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hroust\Documents\Samospráva\Stavby\Dotace\2024\IROP - Doplnění turistické infrastruktury zámek\Realizace\"/>
    </mc:Choice>
  </mc:AlternateContent>
  <xr:revisionPtr revIDLastSave="0" documentId="13_ncr:1_{5FC7CFAF-6EF5-4F9F-A748-A73E9837261C}" xr6:coauthVersionLast="47" xr6:coauthVersionMax="47" xr10:uidLastSave="{00000000-0000-0000-0000-000000000000}"/>
  <bookViews>
    <workbookView xWindow="-108" yWindow="-108" windowWidth="23256" windowHeight="12576" xr2:uid="{00000000-000D-0000-FFFF-FFFF00000000}"/>
  </bookViews>
  <sheets>
    <sheet name="Rekapitulace stavby" sheetId="1" r:id="rId1"/>
    <sheet name="SO-101 - Komunikace a zpe..." sheetId="2" r:id="rId2"/>
    <sheet name="SO-301 - Venkovní dešťová..." sheetId="3" r:id="rId3"/>
    <sheet name="SO-401 - Veřejné osvětlení" sheetId="4" r:id="rId4"/>
    <sheet name="VRN - Vedlejší rozpočtové..." sheetId="5" r:id="rId5"/>
    <sheet name="Pokyny pro vyplnění" sheetId="6" r:id="rId6"/>
  </sheets>
  <definedNames>
    <definedName name="_xlnm._FilterDatabase" localSheetId="1" hidden="1">'SO-101 - Komunikace a zpe...'!$C$85:$K$687</definedName>
    <definedName name="_xlnm._FilterDatabase" localSheetId="2" hidden="1">'SO-301 - Venkovní dešťová...'!$C$84:$K$178</definedName>
    <definedName name="_xlnm._FilterDatabase" localSheetId="3" hidden="1">'SO-401 - Veřejné osvětlení'!$C$85:$K$155</definedName>
    <definedName name="_xlnm._FilterDatabase" localSheetId="4" hidden="1">'VRN - Vedlejší rozpočtové...'!$C$84:$K$126</definedName>
    <definedName name="_xlnm.Print_Titles" localSheetId="0">'Rekapitulace stavby'!$52:$52</definedName>
    <definedName name="_xlnm.Print_Titles" localSheetId="1">'SO-101 - Komunikace a zpe...'!$85:$85</definedName>
    <definedName name="_xlnm.Print_Titles" localSheetId="2">'SO-301 - Venkovní dešťová...'!$84:$84</definedName>
    <definedName name="_xlnm.Print_Titles" localSheetId="3">'SO-401 - Veřejné osvětlení'!$85:$85</definedName>
    <definedName name="_xlnm.Print_Titles" localSheetId="4">'VRN - Vedlejší rozpočtové...'!$84:$84</definedName>
    <definedName name="_xlnm.Print_Area" localSheetId="5">'Pokyny pro vyplnění'!$B$2:$K$71,'Pokyny pro vyplnění'!$B$74:$K$118,'Pokyny pro vyplnění'!$B$121:$K$161,'Pokyny pro vyplnění'!$B$164:$K$219</definedName>
    <definedName name="_xlnm.Print_Area" localSheetId="0">'Rekapitulace stavby'!$D$4:$AO$36,'Rekapitulace stavby'!$C$42:$AQ$59</definedName>
    <definedName name="_xlnm.Print_Area" localSheetId="1">'SO-101 - Komunikace a zpe...'!$C$4:$J$39,'SO-101 - Komunikace a zpe...'!$C$45:$J$67,'SO-101 - Komunikace a zpe...'!$C$73:$J$687</definedName>
    <definedName name="_xlnm.Print_Area" localSheetId="2">'SO-301 - Venkovní dešťová...'!$C$4:$J$39,'SO-301 - Venkovní dešťová...'!$C$45:$J$66,'SO-301 - Venkovní dešťová...'!$C$72:$J$178</definedName>
    <definedName name="_xlnm.Print_Area" localSheetId="3">'SO-401 - Veřejné osvětlení'!$C$4:$J$39,'SO-401 - Veřejné osvětlení'!$C$45:$J$67,'SO-401 - Veřejné osvětlení'!$C$73:$J$155</definedName>
    <definedName name="_xlnm.Print_Area" localSheetId="4">'VRN - Vedlejší rozpočtové...'!$C$4:$J$39,'VRN - Vedlejší rozpočtové...'!$C$45:$J$66,'VRN - Vedlejší rozpočtové...'!$C$72:$J$126</definedName>
  </definedNames>
  <calcPr calcId="181029"/>
</workbook>
</file>

<file path=xl/calcChain.xml><?xml version="1.0" encoding="utf-8"?>
<calcChain xmlns="http://schemas.openxmlformats.org/spreadsheetml/2006/main">
  <c r="J37" i="5" l="1"/>
  <c r="J36" i="5"/>
  <c r="AY58" i="1" s="1"/>
  <c r="J35" i="5"/>
  <c r="AX58" i="1"/>
  <c r="BI126" i="5"/>
  <c r="BH126" i="5"/>
  <c r="BG126" i="5"/>
  <c r="BF126" i="5"/>
  <c r="T126" i="5"/>
  <c r="T125" i="5" s="1"/>
  <c r="R126" i="5"/>
  <c r="R125" i="5" s="1"/>
  <c r="P126" i="5"/>
  <c r="P125" i="5" s="1"/>
  <c r="BI124" i="5"/>
  <c r="BH124" i="5"/>
  <c r="BG124" i="5"/>
  <c r="BF124" i="5"/>
  <c r="T124" i="5"/>
  <c r="R124" i="5"/>
  <c r="P124" i="5"/>
  <c r="BI117" i="5"/>
  <c r="BH117" i="5"/>
  <c r="BG117" i="5"/>
  <c r="BF117" i="5"/>
  <c r="T117" i="5"/>
  <c r="T116" i="5" s="1"/>
  <c r="R117" i="5"/>
  <c r="R116" i="5" s="1"/>
  <c r="P117" i="5"/>
  <c r="P116" i="5" s="1"/>
  <c r="BI115" i="5"/>
  <c r="BH115" i="5"/>
  <c r="BG115" i="5"/>
  <c r="BF115" i="5"/>
  <c r="T115" i="5"/>
  <c r="R115" i="5"/>
  <c r="P115" i="5"/>
  <c r="BI111" i="5"/>
  <c r="BH111" i="5"/>
  <c r="BG111" i="5"/>
  <c r="BF111" i="5"/>
  <c r="T111" i="5"/>
  <c r="R111" i="5"/>
  <c r="P111" i="5"/>
  <c r="BI103" i="5"/>
  <c r="BH103" i="5"/>
  <c r="BG103" i="5"/>
  <c r="BF103" i="5"/>
  <c r="T103" i="5"/>
  <c r="R103" i="5"/>
  <c r="P103" i="5"/>
  <c r="BI96" i="5"/>
  <c r="BH96" i="5"/>
  <c r="BG96" i="5"/>
  <c r="BF96" i="5"/>
  <c r="T96" i="5"/>
  <c r="R96" i="5"/>
  <c r="P96" i="5"/>
  <c r="BI88" i="5"/>
  <c r="BH88" i="5"/>
  <c r="BG88" i="5"/>
  <c r="BF88" i="5"/>
  <c r="T88" i="5"/>
  <c r="R88" i="5"/>
  <c r="P88" i="5"/>
  <c r="J82" i="5"/>
  <c r="F82" i="5"/>
  <c r="J81" i="5"/>
  <c r="F81" i="5"/>
  <c r="F79" i="5"/>
  <c r="E77" i="5"/>
  <c r="J55" i="5"/>
  <c r="F55" i="5"/>
  <c r="J54" i="5"/>
  <c r="F54" i="5"/>
  <c r="F52" i="5"/>
  <c r="E50" i="5"/>
  <c r="J12" i="5"/>
  <c r="J79" i="5" s="1"/>
  <c r="E7" i="5"/>
  <c r="E48" i="5" s="1"/>
  <c r="J37" i="4"/>
  <c r="J36" i="4"/>
  <c r="AY57" i="1" s="1"/>
  <c r="J35" i="4"/>
  <c r="AX57" i="1" s="1"/>
  <c r="BI153" i="4"/>
  <c r="BH153" i="4"/>
  <c r="BG153" i="4"/>
  <c r="BF153" i="4"/>
  <c r="T153" i="4"/>
  <c r="T152" i="4" s="1"/>
  <c r="T151" i="4" s="1"/>
  <c r="R153" i="4"/>
  <c r="R152" i="4"/>
  <c r="R151" i="4" s="1"/>
  <c r="P153" i="4"/>
  <c r="P152" i="4" s="1"/>
  <c r="P151" i="4" s="1"/>
  <c r="BI148" i="4"/>
  <c r="BH148" i="4"/>
  <c r="BG148" i="4"/>
  <c r="BF148" i="4"/>
  <c r="T148" i="4"/>
  <c r="T147" i="4" s="1"/>
  <c r="R148" i="4"/>
  <c r="R147" i="4"/>
  <c r="P148" i="4"/>
  <c r="P147" i="4" s="1"/>
  <c r="BI145" i="4"/>
  <c r="BH145" i="4"/>
  <c r="BG145" i="4"/>
  <c r="BF145" i="4"/>
  <c r="T145" i="4"/>
  <c r="R145" i="4"/>
  <c r="P145" i="4"/>
  <c r="BI142" i="4"/>
  <c r="BH142" i="4"/>
  <c r="BG142" i="4"/>
  <c r="BF142" i="4"/>
  <c r="T142" i="4"/>
  <c r="R142" i="4"/>
  <c r="P142" i="4"/>
  <c r="BI139" i="4"/>
  <c r="BH139" i="4"/>
  <c r="BG139" i="4"/>
  <c r="BF139" i="4"/>
  <c r="T139" i="4"/>
  <c r="R139" i="4"/>
  <c r="P139" i="4"/>
  <c r="BI136" i="4"/>
  <c r="BH136" i="4"/>
  <c r="BG136" i="4"/>
  <c r="BF136" i="4"/>
  <c r="T136" i="4"/>
  <c r="R136" i="4"/>
  <c r="P136" i="4"/>
  <c r="BI133" i="4"/>
  <c r="BH133" i="4"/>
  <c r="BG133" i="4"/>
  <c r="BF133" i="4"/>
  <c r="T133" i="4"/>
  <c r="R133" i="4"/>
  <c r="P133" i="4"/>
  <c r="BI130" i="4"/>
  <c r="BH130" i="4"/>
  <c r="BG130" i="4"/>
  <c r="BF130" i="4"/>
  <c r="T130" i="4"/>
  <c r="R130" i="4"/>
  <c r="P130" i="4"/>
  <c r="BI127" i="4"/>
  <c r="BH127" i="4"/>
  <c r="BG127" i="4"/>
  <c r="BF127" i="4"/>
  <c r="T127" i="4"/>
  <c r="R127" i="4"/>
  <c r="P127" i="4"/>
  <c r="BI124" i="4"/>
  <c r="BH124" i="4"/>
  <c r="BG124" i="4"/>
  <c r="BF124" i="4"/>
  <c r="T124" i="4"/>
  <c r="R124" i="4"/>
  <c r="P124" i="4"/>
  <c r="BI121" i="4"/>
  <c r="BH121" i="4"/>
  <c r="BG121" i="4"/>
  <c r="BF121" i="4"/>
  <c r="T121" i="4"/>
  <c r="R121" i="4"/>
  <c r="P121" i="4"/>
  <c r="BI119" i="4"/>
  <c r="BH119" i="4"/>
  <c r="BG119" i="4"/>
  <c r="BF119" i="4"/>
  <c r="T119" i="4"/>
  <c r="R119" i="4"/>
  <c r="P119" i="4"/>
  <c r="BI116" i="4"/>
  <c r="BH116" i="4"/>
  <c r="BG116" i="4"/>
  <c r="BF116" i="4"/>
  <c r="T116" i="4"/>
  <c r="R116" i="4"/>
  <c r="P116" i="4"/>
  <c r="BI113" i="4"/>
  <c r="BH113" i="4"/>
  <c r="BG113" i="4"/>
  <c r="BF113" i="4"/>
  <c r="T113" i="4"/>
  <c r="R113" i="4"/>
  <c r="P113" i="4"/>
  <c r="BI111" i="4"/>
  <c r="BH111" i="4"/>
  <c r="BG111" i="4"/>
  <c r="BF111" i="4"/>
  <c r="T111" i="4"/>
  <c r="R111" i="4"/>
  <c r="P111" i="4"/>
  <c r="BI109" i="4"/>
  <c r="BH109" i="4"/>
  <c r="BG109" i="4"/>
  <c r="BF109" i="4"/>
  <c r="T109" i="4"/>
  <c r="R109" i="4"/>
  <c r="P109" i="4"/>
  <c r="BI107" i="4"/>
  <c r="BH107" i="4"/>
  <c r="BG107" i="4"/>
  <c r="BF107" i="4"/>
  <c r="T107" i="4"/>
  <c r="R107" i="4"/>
  <c r="P107" i="4"/>
  <c r="BI104" i="4"/>
  <c r="BH104" i="4"/>
  <c r="BG104" i="4"/>
  <c r="BF104" i="4"/>
  <c r="T104" i="4"/>
  <c r="R104" i="4"/>
  <c r="P104" i="4"/>
  <c r="BI101" i="4"/>
  <c r="BH101" i="4"/>
  <c r="BG101" i="4"/>
  <c r="BF101" i="4"/>
  <c r="T101" i="4"/>
  <c r="R101" i="4"/>
  <c r="P101" i="4"/>
  <c r="BI99" i="4"/>
  <c r="BH99" i="4"/>
  <c r="BG99" i="4"/>
  <c r="BF99" i="4"/>
  <c r="T99" i="4"/>
  <c r="R99" i="4"/>
  <c r="P99" i="4"/>
  <c r="BI97" i="4"/>
  <c r="BH97" i="4"/>
  <c r="BG97" i="4"/>
  <c r="BF97" i="4"/>
  <c r="T97" i="4"/>
  <c r="R97" i="4"/>
  <c r="P97" i="4"/>
  <c r="BI95" i="4"/>
  <c r="BH95" i="4"/>
  <c r="BG95" i="4"/>
  <c r="BF95" i="4"/>
  <c r="T95" i="4"/>
  <c r="R95" i="4"/>
  <c r="P95" i="4"/>
  <c r="BI93" i="4"/>
  <c r="BH93" i="4"/>
  <c r="BG93" i="4"/>
  <c r="BF93" i="4"/>
  <c r="T93" i="4"/>
  <c r="R93" i="4"/>
  <c r="P93" i="4"/>
  <c r="BI91" i="4"/>
  <c r="BH91" i="4"/>
  <c r="BG91" i="4"/>
  <c r="BF91" i="4"/>
  <c r="T91" i="4"/>
  <c r="R91" i="4"/>
  <c r="P91" i="4"/>
  <c r="BI88" i="4"/>
  <c r="BH88" i="4"/>
  <c r="BG88" i="4"/>
  <c r="BF88" i="4"/>
  <c r="T88" i="4"/>
  <c r="R88" i="4"/>
  <c r="P88" i="4"/>
  <c r="J83" i="4"/>
  <c r="F83" i="4"/>
  <c r="J82" i="4"/>
  <c r="F82" i="4"/>
  <c r="F80" i="4"/>
  <c r="E78" i="4"/>
  <c r="J55" i="4"/>
  <c r="F55" i="4"/>
  <c r="J54" i="4"/>
  <c r="F54" i="4"/>
  <c r="F52" i="4"/>
  <c r="E50" i="4"/>
  <c r="J12" i="4"/>
  <c r="J52" i="4" s="1"/>
  <c r="E7" i="4"/>
  <c r="E48" i="4" s="1"/>
  <c r="J37" i="3"/>
  <c r="J36" i="3"/>
  <c r="AY56" i="1"/>
  <c r="J35" i="3"/>
  <c r="AX56" i="1" s="1"/>
  <c r="BI177" i="3"/>
  <c r="BH177" i="3"/>
  <c r="BG177" i="3"/>
  <c r="BF177" i="3"/>
  <c r="T177" i="3"/>
  <c r="R177" i="3"/>
  <c r="P177" i="3"/>
  <c r="BI175" i="3"/>
  <c r="BH175" i="3"/>
  <c r="BG175" i="3"/>
  <c r="BF175" i="3"/>
  <c r="T175" i="3"/>
  <c r="R175" i="3"/>
  <c r="P175" i="3"/>
  <c r="BI172" i="3"/>
  <c r="BH172" i="3"/>
  <c r="BG172" i="3"/>
  <c r="BF172" i="3"/>
  <c r="T172" i="3"/>
  <c r="R172" i="3"/>
  <c r="P172" i="3"/>
  <c r="BI170" i="3"/>
  <c r="BH170" i="3"/>
  <c r="BG170" i="3"/>
  <c r="BF170" i="3"/>
  <c r="T170" i="3"/>
  <c r="R170" i="3"/>
  <c r="P170" i="3"/>
  <c r="BI168" i="3"/>
  <c r="BH168" i="3"/>
  <c r="BG168" i="3"/>
  <c r="BF168" i="3"/>
  <c r="T168" i="3"/>
  <c r="R168" i="3"/>
  <c r="P168" i="3"/>
  <c r="BI166" i="3"/>
  <c r="BH166" i="3"/>
  <c r="BG166" i="3"/>
  <c r="BF166" i="3"/>
  <c r="T166" i="3"/>
  <c r="R166" i="3"/>
  <c r="P166" i="3"/>
  <c r="BI164" i="3"/>
  <c r="BH164" i="3"/>
  <c r="BG164" i="3"/>
  <c r="BF164" i="3"/>
  <c r="T164" i="3"/>
  <c r="R164" i="3"/>
  <c r="P164" i="3"/>
  <c r="BI162" i="3"/>
  <c r="BH162" i="3"/>
  <c r="BG162" i="3"/>
  <c r="BF162" i="3"/>
  <c r="T162" i="3"/>
  <c r="R162" i="3"/>
  <c r="P162" i="3"/>
  <c r="BI160" i="3"/>
  <c r="BH160" i="3"/>
  <c r="BG160" i="3"/>
  <c r="BF160" i="3"/>
  <c r="T160" i="3"/>
  <c r="R160" i="3"/>
  <c r="P160" i="3"/>
  <c r="BI158" i="3"/>
  <c r="BH158" i="3"/>
  <c r="BG158" i="3"/>
  <c r="BF158" i="3"/>
  <c r="T158" i="3"/>
  <c r="R158" i="3"/>
  <c r="P158" i="3"/>
  <c r="BI156" i="3"/>
  <c r="BH156" i="3"/>
  <c r="BG156" i="3"/>
  <c r="BF156" i="3"/>
  <c r="T156" i="3"/>
  <c r="R156" i="3"/>
  <c r="P156" i="3"/>
  <c r="BI154" i="3"/>
  <c r="BH154" i="3"/>
  <c r="BG154" i="3"/>
  <c r="BF154" i="3"/>
  <c r="T154" i="3"/>
  <c r="R154" i="3"/>
  <c r="P154" i="3"/>
  <c r="BI152" i="3"/>
  <c r="BH152" i="3"/>
  <c r="BG152" i="3"/>
  <c r="BF152" i="3"/>
  <c r="T152" i="3"/>
  <c r="R152" i="3"/>
  <c r="P152" i="3"/>
  <c r="BI150" i="3"/>
  <c r="BH150" i="3"/>
  <c r="BG150" i="3"/>
  <c r="BF150" i="3"/>
  <c r="T150" i="3"/>
  <c r="R150" i="3"/>
  <c r="P150" i="3"/>
  <c r="BI148" i="3"/>
  <c r="BH148" i="3"/>
  <c r="BG148" i="3"/>
  <c r="BF148" i="3"/>
  <c r="T148" i="3"/>
  <c r="R148" i="3"/>
  <c r="P148" i="3"/>
  <c r="BI146" i="3"/>
  <c r="BH146" i="3"/>
  <c r="BG146" i="3"/>
  <c r="BF146" i="3"/>
  <c r="T146" i="3"/>
  <c r="R146" i="3"/>
  <c r="P146" i="3"/>
  <c r="BI144" i="3"/>
  <c r="BH144" i="3"/>
  <c r="BG144" i="3"/>
  <c r="BF144" i="3"/>
  <c r="T144" i="3"/>
  <c r="R144" i="3"/>
  <c r="P144" i="3"/>
  <c r="BI142" i="3"/>
  <c r="BH142" i="3"/>
  <c r="BG142" i="3"/>
  <c r="BF142" i="3"/>
  <c r="T142" i="3"/>
  <c r="R142" i="3"/>
  <c r="P142" i="3"/>
  <c r="BI140" i="3"/>
  <c r="BH140" i="3"/>
  <c r="BG140" i="3"/>
  <c r="BF140" i="3"/>
  <c r="T140" i="3"/>
  <c r="R140" i="3"/>
  <c r="P140" i="3"/>
  <c r="BI138" i="3"/>
  <c r="BH138" i="3"/>
  <c r="BG138" i="3"/>
  <c r="BF138" i="3"/>
  <c r="T138" i="3"/>
  <c r="R138" i="3"/>
  <c r="P138" i="3"/>
  <c r="BI136" i="3"/>
  <c r="BH136" i="3"/>
  <c r="BG136" i="3"/>
  <c r="BF136" i="3"/>
  <c r="T136" i="3"/>
  <c r="R136" i="3"/>
  <c r="P136" i="3"/>
  <c r="BI133" i="3"/>
  <c r="BH133" i="3"/>
  <c r="BG133" i="3"/>
  <c r="BF133" i="3"/>
  <c r="T133" i="3"/>
  <c r="R133" i="3"/>
  <c r="P133" i="3"/>
  <c r="BI131" i="3"/>
  <c r="BH131" i="3"/>
  <c r="BG131" i="3"/>
  <c r="BF131" i="3"/>
  <c r="T131" i="3"/>
  <c r="R131" i="3"/>
  <c r="P131" i="3"/>
  <c r="BI127" i="3"/>
  <c r="BH127" i="3"/>
  <c r="BG127" i="3"/>
  <c r="BF127" i="3"/>
  <c r="T127" i="3"/>
  <c r="R127" i="3"/>
  <c r="P127" i="3"/>
  <c r="BI124" i="3"/>
  <c r="BH124" i="3"/>
  <c r="BG124" i="3"/>
  <c r="BF124" i="3"/>
  <c r="T124" i="3"/>
  <c r="R124" i="3"/>
  <c r="P124" i="3"/>
  <c r="BI120" i="3"/>
  <c r="BH120" i="3"/>
  <c r="BG120" i="3"/>
  <c r="BF120" i="3"/>
  <c r="T120" i="3"/>
  <c r="R120" i="3"/>
  <c r="P120" i="3"/>
  <c r="BI118" i="3"/>
  <c r="BH118" i="3"/>
  <c r="BG118" i="3"/>
  <c r="BF118" i="3"/>
  <c r="T118" i="3"/>
  <c r="R118" i="3"/>
  <c r="P118" i="3"/>
  <c r="BI116" i="3"/>
  <c r="BH116" i="3"/>
  <c r="BG116" i="3"/>
  <c r="BF116" i="3"/>
  <c r="T116" i="3"/>
  <c r="R116" i="3"/>
  <c r="P116" i="3"/>
  <c r="BI113" i="3"/>
  <c r="BH113" i="3"/>
  <c r="BG113" i="3"/>
  <c r="BF113" i="3"/>
  <c r="T113" i="3"/>
  <c r="R113" i="3"/>
  <c r="P113" i="3"/>
  <c r="BI110" i="3"/>
  <c r="BH110" i="3"/>
  <c r="BG110" i="3"/>
  <c r="BF110" i="3"/>
  <c r="T110" i="3"/>
  <c r="R110" i="3"/>
  <c r="P110" i="3"/>
  <c r="BI107" i="3"/>
  <c r="BH107" i="3"/>
  <c r="BG107" i="3"/>
  <c r="BF107" i="3"/>
  <c r="T107" i="3"/>
  <c r="R107" i="3"/>
  <c r="P107" i="3"/>
  <c r="BI103" i="3"/>
  <c r="BH103" i="3"/>
  <c r="BG103" i="3"/>
  <c r="BF103" i="3"/>
  <c r="T103" i="3"/>
  <c r="R103" i="3"/>
  <c r="P103" i="3"/>
  <c r="BI101" i="3"/>
  <c r="BH101" i="3"/>
  <c r="BG101" i="3"/>
  <c r="BF101" i="3"/>
  <c r="T101" i="3"/>
  <c r="R101" i="3"/>
  <c r="P101" i="3"/>
  <c r="BI99" i="3"/>
  <c r="BH99" i="3"/>
  <c r="BG99" i="3"/>
  <c r="BF99" i="3"/>
  <c r="T99" i="3"/>
  <c r="R99" i="3"/>
  <c r="P99" i="3"/>
  <c r="BI96" i="3"/>
  <c r="BH96" i="3"/>
  <c r="BG96" i="3"/>
  <c r="BF96" i="3"/>
  <c r="T96" i="3"/>
  <c r="R96" i="3"/>
  <c r="P96" i="3"/>
  <c r="BI93" i="3"/>
  <c r="BH93" i="3"/>
  <c r="BG93" i="3"/>
  <c r="BF93" i="3"/>
  <c r="T93" i="3"/>
  <c r="R93" i="3"/>
  <c r="P93" i="3"/>
  <c r="BI88" i="3"/>
  <c r="BH88" i="3"/>
  <c r="BG88" i="3"/>
  <c r="BF88" i="3"/>
  <c r="T88" i="3"/>
  <c r="R88" i="3"/>
  <c r="P88" i="3"/>
  <c r="J82" i="3"/>
  <c r="F82" i="3"/>
  <c r="J81" i="3"/>
  <c r="F81" i="3"/>
  <c r="F79" i="3"/>
  <c r="E77" i="3"/>
  <c r="J55" i="3"/>
  <c r="F55" i="3"/>
  <c r="J54" i="3"/>
  <c r="F54" i="3"/>
  <c r="F52" i="3"/>
  <c r="E50" i="3"/>
  <c r="J12" i="3"/>
  <c r="J79" i="3" s="1"/>
  <c r="E7" i="3"/>
  <c r="E48" i="3" s="1"/>
  <c r="J37" i="2"/>
  <c r="J36" i="2"/>
  <c r="AY55" i="1" s="1"/>
  <c r="J35" i="2"/>
  <c r="AX55" i="1" s="1"/>
  <c r="BI685" i="2"/>
  <c r="BH685" i="2"/>
  <c r="BG685" i="2"/>
  <c r="BF685" i="2"/>
  <c r="T685" i="2"/>
  <c r="T684" i="2" s="1"/>
  <c r="R685" i="2"/>
  <c r="R684" i="2" s="1"/>
  <c r="P685" i="2"/>
  <c r="P684" i="2" s="1"/>
  <c r="BI681" i="2"/>
  <c r="BH681" i="2"/>
  <c r="BG681" i="2"/>
  <c r="BF681" i="2"/>
  <c r="T681" i="2"/>
  <c r="R681" i="2"/>
  <c r="P681" i="2"/>
  <c r="BI671" i="2"/>
  <c r="BH671" i="2"/>
  <c r="BG671" i="2"/>
  <c r="BF671" i="2"/>
  <c r="T671" i="2"/>
  <c r="R671" i="2"/>
  <c r="P671" i="2"/>
  <c r="BI665" i="2"/>
  <c r="BH665" i="2"/>
  <c r="BG665" i="2"/>
  <c r="BF665" i="2"/>
  <c r="T665" i="2"/>
  <c r="R665" i="2"/>
  <c r="P665" i="2"/>
  <c r="BI649" i="2"/>
  <c r="BH649" i="2"/>
  <c r="BG649" i="2"/>
  <c r="BF649" i="2"/>
  <c r="T649" i="2"/>
  <c r="R649" i="2"/>
  <c r="P649" i="2"/>
  <c r="BI632" i="2"/>
  <c r="BH632" i="2"/>
  <c r="BG632" i="2"/>
  <c r="BF632" i="2"/>
  <c r="T632" i="2"/>
  <c r="R632" i="2"/>
  <c r="P632" i="2"/>
  <c r="BI616" i="2"/>
  <c r="BH616" i="2"/>
  <c r="BG616" i="2"/>
  <c r="BF616" i="2"/>
  <c r="T616" i="2"/>
  <c r="R616" i="2"/>
  <c r="P616" i="2"/>
  <c r="BI598" i="2"/>
  <c r="BH598" i="2"/>
  <c r="BG598" i="2"/>
  <c r="BF598" i="2"/>
  <c r="T598" i="2"/>
  <c r="R598" i="2"/>
  <c r="P598" i="2"/>
  <c r="BI581" i="2"/>
  <c r="BH581" i="2"/>
  <c r="BG581" i="2"/>
  <c r="BF581" i="2"/>
  <c r="T581" i="2"/>
  <c r="R581" i="2"/>
  <c r="P581" i="2"/>
  <c r="BI565" i="2"/>
  <c r="BH565" i="2"/>
  <c r="BG565" i="2"/>
  <c r="BF565" i="2"/>
  <c r="T565" i="2"/>
  <c r="R565" i="2"/>
  <c r="P565" i="2"/>
  <c r="BI549" i="2"/>
  <c r="BH549" i="2"/>
  <c r="BG549" i="2"/>
  <c r="BF549" i="2"/>
  <c r="T549" i="2"/>
  <c r="R549" i="2"/>
  <c r="P549" i="2"/>
  <c r="BI541" i="2"/>
  <c r="BH541" i="2"/>
  <c r="BG541" i="2"/>
  <c r="BF541" i="2"/>
  <c r="T541" i="2"/>
  <c r="R541" i="2"/>
  <c r="P541" i="2"/>
  <c r="BI533" i="2"/>
  <c r="BH533" i="2"/>
  <c r="BG533" i="2"/>
  <c r="BF533" i="2"/>
  <c r="T533" i="2"/>
  <c r="R533" i="2"/>
  <c r="P533" i="2"/>
  <c r="BI526" i="2"/>
  <c r="BH526" i="2"/>
  <c r="BG526" i="2"/>
  <c r="BF526" i="2"/>
  <c r="T526" i="2"/>
  <c r="R526" i="2"/>
  <c r="P526" i="2"/>
  <c r="BI519" i="2"/>
  <c r="BH519" i="2"/>
  <c r="BG519" i="2"/>
  <c r="BF519" i="2"/>
  <c r="T519" i="2"/>
  <c r="R519" i="2"/>
  <c r="P519" i="2"/>
  <c r="BI513" i="2"/>
  <c r="BH513" i="2"/>
  <c r="BG513" i="2"/>
  <c r="BF513" i="2"/>
  <c r="T513" i="2"/>
  <c r="R513" i="2"/>
  <c r="P513" i="2"/>
  <c r="BI506" i="2"/>
  <c r="BH506" i="2"/>
  <c r="BG506" i="2"/>
  <c r="BF506" i="2"/>
  <c r="T506" i="2"/>
  <c r="R506" i="2"/>
  <c r="P506" i="2"/>
  <c r="BI503" i="2"/>
  <c r="BH503" i="2"/>
  <c r="BG503" i="2"/>
  <c r="BF503" i="2"/>
  <c r="T503" i="2"/>
  <c r="R503" i="2"/>
  <c r="P503" i="2"/>
  <c r="BI497" i="2"/>
  <c r="BH497" i="2"/>
  <c r="BG497" i="2"/>
  <c r="BF497" i="2"/>
  <c r="T497" i="2"/>
  <c r="R497" i="2"/>
  <c r="P497" i="2"/>
  <c r="BI488" i="2"/>
  <c r="BH488" i="2"/>
  <c r="BG488" i="2"/>
  <c r="BF488" i="2"/>
  <c r="T488" i="2"/>
  <c r="R488" i="2"/>
  <c r="P488" i="2"/>
  <c r="BI474" i="2"/>
  <c r="BH474" i="2"/>
  <c r="BG474" i="2"/>
  <c r="BF474" i="2"/>
  <c r="T474" i="2"/>
  <c r="R474" i="2"/>
  <c r="P474" i="2"/>
  <c r="BI465" i="2"/>
  <c r="BH465" i="2"/>
  <c r="BG465" i="2"/>
  <c r="BF465" i="2"/>
  <c r="T465" i="2"/>
  <c r="R465" i="2"/>
  <c r="P465" i="2"/>
  <c r="BI459" i="2"/>
  <c r="BH459" i="2"/>
  <c r="BG459" i="2"/>
  <c r="BF459" i="2"/>
  <c r="T459" i="2"/>
  <c r="R459" i="2"/>
  <c r="P459" i="2"/>
  <c r="BI447" i="2"/>
  <c r="BH447" i="2"/>
  <c r="BG447" i="2"/>
  <c r="BF447" i="2"/>
  <c r="T447" i="2"/>
  <c r="R447" i="2"/>
  <c r="P447" i="2"/>
  <c r="BI442" i="2"/>
  <c r="BH442" i="2"/>
  <c r="BG442" i="2"/>
  <c r="BF442" i="2"/>
  <c r="T442" i="2"/>
  <c r="R442" i="2"/>
  <c r="P442" i="2"/>
  <c r="BI437" i="2"/>
  <c r="BH437" i="2"/>
  <c r="BG437" i="2"/>
  <c r="BF437" i="2"/>
  <c r="T437" i="2"/>
  <c r="R437" i="2"/>
  <c r="P437" i="2"/>
  <c r="BI435" i="2"/>
  <c r="BH435" i="2"/>
  <c r="BG435" i="2"/>
  <c r="BF435" i="2"/>
  <c r="T435" i="2"/>
  <c r="R435" i="2"/>
  <c r="P435" i="2"/>
  <c r="BI429" i="2"/>
  <c r="BH429" i="2"/>
  <c r="BG429" i="2"/>
  <c r="BF429" i="2"/>
  <c r="T429" i="2"/>
  <c r="R429" i="2"/>
  <c r="P429" i="2"/>
  <c r="BI424" i="2"/>
  <c r="BH424" i="2"/>
  <c r="BG424" i="2"/>
  <c r="BF424" i="2"/>
  <c r="T424" i="2"/>
  <c r="R424" i="2"/>
  <c r="P424" i="2"/>
  <c r="BI419" i="2"/>
  <c r="BH419" i="2"/>
  <c r="BG419" i="2"/>
  <c r="BF419" i="2"/>
  <c r="T419" i="2"/>
  <c r="R419" i="2"/>
  <c r="P419" i="2"/>
  <c r="BI414" i="2"/>
  <c r="BH414" i="2"/>
  <c r="BG414" i="2"/>
  <c r="BF414" i="2"/>
  <c r="T414" i="2"/>
  <c r="R414" i="2"/>
  <c r="P414" i="2"/>
  <c r="BI407" i="2"/>
  <c r="BH407" i="2"/>
  <c r="BG407" i="2"/>
  <c r="BF407" i="2"/>
  <c r="T407" i="2"/>
  <c r="R407" i="2"/>
  <c r="P407" i="2"/>
  <c r="BI401" i="2"/>
  <c r="BH401" i="2"/>
  <c r="BG401" i="2"/>
  <c r="BF401" i="2"/>
  <c r="T401" i="2"/>
  <c r="R401" i="2"/>
  <c r="P401" i="2"/>
  <c r="BI399" i="2"/>
  <c r="BH399" i="2"/>
  <c r="BG399" i="2"/>
  <c r="BF399" i="2"/>
  <c r="T399" i="2"/>
  <c r="R399" i="2"/>
  <c r="P399" i="2"/>
  <c r="BI392" i="2"/>
  <c r="BH392" i="2"/>
  <c r="BG392" i="2"/>
  <c r="BF392" i="2"/>
  <c r="T392" i="2"/>
  <c r="R392" i="2"/>
  <c r="P392" i="2"/>
  <c r="BI386" i="2"/>
  <c r="BH386" i="2"/>
  <c r="BG386" i="2"/>
  <c r="BF386" i="2"/>
  <c r="T386" i="2"/>
  <c r="R386" i="2"/>
  <c r="P386" i="2"/>
  <c r="BI384" i="2"/>
  <c r="BH384" i="2"/>
  <c r="BG384" i="2"/>
  <c r="BF384" i="2"/>
  <c r="T384" i="2"/>
  <c r="R384" i="2"/>
  <c r="P384" i="2"/>
  <c r="BI378" i="2"/>
  <c r="BH378" i="2"/>
  <c r="BG378" i="2"/>
  <c r="BF378" i="2"/>
  <c r="T378" i="2"/>
  <c r="R378" i="2"/>
  <c r="P378" i="2"/>
  <c r="BI372" i="2"/>
  <c r="BH372" i="2"/>
  <c r="BG372" i="2"/>
  <c r="BF372" i="2"/>
  <c r="T372" i="2"/>
  <c r="R372" i="2"/>
  <c r="P372" i="2"/>
  <c r="BI370" i="2"/>
  <c r="BH370" i="2"/>
  <c r="BG370" i="2"/>
  <c r="BF370" i="2"/>
  <c r="T370" i="2"/>
  <c r="R370" i="2"/>
  <c r="P370" i="2"/>
  <c r="BI367" i="2"/>
  <c r="BH367" i="2"/>
  <c r="BG367" i="2"/>
  <c r="BF367" i="2"/>
  <c r="T367" i="2"/>
  <c r="R367" i="2"/>
  <c r="P367" i="2"/>
  <c r="BI365" i="2"/>
  <c r="BH365" i="2"/>
  <c r="BG365" i="2"/>
  <c r="BF365" i="2"/>
  <c r="T365" i="2"/>
  <c r="R365" i="2"/>
  <c r="P365" i="2"/>
  <c r="BI359" i="2"/>
  <c r="BH359" i="2"/>
  <c r="BG359" i="2"/>
  <c r="BF359" i="2"/>
  <c r="T359" i="2"/>
  <c r="R359" i="2"/>
  <c r="P359" i="2"/>
  <c r="BI357" i="2"/>
  <c r="BH357" i="2"/>
  <c r="BG357" i="2"/>
  <c r="BF357" i="2"/>
  <c r="T357" i="2"/>
  <c r="R357" i="2"/>
  <c r="P357" i="2"/>
  <c r="BI351" i="2"/>
  <c r="BH351" i="2"/>
  <c r="BG351" i="2"/>
  <c r="BF351" i="2"/>
  <c r="T351" i="2"/>
  <c r="R351" i="2"/>
  <c r="P351" i="2"/>
  <c r="BI349" i="2"/>
  <c r="BH349" i="2"/>
  <c r="BG349" i="2"/>
  <c r="BF349" i="2"/>
  <c r="T349" i="2"/>
  <c r="R349" i="2"/>
  <c r="P349" i="2"/>
  <c r="BI343" i="2"/>
  <c r="BH343" i="2"/>
  <c r="BG343" i="2"/>
  <c r="BF343" i="2"/>
  <c r="T343" i="2"/>
  <c r="R343" i="2"/>
  <c r="P343" i="2"/>
  <c r="BI340" i="2"/>
  <c r="BH340" i="2"/>
  <c r="BG340" i="2"/>
  <c r="BF340" i="2"/>
  <c r="T340" i="2"/>
  <c r="R340" i="2"/>
  <c r="P340" i="2"/>
  <c r="BI335" i="2"/>
  <c r="BH335" i="2"/>
  <c r="BG335" i="2"/>
  <c r="BF335" i="2"/>
  <c r="T335" i="2"/>
  <c r="R335" i="2"/>
  <c r="P335" i="2"/>
  <c r="BI331" i="2"/>
  <c r="BH331" i="2"/>
  <c r="BG331" i="2"/>
  <c r="BF331" i="2"/>
  <c r="T331" i="2"/>
  <c r="R331" i="2"/>
  <c r="P331" i="2"/>
  <c r="BI325" i="2"/>
  <c r="BH325" i="2"/>
  <c r="BG325" i="2"/>
  <c r="BF325" i="2"/>
  <c r="T325" i="2"/>
  <c r="R325" i="2"/>
  <c r="P325" i="2"/>
  <c r="BI317" i="2"/>
  <c r="BH317" i="2"/>
  <c r="BG317" i="2"/>
  <c r="BF317" i="2"/>
  <c r="T317" i="2"/>
  <c r="R317" i="2"/>
  <c r="P317" i="2"/>
  <c r="BI311" i="2"/>
  <c r="BH311" i="2"/>
  <c r="BG311" i="2"/>
  <c r="BF311" i="2"/>
  <c r="T311" i="2"/>
  <c r="R311" i="2"/>
  <c r="P311" i="2"/>
  <c r="BI303" i="2"/>
  <c r="BH303" i="2"/>
  <c r="BG303" i="2"/>
  <c r="BF303" i="2"/>
  <c r="T303" i="2"/>
  <c r="R303" i="2"/>
  <c r="P303" i="2"/>
  <c r="BI295" i="2"/>
  <c r="BH295" i="2"/>
  <c r="BG295" i="2"/>
  <c r="BF295" i="2"/>
  <c r="T295" i="2"/>
  <c r="R295" i="2"/>
  <c r="P295" i="2"/>
  <c r="BI288" i="2"/>
  <c r="BH288" i="2"/>
  <c r="BG288" i="2"/>
  <c r="BF288" i="2"/>
  <c r="T288" i="2"/>
  <c r="R288" i="2"/>
  <c r="P288" i="2"/>
  <c r="BI281" i="2"/>
  <c r="BH281" i="2"/>
  <c r="BG281" i="2"/>
  <c r="BF281" i="2"/>
  <c r="T281" i="2"/>
  <c r="R281" i="2"/>
  <c r="P281" i="2"/>
  <c r="BI271" i="2"/>
  <c r="BH271" i="2"/>
  <c r="BG271" i="2"/>
  <c r="BF271" i="2"/>
  <c r="T271" i="2"/>
  <c r="R271" i="2"/>
  <c r="P271" i="2"/>
  <c r="BI264" i="2"/>
  <c r="BH264" i="2"/>
  <c r="BG264" i="2"/>
  <c r="BF264" i="2"/>
  <c r="T264" i="2"/>
  <c r="R264" i="2"/>
  <c r="P264" i="2"/>
  <c r="BI256" i="2"/>
  <c r="BH256" i="2"/>
  <c r="BG256" i="2"/>
  <c r="BF256" i="2"/>
  <c r="T256" i="2"/>
  <c r="R256" i="2"/>
  <c r="P256" i="2"/>
  <c r="BI244" i="2"/>
  <c r="BH244" i="2"/>
  <c r="BG244" i="2"/>
  <c r="BF244" i="2"/>
  <c r="T244" i="2"/>
  <c r="R244" i="2"/>
  <c r="P244" i="2"/>
  <c r="BI241" i="2"/>
  <c r="BH241" i="2"/>
  <c r="BG241" i="2"/>
  <c r="BF241" i="2"/>
  <c r="T241" i="2"/>
  <c r="R241" i="2"/>
  <c r="P241" i="2"/>
  <c r="BI234" i="2"/>
  <c r="BH234" i="2"/>
  <c r="BG234" i="2"/>
  <c r="BF234" i="2"/>
  <c r="T234" i="2"/>
  <c r="R234" i="2"/>
  <c r="P234" i="2"/>
  <c r="BI228" i="2"/>
  <c r="BH228" i="2"/>
  <c r="BG228" i="2"/>
  <c r="BF228" i="2"/>
  <c r="T228" i="2"/>
  <c r="R228" i="2"/>
  <c r="P228" i="2"/>
  <c r="BI225" i="2"/>
  <c r="BH225" i="2"/>
  <c r="BG225" i="2"/>
  <c r="BF225" i="2"/>
  <c r="T225" i="2"/>
  <c r="R225" i="2"/>
  <c r="P225" i="2"/>
  <c r="BI220" i="2"/>
  <c r="BH220" i="2"/>
  <c r="BG220" i="2"/>
  <c r="BF220" i="2"/>
  <c r="T220" i="2"/>
  <c r="R220" i="2"/>
  <c r="P220" i="2"/>
  <c r="BI214" i="2"/>
  <c r="BH214" i="2"/>
  <c r="BG214" i="2"/>
  <c r="BF214" i="2"/>
  <c r="T214" i="2"/>
  <c r="R214" i="2"/>
  <c r="P214" i="2"/>
  <c r="BI200" i="2"/>
  <c r="BH200" i="2"/>
  <c r="BG200" i="2"/>
  <c r="BF200" i="2"/>
  <c r="T200" i="2"/>
  <c r="R200" i="2"/>
  <c r="P200" i="2"/>
  <c r="BI197" i="2"/>
  <c r="BH197" i="2"/>
  <c r="BG197" i="2"/>
  <c r="BF197" i="2"/>
  <c r="T197" i="2"/>
  <c r="R197" i="2"/>
  <c r="P197" i="2"/>
  <c r="BI183" i="2"/>
  <c r="BH183" i="2"/>
  <c r="BG183" i="2"/>
  <c r="BF183" i="2"/>
  <c r="T183" i="2"/>
  <c r="R183" i="2"/>
  <c r="P183" i="2"/>
  <c r="BI180" i="2"/>
  <c r="BH180" i="2"/>
  <c r="BG180" i="2"/>
  <c r="BF180" i="2"/>
  <c r="T180" i="2"/>
  <c r="R180" i="2"/>
  <c r="P180" i="2"/>
  <c r="BI174" i="2"/>
  <c r="BH174" i="2"/>
  <c r="BG174" i="2"/>
  <c r="BF174" i="2"/>
  <c r="T174" i="2"/>
  <c r="R174" i="2"/>
  <c r="P174" i="2"/>
  <c r="BI168" i="2"/>
  <c r="BH168" i="2"/>
  <c r="BG168" i="2"/>
  <c r="BF168" i="2"/>
  <c r="T168" i="2"/>
  <c r="R168" i="2"/>
  <c r="P168" i="2"/>
  <c r="BI160" i="2"/>
  <c r="BH160" i="2"/>
  <c r="BG160" i="2"/>
  <c r="BF160" i="2"/>
  <c r="T160" i="2"/>
  <c r="R160" i="2"/>
  <c r="P160" i="2"/>
  <c r="BI154" i="2"/>
  <c r="BH154" i="2"/>
  <c r="BG154" i="2"/>
  <c r="BF154" i="2"/>
  <c r="T154" i="2"/>
  <c r="R154" i="2"/>
  <c r="P154" i="2"/>
  <c r="BI149" i="2"/>
  <c r="BH149" i="2"/>
  <c r="BG149" i="2"/>
  <c r="BF149" i="2"/>
  <c r="T149" i="2"/>
  <c r="R149" i="2"/>
  <c r="P149" i="2"/>
  <c r="BI144" i="2"/>
  <c r="BH144" i="2"/>
  <c r="BG144" i="2"/>
  <c r="BF144" i="2"/>
  <c r="T144" i="2"/>
  <c r="R144" i="2"/>
  <c r="P144" i="2"/>
  <c r="BI138" i="2"/>
  <c r="BH138" i="2"/>
  <c r="BG138" i="2"/>
  <c r="BF138" i="2"/>
  <c r="T138" i="2"/>
  <c r="R138" i="2"/>
  <c r="P138" i="2"/>
  <c r="BI131" i="2"/>
  <c r="BH131" i="2"/>
  <c r="BG131" i="2"/>
  <c r="BF131" i="2"/>
  <c r="T131" i="2"/>
  <c r="R131" i="2"/>
  <c r="P131" i="2"/>
  <c r="BI124" i="2"/>
  <c r="BH124" i="2"/>
  <c r="BG124" i="2"/>
  <c r="BF124" i="2"/>
  <c r="T124" i="2"/>
  <c r="R124" i="2"/>
  <c r="P124" i="2"/>
  <c r="BI119" i="2"/>
  <c r="BH119" i="2"/>
  <c r="BG119" i="2"/>
  <c r="BF119" i="2"/>
  <c r="T119" i="2"/>
  <c r="R119" i="2"/>
  <c r="P119" i="2"/>
  <c r="BI113" i="2"/>
  <c r="BH113" i="2"/>
  <c r="BG113" i="2"/>
  <c r="BF113" i="2"/>
  <c r="T113" i="2"/>
  <c r="R113" i="2"/>
  <c r="P113" i="2"/>
  <c r="BI107" i="2"/>
  <c r="BH107" i="2"/>
  <c r="BG107" i="2"/>
  <c r="BF107" i="2"/>
  <c r="T107" i="2"/>
  <c r="R107" i="2"/>
  <c r="P107" i="2"/>
  <c r="BI101" i="2"/>
  <c r="BH101" i="2"/>
  <c r="BG101" i="2"/>
  <c r="BF101" i="2"/>
  <c r="T101" i="2"/>
  <c r="R101" i="2"/>
  <c r="P101" i="2"/>
  <c r="BI95" i="2"/>
  <c r="BH95" i="2"/>
  <c r="BG95" i="2"/>
  <c r="BF95" i="2"/>
  <c r="T95" i="2"/>
  <c r="R95" i="2"/>
  <c r="P95" i="2"/>
  <c r="BI89" i="2"/>
  <c r="BH89" i="2"/>
  <c r="BG89" i="2"/>
  <c r="BF89" i="2"/>
  <c r="T89" i="2"/>
  <c r="R89" i="2"/>
  <c r="P89" i="2"/>
  <c r="J83" i="2"/>
  <c r="F83" i="2"/>
  <c r="J82" i="2"/>
  <c r="F82" i="2"/>
  <c r="F80" i="2"/>
  <c r="E78" i="2"/>
  <c r="J55" i="2"/>
  <c r="F55" i="2"/>
  <c r="J54" i="2"/>
  <c r="F54" i="2"/>
  <c r="F52" i="2"/>
  <c r="E50" i="2"/>
  <c r="J12" i="2"/>
  <c r="J80" i="2" s="1"/>
  <c r="E7" i="2"/>
  <c r="E48" i="2" s="1"/>
  <c r="L50" i="1"/>
  <c r="AM50" i="1"/>
  <c r="AM49" i="1"/>
  <c r="L49" i="1"/>
  <c r="AM47" i="1"/>
  <c r="L47" i="1"/>
  <c r="L45" i="1"/>
  <c r="L44" i="1"/>
  <c r="BK685" i="2"/>
  <c r="J632" i="2"/>
  <c r="BK581" i="2"/>
  <c r="BK541" i="2"/>
  <c r="BK513" i="2"/>
  <c r="J474" i="2"/>
  <c r="BK459" i="2"/>
  <c r="J424" i="2"/>
  <c r="J401" i="2"/>
  <c r="J384" i="2"/>
  <c r="BK370" i="2"/>
  <c r="BK351" i="2"/>
  <c r="BK343" i="2"/>
  <c r="BK325" i="2"/>
  <c r="BK288" i="2"/>
  <c r="BK256" i="2"/>
  <c r="J228" i="2"/>
  <c r="BK200" i="2"/>
  <c r="BK183" i="2"/>
  <c r="BK160" i="2"/>
  <c r="J138" i="2"/>
  <c r="BK113" i="2"/>
  <c r="BK89" i="2"/>
  <c r="BK671" i="2"/>
  <c r="J665" i="2"/>
  <c r="BK649" i="2"/>
  <c r="BK632" i="2"/>
  <c r="BK565" i="2"/>
  <c r="BK526" i="2"/>
  <c r="J503" i="2"/>
  <c r="BK474" i="2"/>
  <c r="J447" i="2"/>
  <c r="J429" i="2"/>
  <c r="BK407" i="2"/>
  <c r="BK386" i="2"/>
  <c r="J370" i="2"/>
  <c r="BK359" i="2"/>
  <c r="J343" i="2"/>
  <c r="J325" i="2"/>
  <c r="BK295" i="2"/>
  <c r="BK271" i="2"/>
  <c r="BK241" i="2"/>
  <c r="J225" i="2"/>
  <c r="J197" i="2"/>
  <c r="J154" i="2"/>
  <c r="J124" i="2"/>
  <c r="J107" i="2"/>
  <c r="J177" i="3"/>
  <c r="J168" i="3"/>
  <c r="J160" i="3"/>
  <c r="BK158" i="3"/>
  <c r="BK148" i="3"/>
  <c r="BK140" i="3"/>
  <c r="BK136" i="3"/>
  <c r="J127" i="3"/>
  <c r="BK118" i="3"/>
  <c r="BK107" i="3"/>
  <c r="J96" i="3"/>
  <c r="J170" i="3"/>
  <c r="BK160" i="3"/>
  <c r="J152" i="3"/>
  <c r="BK144" i="3"/>
  <c r="BK124" i="3"/>
  <c r="BK110" i="3"/>
  <c r="BK101" i="3"/>
  <c r="BK88" i="3"/>
  <c r="BK142" i="4"/>
  <c r="J130" i="4"/>
  <c r="BK119" i="4"/>
  <c r="BK113" i="4"/>
  <c r="BK99" i="4"/>
  <c r="J93" i="4"/>
  <c r="J148" i="4"/>
  <c r="BK136" i="4"/>
  <c r="BK124" i="4"/>
  <c r="J113" i="4"/>
  <c r="J109" i="4"/>
  <c r="J99" i="4"/>
  <c r="J91" i="4"/>
  <c r="J117" i="5"/>
  <c r="BK103" i="5"/>
  <c r="BK126" i="5"/>
  <c r="J115" i="5"/>
  <c r="J685" i="2"/>
  <c r="J616" i="2"/>
  <c r="J565" i="2"/>
  <c r="BK519" i="2"/>
  <c r="J488" i="2"/>
  <c r="BK447" i="2"/>
  <c r="J437" i="2"/>
  <c r="J407" i="2"/>
  <c r="BK399" i="2"/>
  <c r="J372" i="2"/>
  <c r="J365" i="2"/>
  <c r="J349" i="2"/>
  <c r="BK331" i="2"/>
  <c r="J303" i="2"/>
  <c r="J264" i="2"/>
  <c r="BK234" i="2"/>
  <c r="J214" i="2"/>
  <c r="J180" i="2"/>
  <c r="J168" i="2"/>
  <c r="BK144" i="2"/>
  <c r="BK119" i="2"/>
  <c r="BK95" i="2"/>
  <c r="J581" i="2"/>
  <c r="BK533" i="2"/>
  <c r="J519" i="2"/>
  <c r="J506" i="2"/>
  <c r="BK497" i="2"/>
  <c r="BK488" i="2"/>
  <c r="J465" i="2"/>
  <c r="BK435" i="2"/>
  <c r="J414" i="2"/>
  <c r="J392" i="2"/>
  <c r="BK372" i="2"/>
  <c r="J357" i="2"/>
  <c r="BK340" i="2"/>
  <c r="BK317" i="2"/>
  <c r="BK264" i="2"/>
  <c r="BK228" i="2"/>
  <c r="J220" i="2"/>
  <c r="BK174" i="2"/>
  <c r="BK149" i="2"/>
  <c r="BK131" i="2"/>
  <c r="BK101" i="2"/>
  <c r="BK175" i="3"/>
  <c r="BK170" i="3"/>
  <c r="J156" i="3"/>
  <c r="J150" i="3"/>
  <c r="J142" i="3"/>
  <c r="J138" i="3"/>
  <c r="J133" i="3"/>
  <c r="BK120" i="3"/>
  <c r="J116" i="3"/>
  <c r="J99" i="3"/>
  <c r="BK177" i="3"/>
  <c r="BK168" i="3"/>
  <c r="J162" i="3"/>
  <c r="J154" i="3"/>
  <c r="BK150" i="3"/>
  <c r="J144" i="3"/>
  <c r="BK116" i="3"/>
  <c r="J113" i="3"/>
  <c r="BK99" i="3"/>
  <c r="J153" i="4"/>
  <c r="J139" i="4"/>
  <c r="BK133" i="4"/>
  <c r="BK111" i="4"/>
  <c r="J101" i="4"/>
  <c r="BK91" i="4"/>
  <c r="J145" i="4"/>
  <c r="J133" i="4"/>
  <c r="J127" i="4"/>
  <c r="J111" i="4"/>
  <c r="BK101" i="4"/>
  <c r="BK93" i="4"/>
  <c r="J126" i="5"/>
  <c r="J103" i="5"/>
  <c r="BK96" i="5"/>
  <c r="J681" i="2"/>
  <c r="J671" i="2"/>
  <c r="BK598" i="2"/>
  <c r="BK549" i="2"/>
  <c r="J526" i="2"/>
  <c r="BK503" i="2"/>
  <c r="BK442" i="2"/>
  <c r="J435" i="2"/>
  <c r="BK414" i="2"/>
  <c r="BK392" i="2"/>
  <c r="BK378" i="2"/>
  <c r="J359" i="2"/>
  <c r="J335" i="2"/>
  <c r="BK311" i="2"/>
  <c r="J295" i="2"/>
  <c r="J271" i="2"/>
  <c r="J241" i="2"/>
  <c r="BK220" i="2"/>
  <c r="J174" i="2"/>
  <c r="J149" i="2"/>
  <c r="BK124" i="2"/>
  <c r="J101" i="2"/>
  <c r="J649" i="2"/>
  <c r="BK616" i="2"/>
  <c r="J541" i="2"/>
  <c r="J513" i="2"/>
  <c r="J497" i="2"/>
  <c r="J459" i="2"/>
  <c r="BK437" i="2"/>
  <c r="J419" i="2"/>
  <c r="J399" i="2"/>
  <c r="J378" i="2"/>
  <c r="BK365" i="2"/>
  <c r="J351" i="2"/>
  <c r="BK335" i="2"/>
  <c r="J311" i="2"/>
  <c r="J288" i="2"/>
  <c r="J256" i="2"/>
  <c r="J234" i="2"/>
  <c r="BK214" i="2"/>
  <c r="BK180" i="2"/>
  <c r="BK168" i="2"/>
  <c r="BK138" i="2"/>
  <c r="J119" i="2"/>
  <c r="J95" i="2"/>
  <c r="BK172" i="3"/>
  <c r="J164" i="3"/>
  <c r="BK152" i="3"/>
  <c r="BK142" i="3"/>
  <c r="BK138" i="3"/>
  <c r="BK133" i="3"/>
  <c r="J124" i="3"/>
  <c r="BK113" i="3"/>
  <c r="J101" i="3"/>
  <c r="J88" i="3"/>
  <c r="J175" i="3"/>
  <c r="BK166" i="3"/>
  <c r="BK156" i="3"/>
  <c r="J148" i="3"/>
  <c r="J131" i="3"/>
  <c r="J118" i="3"/>
  <c r="J107" i="3"/>
  <c r="BK96" i="3"/>
  <c r="BK148" i="4"/>
  <c r="J136" i="4"/>
  <c r="J124" i="4"/>
  <c r="BK109" i="4"/>
  <c r="J104" i="4"/>
  <c r="J95" i="4"/>
  <c r="BK88" i="4"/>
  <c r="J142" i="4"/>
  <c r="BK130" i="4"/>
  <c r="J119" i="4"/>
  <c r="BK104" i="4"/>
  <c r="BK95" i="4"/>
  <c r="J96" i="5"/>
  <c r="J88" i="5"/>
  <c r="BK124" i="5"/>
  <c r="J111" i="5"/>
  <c r="BK681" i="2"/>
  <c r="BK665" i="2"/>
  <c r="J598" i="2"/>
  <c r="J549" i="2"/>
  <c r="J533" i="2"/>
  <c r="BK506" i="2"/>
  <c r="BK465" i="2"/>
  <c r="BK429" i="2"/>
  <c r="BK419" i="2"/>
  <c r="J386" i="2"/>
  <c r="BK367" i="2"/>
  <c r="BK357" i="2"/>
  <c r="J340" i="2"/>
  <c r="J317" i="2"/>
  <c r="BK281" i="2"/>
  <c r="BK244" i="2"/>
  <c r="BK225" i="2"/>
  <c r="BK197" i="2"/>
  <c r="BK154" i="2"/>
  <c r="J131" i="2"/>
  <c r="BK107" i="2"/>
  <c r="AS54" i="1"/>
  <c r="J442" i="2"/>
  <c r="BK424" i="2"/>
  <c r="BK401" i="2"/>
  <c r="BK384" i="2"/>
  <c r="J367" i="2"/>
  <c r="BK349" i="2"/>
  <c r="J331" i="2"/>
  <c r="BK303" i="2"/>
  <c r="J281" i="2"/>
  <c r="J244" i="2"/>
  <c r="J200" i="2"/>
  <c r="J183" i="2"/>
  <c r="J160" i="2"/>
  <c r="J144" i="2"/>
  <c r="J113" i="2"/>
  <c r="J89" i="2"/>
  <c r="J166" i="3"/>
  <c r="BK162" i="3"/>
  <c r="BK154" i="3"/>
  <c r="BK146" i="3"/>
  <c r="J140" i="3"/>
  <c r="J136" i="3"/>
  <c r="BK131" i="3"/>
  <c r="J110" i="3"/>
  <c r="J103" i="3"/>
  <c r="BK93" i="3"/>
  <c r="J172" i="3"/>
  <c r="BK164" i="3"/>
  <c r="J158" i="3"/>
  <c r="J146" i="3"/>
  <c r="BK127" i="3"/>
  <c r="J120" i="3"/>
  <c r="BK103" i="3"/>
  <c r="J93" i="3"/>
  <c r="BK145" i="4"/>
  <c r="BK127" i="4"/>
  <c r="J121" i="4"/>
  <c r="BK116" i="4"/>
  <c r="BK107" i="4"/>
  <c r="BK97" i="4"/>
  <c r="BK153" i="4"/>
  <c r="BK139" i="4"/>
  <c r="BK121" i="4"/>
  <c r="J116" i="4"/>
  <c r="J107" i="4"/>
  <c r="J97" i="4"/>
  <c r="J88" i="4"/>
  <c r="J124" i="5"/>
  <c r="BK115" i="5"/>
  <c r="BK88" i="5"/>
  <c r="BK117" i="5"/>
  <c r="BK111" i="5"/>
  <c r="BK88" i="2" l="1"/>
  <c r="J88" i="2" s="1"/>
  <c r="J61" i="2" s="1"/>
  <c r="T88" i="2"/>
  <c r="P263" i="2"/>
  <c r="T263" i="2"/>
  <c r="P334" i="2"/>
  <c r="T334" i="2"/>
  <c r="P391" i="2"/>
  <c r="T391" i="2"/>
  <c r="P548" i="2"/>
  <c r="R548" i="2"/>
  <c r="BK87" i="3"/>
  <c r="J87" i="3"/>
  <c r="R87" i="3"/>
  <c r="BK106" i="3"/>
  <c r="J106" i="3"/>
  <c r="J62" i="3" s="1"/>
  <c r="R106" i="3"/>
  <c r="BK115" i="3"/>
  <c r="J115" i="3" s="1"/>
  <c r="J63" i="3" s="1"/>
  <c r="R115" i="3"/>
  <c r="BK123" i="3"/>
  <c r="J123" i="3" s="1"/>
  <c r="J64" i="3" s="1"/>
  <c r="R123" i="3"/>
  <c r="BK130" i="3"/>
  <c r="J130" i="3" s="1"/>
  <c r="J65" i="3" s="1"/>
  <c r="T130" i="3"/>
  <c r="P87" i="4"/>
  <c r="T87" i="4"/>
  <c r="P103" i="4"/>
  <c r="T103" i="4"/>
  <c r="P118" i="4"/>
  <c r="T118" i="4"/>
  <c r="P123" i="4"/>
  <c r="T123" i="4"/>
  <c r="P87" i="5"/>
  <c r="T87" i="5"/>
  <c r="P114" i="5"/>
  <c r="T114" i="5"/>
  <c r="BK123" i="5"/>
  <c r="J123" i="5" s="1"/>
  <c r="J64" i="5" s="1"/>
  <c r="R123" i="5"/>
  <c r="P88" i="2"/>
  <c r="R88" i="2"/>
  <c r="BK263" i="2"/>
  <c r="J263" i="2" s="1"/>
  <c r="J62" i="2" s="1"/>
  <c r="R263" i="2"/>
  <c r="BK334" i="2"/>
  <c r="J334" i="2" s="1"/>
  <c r="J63" i="2" s="1"/>
  <c r="R334" i="2"/>
  <c r="BK391" i="2"/>
  <c r="J391" i="2" s="1"/>
  <c r="J64" i="2" s="1"/>
  <c r="R391" i="2"/>
  <c r="BK548" i="2"/>
  <c r="J548" i="2" s="1"/>
  <c r="J65" i="2" s="1"/>
  <c r="T548" i="2"/>
  <c r="P87" i="3"/>
  <c r="T87" i="3"/>
  <c r="P106" i="3"/>
  <c r="T106" i="3"/>
  <c r="P115" i="3"/>
  <c r="T115" i="3"/>
  <c r="P123" i="3"/>
  <c r="T123" i="3"/>
  <c r="P130" i="3"/>
  <c r="R130" i="3"/>
  <c r="BK87" i="4"/>
  <c r="J87" i="4" s="1"/>
  <c r="J60" i="4" s="1"/>
  <c r="R87" i="4"/>
  <c r="BK103" i="4"/>
  <c r="J103" i="4" s="1"/>
  <c r="J61" i="4" s="1"/>
  <c r="R103" i="4"/>
  <c r="BK118" i="4"/>
  <c r="J118" i="4"/>
  <c r="J62" i="4" s="1"/>
  <c r="R118" i="4"/>
  <c r="BK123" i="4"/>
  <c r="J123" i="4" s="1"/>
  <c r="J63" i="4" s="1"/>
  <c r="R123" i="4"/>
  <c r="BK87" i="5"/>
  <c r="J87" i="5" s="1"/>
  <c r="J61" i="5" s="1"/>
  <c r="R87" i="5"/>
  <c r="BK114" i="5"/>
  <c r="J114" i="5" s="1"/>
  <c r="J62" i="5" s="1"/>
  <c r="R114" i="5"/>
  <c r="P123" i="5"/>
  <c r="T123" i="5"/>
  <c r="BK684" i="2"/>
  <c r="J684" i="2" s="1"/>
  <c r="J66" i="2" s="1"/>
  <c r="BK125" i="5"/>
  <c r="J125" i="5" s="1"/>
  <c r="J65" i="5" s="1"/>
  <c r="BK147" i="4"/>
  <c r="J147" i="4" s="1"/>
  <c r="J64" i="4" s="1"/>
  <c r="BK152" i="4"/>
  <c r="J152" i="4" s="1"/>
  <c r="J66" i="4" s="1"/>
  <c r="BK116" i="5"/>
  <c r="J116" i="5" s="1"/>
  <c r="J63" i="5" s="1"/>
  <c r="J52" i="5"/>
  <c r="E75" i="5"/>
  <c r="BE111" i="5"/>
  <c r="BE117" i="5"/>
  <c r="BE126" i="5"/>
  <c r="BE88" i="5"/>
  <c r="BE96" i="5"/>
  <c r="BE103" i="5"/>
  <c r="BE115" i="5"/>
  <c r="BE124" i="5"/>
  <c r="E76" i="4"/>
  <c r="J80" i="4"/>
  <c r="BE91" i="4"/>
  <c r="BE93" i="4"/>
  <c r="BE97" i="4"/>
  <c r="BE101" i="4"/>
  <c r="BE104" i="4"/>
  <c r="BE107" i="4"/>
  <c r="BE113" i="4"/>
  <c r="BE116" i="4"/>
  <c r="BE121" i="4"/>
  <c r="BE127" i="4"/>
  <c r="BE133" i="4"/>
  <c r="BE136" i="4"/>
  <c r="BE142" i="4"/>
  <c r="BE88" i="4"/>
  <c r="BE95" i="4"/>
  <c r="BE99" i="4"/>
  <c r="BE109" i="4"/>
  <c r="BE111" i="4"/>
  <c r="BE119" i="4"/>
  <c r="BE124" i="4"/>
  <c r="BE130" i="4"/>
  <c r="BE139" i="4"/>
  <c r="BE145" i="4"/>
  <c r="BE148" i="4"/>
  <c r="BE153" i="4"/>
  <c r="E75" i="3"/>
  <c r="BE88" i="3"/>
  <c r="BE93" i="3"/>
  <c r="BE96" i="3"/>
  <c r="BE99" i="3"/>
  <c r="BE107" i="3"/>
  <c r="BE116" i="3"/>
  <c r="BE120" i="3"/>
  <c r="BE124" i="3"/>
  <c r="BE131" i="3"/>
  <c r="BE148" i="3"/>
  <c r="BE152" i="3"/>
  <c r="BE154" i="3"/>
  <c r="BE156" i="3"/>
  <c r="BE158" i="3"/>
  <c r="BE160" i="3"/>
  <c r="BE164" i="3"/>
  <c r="BE166" i="3"/>
  <c r="BE172" i="3"/>
  <c r="J52" i="3"/>
  <c r="BE101" i="3"/>
  <c r="BE103" i="3"/>
  <c r="BE110" i="3"/>
  <c r="BE113" i="3"/>
  <c r="BE118" i="3"/>
  <c r="BE127" i="3"/>
  <c r="BE133" i="3"/>
  <c r="BE136" i="3"/>
  <c r="BE138" i="3"/>
  <c r="BE140" i="3"/>
  <c r="BE142" i="3"/>
  <c r="BE144" i="3"/>
  <c r="BE146" i="3"/>
  <c r="BE150" i="3"/>
  <c r="BE162" i="3"/>
  <c r="BE168" i="3"/>
  <c r="BE170" i="3"/>
  <c r="BE175" i="3"/>
  <c r="BE177" i="3"/>
  <c r="J52" i="2"/>
  <c r="E76" i="2"/>
  <c r="BE89" i="2"/>
  <c r="BE95" i="2"/>
  <c r="BE101" i="2"/>
  <c r="BE113" i="2"/>
  <c r="BE124" i="2"/>
  <c r="BE131" i="2"/>
  <c r="BE138" i="2"/>
  <c r="BE144" i="2"/>
  <c r="BE154" i="2"/>
  <c r="BE168" i="2"/>
  <c r="BE183" i="2"/>
  <c r="BE197" i="2"/>
  <c r="BE214" i="2"/>
  <c r="BE225" i="2"/>
  <c r="BE234" i="2"/>
  <c r="BE241" i="2"/>
  <c r="BE256" i="2"/>
  <c r="BE264" i="2"/>
  <c r="BE288" i="2"/>
  <c r="BE295" i="2"/>
  <c r="BE311" i="2"/>
  <c r="BE325" i="2"/>
  <c r="BE343" i="2"/>
  <c r="BE351" i="2"/>
  <c r="BE357" i="2"/>
  <c r="BE359" i="2"/>
  <c r="BE378" i="2"/>
  <c r="BE386" i="2"/>
  <c r="BE401" i="2"/>
  <c r="BE414" i="2"/>
  <c r="BE419" i="2"/>
  <c r="BE424" i="2"/>
  <c r="BE429" i="2"/>
  <c r="BE435" i="2"/>
  <c r="BE442" i="2"/>
  <c r="BE474" i="2"/>
  <c r="BE503" i="2"/>
  <c r="BE519" i="2"/>
  <c r="BE533" i="2"/>
  <c r="BE541" i="2"/>
  <c r="BE581" i="2"/>
  <c r="BE598" i="2"/>
  <c r="BE616" i="2"/>
  <c r="BE671" i="2"/>
  <c r="BE107" i="2"/>
  <c r="BE119" i="2"/>
  <c r="BE149" i="2"/>
  <c r="BE160" i="2"/>
  <c r="BE174" i="2"/>
  <c r="BE180" i="2"/>
  <c r="BE200" i="2"/>
  <c r="BE220" i="2"/>
  <c r="BE228" i="2"/>
  <c r="BE244" i="2"/>
  <c r="BE271" i="2"/>
  <c r="BE281" i="2"/>
  <c r="BE303" i="2"/>
  <c r="BE317" i="2"/>
  <c r="BE331" i="2"/>
  <c r="BE335" i="2"/>
  <c r="BE340" i="2"/>
  <c r="BE349" i="2"/>
  <c r="BE365" i="2"/>
  <c r="BE367" i="2"/>
  <c r="BE370" i="2"/>
  <c r="BE372" i="2"/>
  <c r="BE384" i="2"/>
  <c r="BE392" i="2"/>
  <c r="BE399" i="2"/>
  <c r="BE407" i="2"/>
  <c r="BE437" i="2"/>
  <c r="BE447" i="2"/>
  <c r="BE459" i="2"/>
  <c r="BE465" i="2"/>
  <c r="BE488" i="2"/>
  <c r="BE497" i="2"/>
  <c r="BE506" i="2"/>
  <c r="BE513" i="2"/>
  <c r="BE526" i="2"/>
  <c r="BE549" i="2"/>
  <c r="BE565" i="2"/>
  <c r="BE632" i="2"/>
  <c r="BE649" i="2"/>
  <c r="BE665" i="2"/>
  <c r="BE681" i="2"/>
  <c r="BE685" i="2"/>
  <c r="F34" i="2"/>
  <c r="BA55" i="1" s="1"/>
  <c r="F36" i="2"/>
  <c r="BC55" i="1" s="1"/>
  <c r="F35" i="2"/>
  <c r="BB55" i="1" s="1"/>
  <c r="J34" i="2"/>
  <c r="AW55" i="1" s="1"/>
  <c r="F37" i="2"/>
  <c r="BD55" i="1" s="1"/>
  <c r="F34" i="3"/>
  <c r="BA56" i="1" s="1"/>
  <c r="J34" i="3"/>
  <c r="AW56" i="1" s="1"/>
  <c r="F37" i="3"/>
  <c r="BD56" i="1" s="1"/>
  <c r="F35" i="3"/>
  <c r="BB56" i="1" s="1"/>
  <c r="F36" i="3"/>
  <c r="BC56" i="1" s="1"/>
  <c r="J34" i="4"/>
  <c r="AW57" i="1" s="1"/>
  <c r="F36" i="4"/>
  <c r="BC57" i="1" s="1"/>
  <c r="F34" i="4"/>
  <c r="BA57" i="1" s="1"/>
  <c r="F35" i="4"/>
  <c r="BB57" i="1" s="1"/>
  <c r="F37" i="4"/>
  <c r="BD57" i="1" s="1"/>
  <c r="F34" i="5"/>
  <c r="BA58" i="1" s="1"/>
  <c r="F35" i="5"/>
  <c r="BB58" i="1" s="1"/>
  <c r="J34" i="5"/>
  <c r="AW58" i="1" s="1"/>
  <c r="F36" i="5"/>
  <c r="BC58" i="1" s="1"/>
  <c r="F37" i="5"/>
  <c r="BD58" i="1" s="1"/>
  <c r="J61" i="3" l="1"/>
  <c r="J86" i="3"/>
  <c r="J85" i="3" s="1"/>
  <c r="P87" i="2"/>
  <c r="P86" i="2" s="1"/>
  <c r="AU55" i="1" s="1"/>
  <c r="R86" i="5"/>
  <c r="R85" i="5" s="1"/>
  <c r="R86" i="4"/>
  <c r="T86" i="3"/>
  <c r="T85" i="3" s="1"/>
  <c r="P86" i="3"/>
  <c r="P85" i="3" s="1"/>
  <c r="AU56" i="1" s="1"/>
  <c r="R87" i="2"/>
  <c r="R86" i="2" s="1"/>
  <c r="T86" i="5"/>
  <c r="T85" i="5"/>
  <c r="P86" i="5"/>
  <c r="P85" i="5" s="1"/>
  <c r="AU58" i="1" s="1"/>
  <c r="T86" i="4"/>
  <c r="P86" i="4"/>
  <c r="AU57" i="1"/>
  <c r="R86" i="3"/>
  <c r="R85" i="3" s="1"/>
  <c r="T87" i="2"/>
  <c r="T86" i="2" s="1"/>
  <c r="BK87" i="2"/>
  <c r="J87" i="2" s="1"/>
  <c r="J60" i="2" s="1"/>
  <c r="BK86" i="3"/>
  <c r="J60" i="3" s="1"/>
  <c r="BK151" i="4"/>
  <c r="J151" i="4"/>
  <c r="J65" i="4" s="1"/>
  <c r="BK86" i="5"/>
  <c r="BK85" i="5" s="1"/>
  <c r="J85" i="5" s="1"/>
  <c r="J59" i="5" s="1"/>
  <c r="F33" i="2"/>
  <c r="AZ55" i="1" s="1"/>
  <c r="J33" i="2"/>
  <c r="AV55" i="1" s="1"/>
  <c r="AT55" i="1" s="1"/>
  <c r="J33" i="3"/>
  <c r="AV56" i="1" s="1"/>
  <c r="AT56" i="1" s="1"/>
  <c r="F33" i="3"/>
  <c r="AZ56" i="1" s="1"/>
  <c r="F33" i="4"/>
  <c r="AZ57" i="1" s="1"/>
  <c r="J33" i="4"/>
  <c r="AV57" i="1" s="1"/>
  <c r="AT57" i="1" s="1"/>
  <c r="F33" i="5"/>
  <c r="AZ58" i="1" s="1"/>
  <c r="J33" i="5"/>
  <c r="AV58" i="1" s="1"/>
  <c r="AT58" i="1" s="1"/>
  <c r="BA54" i="1"/>
  <c r="W30" i="1" s="1"/>
  <c r="BB54" i="1"/>
  <c r="W31" i="1" s="1"/>
  <c r="BC54" i="1"/>
  <c r="W32" i="1" s="1"/>
  <c r="BD54" i="1"/>
  <c r="W33" i="1" s="1"/>
  <c r="BK86" i="4" l="1"/>
  <c r="J86" i="4" s="1"/>
  <c r="J59" i="4" s="1"/>
  <c r="BK85" i="3"/>
  <c r="J30" i="3"/>
  <c r="AG56" i="1" s="1"/>
  <c r="J86" i="5"/>
  <c r="J60" i="5" s="1"/>
  <c r="BK86" i="2"/>
  <c r="J86" i="2" s="1"/>
  <c r="J30" i="2" s="1"/>
  <c r="AG55" i="1" s="1"/>
  <c r="AU54" i="1"/>
  <c r="J30" i="5"/>
  <c r="AG58" i="1" s="1"/>
  <c r="AZ54" i="1"/>
  <c r="W29" i="1" s="1"/>
  <c r="AX54" i="1"/>
  <c r="AY54" i="1"/>
  <c r="AW54" i="1"/>
  <c r="AK30" i="1" s="1"/>
  <c r="J39" i="5" l="1"/>
  <c r="J39" i="2"/>
  <c r="J39" i="3"/>
  <c r="J59" i="2"/>
  <c r="J59" i="3"/>
  <c r="AN55" i="1"/>
  <c r="AN56" i="1"/>
  <c r="AN58" i="1"/>
  <c r="J30" i="4"/>
  <c r="AG57" i="1" s="1"/>
  <c r="AG54" i="1" s="1"/>
  <c r="AK26" i="1" s="1"/>
  <c r="AV54" i="1"/>
  <c r="AK29" i="1" s="1"/>
  <c r="AK35" i="1" l="1"/>
  <c r="J39" i="4"/>
  <c r="AN57" i="1"/>
  <c r="AT54" i="1"/>
  <c r="AN54" i="1" l="1"/>
</calcChain>
</file>

<file path=xl/sharedStrings.xml><?xml version="1.0" encoding="utf-8"?>
<sst xmlns="http://schemas.openxmlformats.org/spreadsheetml/2006/main" count="8151" uniqueCount="1254">
  <si>
    <t>Export Komplet</t>
  </si>
  <si>
    <t>VZ</t>
  </si>
  <si>
    <t>2.0</t>
  </si>
  <si>
    <t/>
  </si>
  <si>
    <t>False</t>
  </si>
  <si>
    <t>{92ec168e-c90c-48aa-a5ee-9cac24471f6a}</t>
  </si>
  <si>
    <t>&gt;&gt;  skryté sloupce  &lt;&lt;</t>
  </si>
  <si>
    <t>0,01</t>
  </si>
  <si>
    <t>21</t>
  </si>
  <si>
    <t>12</t>
  </si>
  <si>
    <t>REKAPITULACE STAVBY</t>
  </si>
  <si>
    <t>v ---  níže se nacházejí doplnkové a pomocné údaje k sestavám  --- v</t>
  </si>
  <si>
    <t>0,001</t>
  </si>
  <si>
    <t>Kód:</t>
  </si>
  <si>
    <t>KH-241220-V1</t>
  </si>
  <si>
    <t>Stavba:</t>
  </si>
  <si>
    <t>ŠLUKNOV,PARKOVACÍ PLOCHA V SOKOLSKÉ ULICI</t>
  </si>
  <si>
    <t>KSO:</t>
  </si>
  <si>
    <t>822 55 71</t>
  </si>
  <si>
    <t>CC-CZ:</t>
  </si>
  <si>
    <t>21122</t>
  </si>
  <si>
    <t>Místo:</t>
  </si>
  <si>
    <t xml:space="preserve"> Šluknov,ul.Sokolská</t>
  </si>
  <si>
    <t>Datum:</t>
  </si>
  <si>
    <t>27. 3. 2025</t>
  </si>
  <si>
    <t>CZ-CPV:</t>
  </si>
  <si>
    <t>45223300-9</t>
  </si>
  <si>
    <t>CZ-CPA:</t>
  </si>
  <si>
    <t>42.11.10</t>
  </si>
  <si>
    <t>Zadavatel:</t>
  </si>
  <si>
    <t>IČ:</t>
  </si>
  <si>
    <t>Město Šluknov</t>
  </si>
  <si>
    <t>DIČ:</t>
  </si>
  <si>
    <t>Zhotovitel:</t>
  </si>
  <si>
    <t xml:space="preserve"> Vyjde z výběrového řízení</t>
  </si>
  <si>
    <t>Projektant:</t>
  </si>
  <si>
    <t xml:space="preserve">KIP Ing. arch. Jiří Kňákal 473 01 Okrouhlá 70 </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</si>
  <si>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</si>
  <si>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</si>
  <si>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</si>
  <si>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</si>
  <si>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</si>
  <si>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</si>
  <si>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</si>
  <si>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</si>
  <si>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</si>
  <si>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</si>
  <si>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</si>
  <si>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</si>
  <si>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</si>
  <si>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</si>
  <si>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</si>
  <si>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</si>
  <si>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</si>
  <si>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</si>
  <si>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</si>
  <si>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</si>
  <si>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</si>
  <si>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</si>
  <si>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</si>
  <si>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</si>
  <si>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</si>
  <si>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</si>
  <si>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</si>
  <si>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</si>
  <si>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</si>
  <si>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</si>
  <si>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</si>
  <si>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</si>
  <si>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</si>
  <si>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</si>
  <si>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</si>
  <si>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</si>
  <si>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</si>
  <si>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</si>
  <si>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</si>
  <si>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</si>
  <si>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</si>
  <si>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</si>
  <si>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</si>
  <si>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SO-101</t>
  </si>
  <si>
    <t>STA</t>
  </si>
  <si>
    <t>1</t>
  </si>
  <si>
    <t>{a38fcbad-5b9e-401b-918c-55a1c8ed2bdc}</t>
  </si>
  <si>
    <t>2</t>
  </si>
  <si>
    <t>SO-301</t>
  </si>
  <si>
    <t>{f34e15d4-5083-4739-9c80-7d995e87159a}</t>
  </si>
  <si>
    <t>SO-401</t>
  </si>
  <si>
    <t>{12045bc8-580f-4a61-b264-d22fb7987b7f}</t>
  </si>
  <si>
    <t>VRN</t>
  </si>
  <si>
    <t>{5ae57a32-795d-4fe2-b025-cd227159acfe}</t>
  </si>
  <si>
    <t>KRYCÍ LIST SOUPISU PRACÍ</t>
  </si>
  <si>
    <t>Objekt:</t>
  </si>
  <si>
    <t xml:space="preserve">SO-101 - Komunikace a zpevněné plochy </t>
  </si>
  <si>
    <t>REKAPITULACE ČLENĚNÍ SOUPISU PRACÍ</t>
  </si>
  <si>
    <t>Kód dílu - Popis</t>
  </si>
  <si>
    <t>Cena celkem [CZK]</t>
  </si>
  <si>
    <t>-1</t>
  </si>
  <si>
    <t>HSV - Práce a dodávky HSV</t>
  </si>
  <si>
    <t xml:space="preserve">    1 - Zemní práce</t>
  </si>
  <si>
    <t xml:space="preserve">    5 - Komunikace pozemní</t>
  </si>
  <si>
    <t xml:space="preserve">    8 - Vedení trubní dálková a přípojná</t>
  </si>
  <si>
    <t xml:space="preserve">    9 - Ostatní konstrukce a práce, bourání</t>
  </si>
  <si>
    <t xml:space="preserve">    997 - Doprava suti a vybouraných hmot</t>
  </si>
  <si>
    <t xml:space="preserve">    998 - Přesun hmot</t>
  </si>
  <si>
    <t>SOUPIS PRACÍ</t>
  </si>
  <si>
    <t>PČ</t>
  </si>
  <si>
    <t>MJ</t>
  </si>
  <si>
    <t>Množství</t>
  </si>
  <si>
    <t>J.cena [CZK]</t>
  </si>
  <si>
    <t>Cenová soustava</t>
  </si>
  <si>
    <t>J. Nh [h]</t>
  </si>
  <si>
    <t>Nh celkem [h]</t>
  </si>
  <si>
    <t>J. hmotnost [t]</t>
  </si>
  <si>
    <t>Hmotnost celkem [t]</t>
  </si>
  <si>
    <t>J. suť [t]</t>
  </si>
  <si>
    <t>Suť Celkem [t]</t>
  </si>
  <si>
    <t>Dodavatel</t>
  </si>
  <si>
    <t>Náklady soupisu celkem</t>
  </si>
  <si>
    <t>HSV</t>
  </si>
  <si>
    <t>Práce a dodávky HSV</t>
  </si>
  <si>
    <t>ROZPOCET</t>
  </si>
  <si>
    <t>Zemní práce</t>
  </si>
  <si>
    <t>K</t>
  </si>
  <si>
    <t>113106123</t>
  </si>
  <si>
    <t>Rozebrání dlažeb ze zámkových dlaždic komunikací pro pěší ručně</t>
  </si>
  <si>
    <t>m2</t>
  </si>
  <si>
    <t>4</t>
  </si>
  <si>
    <t>1119079546</t>
  </si>
  <si>
    <t>PP</t>
  </si>
  <si>
    <t>Rozebrání dlažeb komunikací pro pěší s přemístěním hmot na skládku na vzdálenost do 3 m nebo s naložením na dopravní prostředek s ložem z kameniva nebo živice a s jakoukoliv výplní spár ručně ze zámkové dlažby</t>
  </si>
  <si>
    <t>Online PSC</t>
  </si>
  <si>
    <t>https://podminky.urs.cz/item/CS_URS_2025_01/113106123</t>
  </si>
  <si>
    <t>VV</t>
  </si>
  <si>
    <t>Odstranění zámkové dlažby chodník</t>
  </si>
  <si>
    <t>11,50</t>
  </si>
  <si>
    <t>Součet</t>
  </si>
  <si>
    <t>113107042</t>
  </si>
  <si>
    <t>Odstranění podkladu živičných tl přes 50 do 100 mm při překopech ručně</t>
  </si>
  <si>
    <t>-964936976</t>
  </si>
  <si>
    <t>Odstranění podkladů nebo krytů při překopech inženýrských sítí s přemístěním hmot na skládku ve vzdálenosti do 3 m nebo s naložením na dopravní prostředek ručně živičných, o tl. vrstvy přes 50 do 100 mm</t>
  </si>
  <si>
    <t>https://podminky.urs.cz/item/CS_URS_2025_01/113107042</t>
  </si>
  <si>
    <t>Odstranění asfaltového chodníku</t>
  </si>
  <si>
    <t>8,50</t>
  </si>
  <si>
    <t>3</t>
  </si>
  <si>
    <t>113107111</t>
  </si>
  <si>
    <t>Odstranění podkladu z kameniva těženého tl do 100 mm ručně</t>
  </si>
  <si>
    <t>1559916944</t>
  </si>
  <si>
    <t>Odstranění podkladů nebo krytů ručně s přemístěním hmot na skládku na vzdálenost do 3 m nebo s naložením na dopravní prostředek z kameniva těženého, o tl. vrstvy do 100 mm</t>
  </si>
  <si>
    <t>https://podminky.urs.cz/item/CS_URS_2025_01/113107111</t>
  </si>
  <si>
    <t>Odstranění podkladů zámkové dlažby chodník</t>
  </si>
  <si>
    <t>113107122</t>
  </si>
  <si>
    <t>Odstranění podkladu z kameniva drceného tl přes 100 do 200 mm ručně</t>
  </si>
  <si>
    <t>327857903</t>
  </si>
  <si>
    <t>Odstranění podkladů nebo krytů ručně s přemístěním hmot na skládku na vzdálenost do 3 m nebo s naložením na dopravní prostředek z kameniva hrubého drceného, o tl. vrstvy přes 100 do 200 mm</t>
  </si>
  <si>
    <t>https://podminky.urs.cz/item/CS_URS_2025_01/113107122</t>
  </si>
  <si>
    <t>5</t>
  </si>
  <si>
    <t>113107123</t>
  </si>
  <si>
    <t>Odstranění podkladu z kameniva drceného tl přes 200 do 300 mm ručně</t>
  </si>
  <si>
    <t>594247055</t>
  </si>
  <si>
    <t>Odstranění podkladů nebo krytů ručně s přemístěním hmot na skládku na vzdálenost do 3 m nebo s naložením na dopravní prostředek z kameniva hrubého drceného, o tl. vrstvy přes 200 do 300 mm</t>
  </si>
  <si>
    <t>https://podminky.urs.cz/item/CS_URS_2025_01/113107123</t>
  </si>
  <si>
    <t>Odstranění stávajících podkladních vrstev v ploše budoucího parkoviště</t>
  </si>
  <si>
    <t xml:space="preserve">729,99 </t>
  </si>
  <si>
    <t>6</t>
  </si>
  <si>
    <t>639998219</t>
  </si>
  <si>
    <t>7</t>
  </si>
  <si>
    <t>113107331</t>
  </si>
  <si>
    <t>Odstranění podkladu z betonu prostého tl přes 100 do 150 mm strojně pl do 50 m2</t>
  </si>
  <si>
    <t>-1117973796</t>
  </si>
  <si>
    <t>Odstranění podkladů nebo krytů strojně plochy jednotlivě do 50 m2 s přemístěním hmot na skládku na vzdálenost do 3 m nebo s naložením na dopravní prostředek z betonu prostého, o tl. vrstvy přes 100 do 150 mm</t>
  </si>
  <si>
    <t>https://podminky.urs.cz/item/CS_URS_2025_01/113107331</t>
  </si>
  <si>
    <t>Bourání bezonu</t>
  </si>
  <si>
    <t>8</t>
  </si>
  <si>
    <t>113154518</t>
  </si>
  <si>
    <t>Frézování živičného krytu tl 100 mm pruh š do 0,5 m pl do 500 m2</t>
  </si>
  <si>
    <t>-1819137720</t>
  </si>
  <si>
    <t>Frézování živičného podkladu nebo krytu s naložením hmot na dopravní prostředek plochy do 500 m2 pruhu šířky do 0,5 m, tloušťky vrstvy 100 mm</t>
  </si>
  <si>
    <t>https://podminky.urs.cz/item/CS_URS_2025_01/113154518</t>
  </si>
  <si>
    <t>napojení na komunikaci  ( vjezd, výjezd)</t>
  </si>
  <si>
    <t>14,10*0,50</t>
  </si>
  <si>
    <t>10,70*0,50</t>
  </si>
  <si>
    <t>9</t>
  </si>
  <si>
    <t>113154538</t>
  </si>
  <si>
    <t>Frézování živičného krytu tl 100 mm pruh š do 1 m pl přes 500 do 2000 m2</t>
  </si>
  <si>
    <t>1265230763</t>
  </si>
  <si>
    <t>Frézování živičného podkladu nebo krytu s naložením hmot na dopravní prostředek plochy přes 500 do 2 000 m2 pruhu šířky do 1 m, tloušťky vrstvy 100 mm</t>
  </si>
  <si>
    <t>https://podminky.urs.cz/item/CS_URS_2025_01/113154538</t>
  </si>
  <si>
    <t>Odstranění stávajících živičných vrstev v ploše budoucího parkoviště</t>
  </si>
  <si>
    <t>10</t>
  </si>
  <si>
    <t>113202111</t>
  </si>
  <si>
    <t>Vytrhání obrub krajníků obrubníků stojatých</t>
  </si>
  <si>
    <t>m</t>
  </si>
  <si>
    <t>-1974692482</t>
  </si>
  <si>
    <t>Vytrhání obrub s vybouráním lože, s přemístěním hmot na skládku na vzdálenost do 3 m nebo s naložením na dopravní prostředek z krajníků nebo obrubníků stojatých</t>
  </si>
  <si>
    <t>https://podminky.urs.cz/item/CS_URS_2025_01/113202111</t>
  </si>
  <si>
    <t>61,10</t>
  </si>
  <si>
    <t>11</t>
  </si>
  <si>
    <t>113204111</t>
  </si>
  <si>
    <t>Vytrhání obrub záhonových</t>
  </si>
  <si>
    <t>-1432738097</t>
  </si>
  <si>
    <t>Vytrhání obrub s vybouráním lože, s přemístěním hmot na skládku na vzdálenost do 3 m nebo s naložením na dopravní prostředek záhonových</t>
  </si>
  <si>
    <t>https://podminky.urs.cz/item/CS_URS_2025_01/113204111</t>
  </si>
  <si>
    <t>26,80</t>
  </si>
  <si>
    <t>121151113</t>
  </si>
  <si>
    <t>Sejmutí ornice plochy do 500 m2 tl vrstvy do 200 mm strojně</t>
  </si>
  <si>
    <t>-2095233545</t>
  </si>
  <si>
    <t>Sejmutí ornice strojně při souvislé ploše přes 100 do 500 m2, tl. vrstvy do 200 mm</t>
  </si>
  <si>
    <t>https://podminky.urs.cz/item/CS_URS_2025_01/121151113</t>
  </si>
  <si>
    <t xml:space="preserve">Sejmutí zbytkové plochy ornice v ploše parkoviště </t>
  </si>
  <si>
    <t>184,40</t>
  </si>
  <si>
    <t>13</t>
  </si>
  <si>
    <t>122252204</t>
  </si>
  <si>
    <t>Odkopávky a prokopávky nezapažené pro silnice a dálnice v hornině třídy těžitelnosti I objem do 500 m3 strojně</t>
  </si>
  <si>
    <t>m3</t>
  </si>
  <si>
    <t>-981687173</t>
  </si>
  <si>
    <t>Odkopávky a prokopávky nezapažené pro silnice a dálnice strojně v hornině třídy těžitelnosti I přes 100 do 500 m3</t>
  </si>
  <si>
    <t>https://podminky.urs.cz/item/CS_URS_2025_01/122252204</t>
  </si>
  <si>
    <t>Parkoviště</t>
  </si>
  <si>
    <t>0,25*(78,1+108,40)</t>
  </si>
  <si>
    <t>BUS</t>
  </si>
  <si>
    <t>0,10*51,00</t>
  </si>
  <si>
    <t>14</t>
  </si>
  <si>
    <t>132151102</t>
  </si>
  <si>
    <t>Hloubení rýh nezapažených š do 800 mm v hornině třídy těžitelnosti I skupiny 1 a 2 objem do 50 m3 strojně</t>
  </si>
  <si>
    <t>890504887</t>
  </si>
  <si>
    <t>Hloubení nezapažených rýh šířky do 800 mm strojně s urovnáním dna do předepsaného profilu a spádu v hornině třídy těžitelnosti I skupiny 1 a 2 přes 20 do 50 m3</t>
  </si>
  <si>
    <t>https://podminky.urs.cz/item/CS_URS_2025_01/132151102</t>
  </si>
  <si>
    <t>Drén PVC Flex</t>
  </si>
  <si>
    <t>0,40*0,50*(31,00+29,00+31,50+29,00)</t>
  </si>
  <si>
    <t>15</t>
  </si>
  <si>
    <t>162351103</t>
  </si>
  <si>
    <t>Vodorovné přemístění přes 50 do 500 m výkopku/sypaniny z horniny třídy těžitelnosti I skupiny 1 až 3</t>
  </si>
  <si>
    <t>-665823914</t>
  </si>
  <si>
    <t>Vodorovné přemístění výkopku nebo sypaniny po suchu na obvyklém dopravním prostředku, bez naložení výkopku, avšak se složením bez rozhrnutí z horniny třídy těžitelnosti I skupiny 1 až 3 na vzdálenost přes 50 do 500 m</t>
  </si>
  <si>
    <t>https://podminky.urs.cz/item/CS_URS_2025_01/162351103</t>
  </si>
  <si>
    <t>Ornice využitá na zpětné ohumusování</t>
  </si>
  <si>
    <t>30,00*1,00*0,20</t>
  </si>
  <si>
    <t>16</t>
  </si>
  <si>
    <t>Odkopávky</t>
  </si>
  <si>
    <t>184,40*0,20</t>
  </si>
  <si>
    <t xml:space="preserve">Výkop pro flexi drén </t>
  </si>
  <si>
    <t xml:space="preserve">Drén PVC Flex </t>
  </si>
  <si>
    <t>17</t>
  </si>
  <si>
    <t>18</t>
  </si>
  <si>
    <t>167151101</t>
  </si>
  <si>
    <t>Nakládání výkopku z hornin třídy těžitelnosti I skupiny 1 až 3 do 100 m3</t>
  </si>
  <si>
    <t>-1047369855</t>
  </si>
  <si>
    <t>Nakládání, skládání a překládání neulehlého výkopku nebo sypaniny strojně nakládání, množství do 100 m3, z horniny třídy těžitelnosti I, skupiny 1 až 3</t>
  </si>
  <si>
    <t>https://podminky.urs.cz/item/CS_URS_2025_01/167151101</t>
  </si>
  <si>
    <t>19</t>
  </si>
  <si>
    <t>167151111</t>
  </si>
  <si>
    <t>Nakládání výkopku z hornin třídy těžitelnosti I skupiny 1 až 3 přes 100 m3</t>
  </si>
  <si>
    <t>-1417844480</t>
  </si>
  <si>
    <t>Nakládání, skládání a překládání neulehlého výkopku nebo sypaniny strojně nakládání, množství přes 100 m3, z hornin třídy těžitelnosti I, skupiny 1 až 3</t>
  </si>
  <si>
    <t>https://podminky.urs.cz/item/CS_URS_2025_01/167151111</t>
  </si>
  <si>
    <t>20</t>
  </si>
  <si>
    <t>171201231</t>
  </si>
  <si>
    <t>t</t>
  </si>
  <si>
    <t>-743622312</t>
  </si>
  <si>
    <t>Poplatek za uložení stavebního odpadu na recyklační skládce (skládkovné) zeminy a kamení zatříděného do Katalogu odpadů pod kódem 17 05 04</t>
  </si>
  <si>
    <t>https://podminky.urs.cz/item/CS_URS_2025_01/171201231</t>
  </si>
  <si>
    <t>171251201</t>
  </si>
  <si>
    <t>Uložení sypaniny na skládky nebo meziskládky</t>
  </si>
  <si>
    <t>-671196486</t>
  </si>
  <si>
    <t>Uložení sypaniny na skládky nebo meziskládky bez hutnění s upravením uložené sypaniny do předepsaného tvaru</t>
  </si>
  <si>
    <t>https://podminky.urs.cz/item/CS_URS_2025_01/171251201</t>
  </si>
  <si>
    <t>22</t>
  </si>
  <si>
    <t>175111209</t>
  </si>
  <si>
    <t>Příplatek k obsypání objektu za ruční prohození sypaniny, uložené do 3 m</t>
  </si>
  <si>
    <t>859663747</t>
  </si>
  <si>
    <t>Obsypání objektů nad přilehlým původním terénem ručně Příplatek k ceně za prohození sypaniny</t>
  </si>
  <si>
    <t>https://podminky.urs.cz/item/CS_URS_2025_01/175111209</t>
  </si>
  <si>
    <t>Příplatek za prohození Ornice</t>
  </si>
  <si>
    <t>23</t>
  </si>
  <si>
    <t>175151101</t>
  </si>
  <si>
    <t>Obsypání potrubí strojně sypaninou bez prohození, uloženou do 3 m</t>
  </si>
  <si>
    <t>1900027914</t>
  </si>
  <si>
    <t>Obsypání potrubí strojně sypaninou z vhodných hornin třídy těžitelnosti I a II, skupiny 1 až 4 nebo materiálem připraveným podél výkopu ve vzdálenosti do 3 m od jeho kraje, pro jakoukoliv hloubku výkopu a míru zhutnění bez prohození sypaniny</t>
  </si>
  <si>
    <t>https://podminky.urs.cz/item/CS_URS_2025_01/175151101</t>
  </si>
  <si>
    <t>(31,00+29,00+31,50+29,00)*0,50*0,40</t>
  </si>
  <si>
    <t>24</t>
  </si>
  <si>
    <t>M</t>
  </si>
  <si>
    <t>58343959</t>
  </si>
  <si>
    <t>kamenivo drcené hrubé frakce 32/63</t>
  </si>
  <si>
    <t>-995678816</t>
  </si>
  <si>
    <t>24,1*2 'Přepočtené koeficientem množství</t>
  </si>
  <si>
    <t>25</t>
  </si>
  <si>
    <t>181111111</t>
  </si>
  <si>
    <t>Plošná úprava terénu do 500 m2 zemina skupiny 1 až 4 nerovnosti přes 50 do 100 mm v rovinně a svahu do 1:5</t>
  </si>
  <si>
    <t>178913787</t>
  </si>
  <si>
    <t>Plošná úprava terénu v zemině skupiny 1 až 4 s urovnáním povrchu bez doplnění ornice souvislé plochy do 500 m2 při nerovnostech terénu přes 50 do 100 mm v rovině nebo na svahu do 1:5</t>
  </si>
  <si>
    <t>https://podminky.urs.cz/item/CS_URS_2025_01/181111111</t>
  </si>
  <si>
    <t xml:space="preserve">Zpětné ohumusování ornicí </t>
  </si>
  <si>
    <t>30,00*1,00</t>
  </si>
  <si>
    <t>26</t>
  </si>
  <si>
    <t>181451311</t>
  </si>
  <si>
    <t>Založení trávníku strojně v jedné operaci v rovině nebo na svahu do 1:5</t>
  </si>
  <si>
    <t>-1089617181</t>
  </si>
  <si>
    <t>Založení trávníku strojně výsevem včetně utažení na ploše v rovině nebo na svahu do 1:5</t>
  </si>
  <si>
    <t>https://podminky.urs.cz/item/CS_URS_2025_01/181451311</t>
  </si>
  <si>
    <t>zadní plocha za parkovištěm</t>
  </si>
  <si>
    <t>ohumusování nově rozprostřené ornice</t>
  </si>
  <si>
    <t>27</t>
  </si>
  <si>
    <t>00572420</t>
  </si>
  <si>
    <t>osivo směs travní parková okrasná</t>
  </si>
  <si>
    <t>kg</t>
  </si>
  <si>
    <t>1724058629</t>
  </si>
  <si>
    <t>30*0,025 'Přepočtené koeficientem množství</t>
  </si>
  <si>
    <t>28</t>
  </si>
  <si>
    <t>181951112</t>
  </si>
  <si>
    <t>Úprava pláně v hornině třídy těžitelnosti I skupiny 1 až 3 se zhutněním strojně</t>
  </si>
  <si>
    <t>-967335299</t>
  </si>
  <si>
    <t>Úprava pláně vyrovnáním výškových rozdílů strojně v hornině třídy těžitelnosti I, skupiny 1 až 3 se zhutněním</t>
  </si>
  <si>
    <t>https://podminky.urs.cz/item/CS_URS_2025_01/181951112</t>
  </si>
  <si>
    <t>Asfalt parkoviště</t>
  </si>
  <si>
    <t>880,32</t>
  </si>
  <si>
    <t>Asfalt zaříznutí</t>
  </si>
  <si>
    <t>14,92</t>
  </si>
  <si>
    <t>Zámková dlažba pod kontejnery</t>
  </si>
  <si>
    <t>18,92</t>
  </si>
  <si>
    <t>Ohumusení</t>
  </si>
  <si>
    <t>29</t>
  </si>
  <si>
    <t>182351023</t>
  </si>
  <si>
    <t>Rozprostření ornice pl do 100 m2 ve svahu přes 1:5 tl vrstvy do 200 mm strojně</t>
  </si>
  <si>
    <t>1130277672</t>
  </si>
  <si>
    <t>Rozprostření a urovnání ornice ve svahu sklonu přes 1:5 strojně při souvislé ploše do 100 m2, tl. vrstvy do 200 mm</t>
  </si>
  <si>
    <t>https://podminky.urs.cz/item/CS_URS_2025_01/182351023</t>
  </si>
  <si>
    <t>Rozprostření ornice u zadní části parkoviště</t>
  </si>
  <si>
    <t>tl. 200 mm</t>
  </si>
  <si>
    <t>Komunikace pozemní</t>
  </si>
  <si>
    <t>30</t>
  </si>
  <si>
    <t>564851011</t>
  </si>
  <si>
    <t>Podklad ze štěrkodrtě ŠD plochy do 100 m2 tl 150 mm</t>
  </si>
  <si>
    <t>-463947032</t>
  </si>
  <si>
    <t>Podklad ze štěrkodrti ŠD s rozprostřením a zhutněním plochy jednotlivě do 100 m2, po zhutnění tl. 150 mm</t>
  </si>
  <si>
    <t>https://podminky.urs.cz/item/CS_URS_2025_01/564851011</t>
  </si>
  <si>
    <t>tl.150 mm</t>
  </si>
  <si>
    <t>Plocha BUS</t>
  </si>
  <si>
    <t>51,00</t>
  </si>
  <si>
    <t>31</t>
  </si>
  <si>
    <t>564871111</t>
  </si>
  <si>
    <t>Podklad ze štěrkodrtě ŠD plochy přes 100 m2 tl 250 mm</t>
  </si>
  <si>
    <t>1854749744</t>
  </si>
  <si>
    <t>Podklad ze štěrkodrti ŠD s rozprostřením a zhutněním plochy přes 100 m2, po zhutnění tl. 250 mm</t>
  </si>
  <si>
    <t>https://podminky.urs.cz/item/CS_URS_2025_01/564871111</t>
  </si>
  <si>
    <t>32</t>
  </si>
  <si>
    <t>565136101</t>
  </si>
  <si>
    <t>Asfaltový beton vrstva podkladní ACP 22 (obalované kamenivo OKH) tl 50 mm š do 1,5 m</t>
  </si>
  <si>
    <t>-962139397</t>
  </si>
  <si>
    <t>Asfaltový beton vrstva podkladní ACP 22 (obalované kamenivo hrubozrnné - OKH) s rozprostřením a zhutněním v pruhu šířky do 1,5 m, po zhutnění tl. 50 mm</t>
  </si>
  <si>
    <t>https://podminky.urs.cz/item/CS_URS_2025_01/565136101</t>
  </si>
  <si>
    <t>33</t>
  </si>
  <si>
    <t>567120111</t>
  </si>
  <si>
    <t>Podklad ze směsi stmelené cementem SC C 1,5/2,0 (SC II) tl 120 mm</t>
  </si>
  <si>
    <t>463057070</t>
  </si>
  <si>
    <t>Podklad ze směsi stmelené cementem SC bez dilatačních spár, s rozprostřením a zhutněním SC C 1,5/2,0 (SC II), po zhutnění tl. 120 mm</t>
  </si>
  <si>
    <t>https://podminky.urs.cz/item/CS_URS_2025_01/567120111</t>
  </si>
  <si>
    <t>34</t>
  </si>
  <si>
    <t>35</t>
  </si>
  <si>
    <t>573231108</t>
  </si>
  <si>
    <t>Postřik živičný spojovací ze silniční emulze v množství 0,50 kg/m2</t>
  </si>
  <si>
    <t>1994828295</t>
  </si>
  <si>
    <t>Postřik spojovací PS bez posypu kamenivem ze silniční emulze, v množství 0,50 kg/m2</t>
  </si>
  <si>
    <t>https://podminky.urs.cz/item/CS_URS_2025_01/573231108</t>
  </si>
  <si>
    <t>36</t>
  </si>
  <si>
    <t>577134111</t>
  </si>
  <si>
    <t>Asfaltový beton vrstva obrusná ACO 11+ (ABS) tř. I tl 40 mm š do 3 m z nemodifikovaného asfaltu</t>
  </si>
  <si>
    <t>-476833011</t>
  </si>
  <si>
    <t>Asfaltový beton vrstva obrusná ACO 11 (ABS) s rozprostřením a se zhutněním z nemodifikovaného asfaltu v pruhu šířky do 3 m tř. I (ACO 11+), po zhutnění tl. 40 mm</t>
  </si>
  <si>
    <t>https://podminky.urs.cz/item/CS_URS_2025_01/577134111</t>
  </si>
  <si>
    <t>37</t>
  </si>
  <si>
    <t>577155112</t>
  </si>
  <si>
    <t>Asfaltový beton vrstva ložní ACL 16 (ABH) tl 60 mm š do 3 m z nemodifikovaného asfaltu</t>
  </si>
  <si>
    <t>1406575334</t>
  </si>
  <si>
    <t>Asfaltový beton vrstva ložní ACL 16 (ABH) s rozprostřením a zhutněním z nemodifikovaného asfaltu v pruhu šířky do 3 m, po zhutnění tl. 60 mm</t>
  </si>
  <si>
    <t>https://podminky.urs.cz/item/CS_URS_2025_01/577155112</t>
  </si>
  <si>
    <t>Asfalt parkoviště+BUS</t>
  </si>
  <si>
    <t>653,50</t>
  </si>
  <si>
    <t>38</t>
  </si>
  <si>
    <t>577175112</t>
  </si>
  <si>
    <t>Asfaltový beton vrstva ložní ACL 16 (ABH) tl. 80 mm š do 3 m z nemodifikovaného asfaltu</t>
  </si>
  <si>
    <t>543342303</t>
  </si>
  <si>
    <t>Asfaltový beton vrstva ložní ACL 16 (ABH) s rozprostřením a zhutněním z nemodifikovaného asfaltu v pruhu šířky do 3 m, po zhutnění tl. 80 mm</t>
  </si>
  <si>
    <t>https://podminky.urs.cz/item/CS_URS_2025_01/577175112</t>
  </si>
  <si>
    <t>Průjezdová</t>
  </si>
  <si>
    <t>880,32-653,50</t>
  </si>
  <si>
    <t>39</t>
  </si>
  <si>
    <t>596211110</t>
  </si>
  <si>
    <t>Kladení zámkové dlažby komunikací pro pěší ručně tl 60 mm skupiny A pl do 50 m2</t>
  </si>
  <si>
    <t>413326071</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</si>
  <si>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do 50 m2</t>
  </si>
  <si>
    <t>https://podminky.urs.cz/item/CS_URS_2025_01/596211110</t>
  </si>
  <si>
    <t>Plocha pro umístění kontejnerů</t>
  </si>
  <si>
    <t>40</t>
  </si>
  <si>
    <t>59245018</t>
  </si>
  <si>
    <t>dlažba skladebná betonová 200x100mm tl 60mm přírodní</t>
  </si>
  <si>
    <t>-922782428</t>
  </si>
  <si>
    <t>18,92*1,03 'Přepočtené koeficientem množství</t>
  </si>
  <si>
    <t>Vedení trubní dálková a přípojná</t>
  </si>
  <si>
    <t>41</t>
  </si>
  <si>
    <t>871219111</t>
  </si>
  <si>
    <t>Kladení drenážního potrubí bezvýkopovým způsobem z flexibilního PVC průměru do 65 mm bez obsypu</t>
  </si>
  <si>
    <t>1276361219</t>
  </si>
  <si>
    <t>Kladení drenážního potrubí z plastických hmot bezvýkopovým systémem z flexibilního PVC, průměru do 65 mm bez obsypu</t>
  </si>
  <si>
    <t>https://podminky.urs.cz/item/CS_URS_2025_01/871219111</t>
  </si>
  <si>
    <t>31,00+29,00+31,50+29,00</t>
  </si>
  <si>
    <t>42</t>
  </si>
  <si>
    <t>28611223</t>
  </si>
  <si>
    <t>trubka drenážní flexibilní celoperforovaná PVC-U SN 4 DN 100 pro meliorace, dočasné nebo odlehčovací drenáže</t>
  </si>
  <si>
    <t>-776687968</t>
  </si>
  <si>
    <t>120,5*1,01 'Přepočtené koeficientem množství</t>
  </si>
  <si>
    <t>43</t>
  </si>
  <si>
    <t>895941301</t>
  </si>
  <si>
    <t>Osazení vpusti uliční DN 450 z betonových dílců dno s výtokem</t>
  </si>
  <si>
    <t>kus</t>
  </si>
  <si>
    <t>-1876022514</t>
  </si>
  <si>
    <t>Osazení vpusti uliční z betonových dílců DN 450 dno s výtokem</t>
  </si>
  <si>
    <t>https://podminky.urs.cz/item/CS_URS_2025_01/895941301</t>
  </si>
  <si>
    <t>Uliční vpusi v ploše parkoviště</t>
  </si>
  <si>
    <t>3,00</t>
  </si>
  <si>
    <t>44</t>
  </si>
  <si>
    <t>59224498</t>
  </si>
  <si>
    <t>vpusť uliční DN 450 kaliště s odtokem 200mm 450/250x50mm</t>
  </si>
  <si>
    <t>316915867</t>
  </si>
  <si>
    <t>45</t>
  </si>
  <si>
    <t>895941314</t>
  </si>
  <si>
    <t>Osazení vpusti uliční DN 450 z betonových dílců skruž horní 570 mm</t>
  </si>
  <si>
    <t>-818033611</t>
  </si>
  <si>
    <t>Osazení vpusti uliční z betonových dílců DN 450 skruž horní 570 mm</t>
  </si>
  <si>
    <t>https://podminky.urs.cz/item/CS_URS_2025_01/895941314</t>
  </si>
  <si>
    <t>46</t>
  </si>
  <si>
    <t>59223858</t>
  </si>
  <si>
    <t>skruž betonová horní pro uliční vpusť 450x570x50mm</t>
  </si>
  <si>
    <t>1322327109</t>
  </si>
  <si>
    <t>47</t>
  </si>
  <si>
    <t>895941323</t>
  </si>
  <si>
    <t>Osazení vpusti uliční DN 450 z betonových dílců skruž středová 570 mm</t>
  </si>
  <si>
    <t>984319347</t>
  </si>
  <si>
    <t>Osazení vpusti uliční z betonových dílců DN 450 skruž středová 570 mm</t>
  </si>
  <si>
    <t>https://podminky.urs.cz/item/CS_URS_2025_01/895941323</t>
  </si>
  <si>
    <t>48</t>
  </si>
  <si>
    <t>59224488</t>
  </si>
  <si>
    <t>skruž betonová středová pro uliční vpusť 450x570x50mm</t>
  </si>
  <si>
    <t>-1982984476</t>
  </si>
  <si>
    <t>49</t>
  </si>
  <si>
    <t>895941332</t>
  </si>
  <si>
    <t>Osazení vpusti uliční DN 450 z betonových dílců skruž průběžná se zápachovou uzávěrkou</t>
  </si>
  <si>
    <t>-1801025961</t>
  </si>
  <si>
    <t>Osazení vpusti uliční z betonových dílců DN 450 skruž průběžná se zápachovou uzávěrkou</t>
  </si>
  <si>
    <t>https://podminky.urs.cz/item/CS_URS_2025_01/895941332</t>
  </si>
  <si>
    <t>50</t>
  </si>
  <si>
    <t>59224493</t>
  </si>
  <si>
    <t>skruž betonová průběžná se zápachovou uzávěrkou 150mm PVC pro uliční vpusť 450x645x50mm</t>
  </si>
  <si>
    <t>820553922</t>
  </si>
  <si>
    <t>51</t>
  </si>
  <si>
    <t>899133211</t>
  </si>
  <si>
    <t>Výměna (výšková úprava) vtokové mříže uliční vpusti s použitím betonových vyrovnávacích prvků</t>
  </si>
  <si>
    <t>448726043</t>
  </si>
  <si>
    <t>Výměna (výšková úprava) vtokové mříže uliční vpusti na betonové skruži s použitím betonových vyrovnávacích prvků</t>
  </si>
  <si>
    <t>https://podminky.urs.cz/item/CS_URS_2025_01/899133211</t>
  </si>
  <si>
    <t>v ploše parkoviště</t>
  </si>
  <si>
    <t>1,00</t>
  </si>
  <si>
    <t>52</t>
  </si>
  <si>
    <t>899204112</t>
  </si>
  <si>
    <t>Osazení mříží litinových včetně rámů a košů na bahno pro třídu zatížení D400, E600</t>
  </si>
  <si>
    <t>-195292679</t>
  </si>
  <si>
    <t>https://podminky.urs.cz/item/CS_URS_2025_01/899204112</t>
  </si>
  <si>
    <t>53</t>
  </si>
  <si>
    <t>55241040</t>
  </si>
  <si>
    <t>mříž litinová 600/40T, 420x620 D400</t>
  </si>
  <si>
    <t>653492096</t>
  </si>
  <si>
    <t>54</t>
  </si>
  <si>
    <t>28661789</t>
  </si>
  <si>
    <t>koš kalový ocelový pro silniční vpusť 425mm vč. madla</t>
  </si>
  <si>
    <t>-536045629</t>
  </si>
  <si>
    <t>Ostatní konstrukce a práce, bourání</t>
  </si>
  <si>
    <t>55</t>
  </si>
  <si>
    <t>912211131</t>
  </si>
  <si>
    <t>Montáž směrového sloupku plastového pružného (balisety) přišroubováním k podkladu</t>
  </si>
  <si>
    <t>478927166</t>
  </si>
  <si>
    <t>Montáž směrového sloupku plastového pružného - balisety přišroubováním k podkladu</t>
  </si>
  <si>
    <t>https://podminky.urs.cz/item/CS_URS_2025_01/912211131</t>
  </si>
  <si>
    <t xml:space="preserve">Parkoviště </t>
  </si>
  <si>
    <t>Z 11h</t>
  </si>
  <si>
    <t>2,00</t>
  </si>
  <si>
    <t>56</t>
  </si>
  <si>
    <t>56288000</t>
  </si>
  <si>
    <t>sloupek plastový baliseta</t>
  </si>
  <si>
    <t>-588499902</t>
  </si>
  <si>
    <t>57</t>
  </si>
  <si>
    <t>914111112</t>
  </si>
  <si>
    <t>Montáž svislé dopravní značky do velikosti 1 m2 páskováním na sloup</t>
  </si>
  <si>
    <t>131133667</t>
  </si>
  <si>
    <t>Montáž svislé dopravní značky základní velikosti do 1 m2 páskováním na sloupy</t>
  </si>
  <si>
    <t>https://podminky.urs.cz/item/CS_URS_2025_01/914111112</t>
  </si>
  <si>
    <t>8,00</t>
  </si>
  <si>
    <t>58</t>
  </si>
  <si>
    <t>40445647</t>
  </si>
  <si>
    <t>dodatkové tabulky E1, E2a,b , E6, E9, E10 E12c, E17 500x500mm</t>
  </si>
  <si>
    <t>-537966236</t>
  </si>
  <si>
    <t>Dodatková tabulka autobus E9</t>
  </si>
  <si>
    <t>Dodatková tabulka osobní automobil E9</t>
  </si>
  <si>
    <t>59</t>
  </si>
  <si>
    <t>40445625</t>
  </si>
  <si>
    <t>informativní značky provozní IP8, IP9, IP11-IP13 500x700mm</t>
  </si>
  <si>
    <t>1275523131</t>
  </si>
  <si>
    <t>Ozbačení parkoviště IP 11a</t>
  </si>
  <si>
    <t>4,00</t>
  </si>
  <si>
    <t>60</t>
  </si>
  <si>
    <t>40445619</t>
  </si>
  <si>
    <t>zákazové, příkazové dopravní značky B1-B34, C1-15 500mm</t>
  </si>
  <si>
    <t>1800755842</t>
  </si>
  <si>
    <t>Zákaz odbočení B24a</t>
  </si>
  <si>
    <t>61</t>
  </si>
  <si>
    <t>40445624</t>
  </si>
  <si>
    <t>informativní značky provozní IP4a 800x300mm</t>
  </si>
  <si>
    <t>1021397100</t>
  </si>
  <si>
    <t>Směr jízdy IP4a</t>
  </si>
  <si>
    <t>62</t>
  </si>
  <si>
    <t>914511111</t>
  </si>
  <si>
    <t>Montáž sloupku dopravních značek délky do 3,5 m s betonovým základem</t>
  </si>
  <si>
    <t>1481749743</t>
  </si>
  <si>
    <t>Montáž sloupku dopravních značek délky do 3,5 m do betonového základu</t>
  </si>
  <si>
    <t>https://podminky.urs.cz/item/CS_URS_2025_01/914511111</t>
  </si>
  <si>
    <t>9,00</t>
  </si>
  <si>
    <t>63</t>
  </si>
  <si>
    <t>40445225</t>
  </si>
  <si>
    <t>sloupek pro dopravní značku Zn D 60mm v 3,5m</t>
  </si>
  <si>
    <t>297575843</t>
  </si>
  <si>
    <t>64</t>
  </si>
  <si>
    <t>40445256</t>
  </si>
  <si>
    <t>svorka upínací na sloupek dopravní značky D 60mm</t>
  </si>
  <si>
    <t>1576586611</t>
  </si>
  <si>
    <t>12,00*2</t>
  </si>
  <si>
    <t>65</t>
  </si>
  <si>
    <t>40445253</t>
  </si>
  <si>
    <t>víčko plastové na sloupek D 60mm</t>
  </si>
  <si>
    <t>1872502197</t>
  </si>
  <si>
    <t>66</t>
  </si>
  <si>
    <t>915211112</t>
  </si>
  <si>
    <t>Vodorovné dopravní značení dělící čáry souvislé š 125 mm retroreflexní bílý plast</t>
  </si>
  <si>
    <t>1640380304</t>
  </si>
  <si>
    <t>Vodorovné dopravní značení stříkaným plastem dělící čára šířky 125 mm souvislá bílá retroreflexní</t>
  </si>
  <si>
    <t>https://podminky.urs.cz/item/CS_URS_2025_01/915211112</t>
  </si>
  <si>
    <t>5,00*11,00</t>
  </si>
  <si>
    <t>10,00*6,00</t>
  </si>
  <si>
    <t>10,00*4,00</t>
  </si>
  <si>
    <t>15,00</t>
  </si>
  <si>
    <t>7,50</t>
  </si>
  <si>
    <t>43,80</t>
  </si>
  <si>
    <t>2,50</t>
  </si>
  <si>
    <t>67</t>
  </si>
  <si>
    <t>915211126</t>
  </si>
  <si>
    <t>Vodorovné dopravní značení dělící čáry přerušované š 125 mm retroreflexní žlutý plast</t>
  </si>
  <si>
    <t>-212183958</t>
  </si>
  <si>
    <t>Vodorovné dopravní značení stříkaným plastem dělící čára šířky 125 mm přerušovaná žlutá retroreflexní</t>
  </si>
  <si>
    <t>https://podminky.urs.cz/item/CS_URS_2025_01/915211126</t>
  </si>
  <si>
    <t>16,00</t>
  </si>
  <si>
    <t>68</t>
  </si>
  <si>
    <t>915231112</t>
  </si>
  <si>
    <t>Vodorovné dopravní značení přechody pro chodce, šipky, symboly retroreflexní bílý plast</t>
  </si>
  <si>
    <t>-380446877</t>
  </si>
  <si>
    <t>Vodorovné dopravní značení stříkaným plastem přechody pro chodce, šipky, symboly nápisy bílé retroreflexní</t>
  </si>
  <si>
    <t>https://podminky.urs.cz/item/CS_URS_2025_01/915231112</t>
  </si>
  <si>
    <t>OSSP V10F</t>
  </si>
  <si>
    <t>BUS V11a</t>
  </si>
  <si>
    <t>2,00+1,00</t>
  </si>
  <si>
    <t>2,00*3,00</t>
  </si>
  <si>
    <t>69</t>
  </si>
  <si>
    <t>915611111</t>
  </si>
  <si>
    <t>Předznačení vodorovného liniového značení</t>
  </si>
  <si>
    <t>409296450</t>
  </si>
  <si>
    <t>Předznačení pro vodorovné značení stříkané barvou nebo prováděné z nátěrových hmot liniové dělicí čáry, vodicí proužky</t>
  </si>
  <si>
    <t>https://podminky.urs.cz/item/CS_URS_2025_01/915611111</t>
  </si>
  <si>
    <t>Parkoviště přerušovaná</t>
  </si>
  <si>
    <t>70</t>
  </si>
  <si>
    <t>915621111</t>
  </si>
  <si>
    <t>Předznačení vodorovného plošného značení</t>
  </si>
  <si>
    <t>-2144749646</t>
  </si>
  <si>
    <t>Předznačení pro vodorovné značení stříkané barvou nebo prováděné z nátěrových hmot plošné šipky, symboly, nápisy</t>
  </si>
  <si>
    <t>https://podminky.urs.cz/item/CS_URS_2025_01/915621111</t>
  </si>
  <si>
    <t>71</t>
  </si>
  <si>
    <t>916131213</t>
  </si>
  <si>
    <t>Osazení silničního obrubníku betonového stojatého s boční opěrou do lože z betonu prostého</t>
  </si>
  <si>
    <t>1472933912</t>
  </si>
  <si>
    <t>Osazení silničního obrubníku betonového se zřízením lože, s vyplněním a zatřením spár cementovou maltou stojatého s boční opěrou z betonu prostého, do lože z betonu prostého</t>
  </si>
  <si>
    <t>https://podminky.urs.cz/item/CS_URS_2025_01/916131213</t>
  </si>
  <si>
    <t>Silniční obruby v ploše parkoviště</t>
  </si>
  <si>
    <t>137,85</t>
  </si>
  <si>
    <t>72</t>
  </si>
  <si>
    <t>59217072</t>
  </si>
  <si>
    <t>obrubník silniční betonový 1000x100x250mm</t>
  </si>
  <si>
    <t>-626311288</t>
  </si>
  <si>
    <t>137,85*1,02 'Přepočtené koeficientem množství</t>
  </si>
  <si>
    <t>73</t>
  </si>
  <si>
    <t>916991121</t>
  </si>
  <si>
    <t>Lože pod obrubníky, krajníky nebo obruby z dlažebních kostek z betonu prostého</t>
  </si>
  <si>
    <t>-1456678017</t>
  </si>
  <si>
    <t>https://podminky.urs.cz/item/CS_URS_2025_01/916991121</t>
  </si>
  <si>
    <t>Doplnění betonového lože pod nově pokládané obrubníky</t>
  </si>
  <si>
    <t>k zabezpečení potřebné výšky osazení silničních obrub</t>
  </si>
  <si>
    <t>137,85*(0,30*0,20)</t>
  </si>
  <si>
    <t>74</t>
  </si>
  <si>
    <t>919726123</t>
  </si>
  <si>
    <t>Geotextilie pro ochranu, separaci a filtraci netkaná měrná hm přes 300 do 500 g/m2</t>
  </si>
  <si>
    <t>-2137246019</t>
  </si>
  <si>
    <t>Geotextilie netkaná pro ochranu, separaci nebo filtraci měrná hmotnost přes 300 do 500 g/m2</t>
  </si>
  <si>
    <t>https://podminky.urs.cz/item/CS_URS_2025_01/919726123</t>
  </si>
  <si>
    <t>Geotextilie netkaná - ochrana drenážního potrubí</t>
  </si>
  <si>
    <t>(31,00+29,00+31,50+29,00)*0,50</t>
  </si>
  <si>
    <t>75</t>
  </si>
  <si>
    <t>919731122</t>
  </si>
  <si>
    <t>Zarovnání styčné plochy podkladu nebo krytu živičného tl přes 50 do 100 mm</t>
  </si>
  <si>
    <t>-1956112924</t>
  </si>
  <si>
    <t>Zarovnání styčné plochy podkladu nebo krytu podél vybourané části komunikace nebo zpevněné plochy živičné tl. přes 50 do 100 mm</t>
  </si>
  <si>
    <t>https://podminky.urs.cz/item/CS_URS_2025_01/919731122</t>
  </si>
  <si>
    <t>Asfalt úprava spáry</t>
  </si>
  <si>
    <t>(12,50+0,50)*2</t>
  </si>
  <si>
    <t>(6,80+0,50)*2</t>
  </si>
  <si>
    <t>76</t>
  </si>
  <si>
    <t>919735112</t>
  </si>
  <si>
    <t>Řezání stávajícího živičného krytu hl přes 50 do 100 mm</t>
  </si>
  <si>
    <t>1280713872</t>
  </si>
  <si>
    <t>Řezání stávajícího živičného krytu nebo podkladu hloubky přes 50 do 100 mm</t>
  </si>
  <si>
    <t>https://podminky.urs.cz/item/CS_URS_2025_01/919735112</t>
  </si>
  <si>
    <t>77</t>
  </si>
  <si>
    <t>966006132</t>
  </si>
  <si>
    <t>Odstranění značek dopravních nebo orientačních se sloupky s betonovými patkami</t>
  </si>
  <si>
    <t>846109711</t>
  </si>
  <si>
    <t>Odstranění dopravních nebo orientačních značek se sloupkem s uložením hmot na vzdálenost do 20 m nebo s naložením na dopravní prostředek, se zásypem jam a jeho zhutněním s betonovou patkou</t>
  </si>
  <si>
    <t>https://podminky.urs.cz/item/CS_URS_2025_01/966006132</t>
  </si>
  <si>
    <t xml:space="preserve">Značky v ploše parkoviště </t>
  </si>
  <si>
    <t>1 x přikázaný směr jízdy</t>
  </si>
  <si>
    <t>1 x označení parkoviště</t>
  </si>
  <si>
    <t>78</t>
  </si>
  <si>
    <t>979054451</t>
  </si>
  <si>
    <t>Očištění vybouraných zámkových dlaždic s původním spárováním z kameniva těženého</t>
  </si>
  <si>
    <t>-1966834132</t>
  </si>
  <si>
    <t>Očištění vybouraných prvků komunikací od spojovacího materiálu s odklizením a uložením očištěných hmot a spojovacího materiálu na skládku na vzdálenost do 10 m zámkových dlaždic s vyplněním spár kamenivem</t>
  </si>
  <si>
    <t>https://podminky.urs.cz/item/CS_URS_2025_01/979054451</t>
  </si>
  <si>
    <t>Očištění vybourané zámkové dlažby z plochy parkoviště</t>
  </si>
  <si>
    <t>je uvažováno se zpětným použitím</t>
  </si>
  <si>
    <t>997</t>
  </si>
  <si>
    <t>Doprava suti a vybouraných hmot</t>
  </si>
  <si>
    <t>79</t>
  </si>
  <si>
    <t>997221151</t>
  </si>
  <si>
    <t>Vodorovná doprava suti z kusových materiálů stavebním kolečkem do 50 m</t>
  </si>
  <si>
    <t>249733281</t>
  </si>
  <si>
    <t>Vodorovná doprava suti stavebním kolečkem s naložením a se složením z kusových materiálů, na vzdálenost do 50 m</t>
  </si>
  <si>
    <t>https://podminky.urs.cz/item/CS_URS_2025_01/997221151</t>
  </si>
  <si>
    <t>Bouraná dlažba určená k dalšímu použití</t>
  </si>
  <si>
    <t>2,99</t>
  </si>
  <si>
    <t>Ručně bourané živičné vrstvy z chodníku - asfaltové kry</t>
  </si>
  <si>
    <t>1,87</t>
  </si>
  <si>
    <t>Silniční obruby</t>
  </si>
  <si>
    <t>12,526</t>
  </si>
  <si>
    <t>Záhonové obruby</t>
  </si>
  <si>
    <t>1,072</t>
  </si>
  <si>
    <t>Uliční vpusť</t>
  </si>
  <si>
    <t>0,300</t>
  </si>
  <si>
    <t xml:space="preserve">Značky </t>
  </si>
  <si>
    <t>0,164</t>
  </si>
  <si>
    <t>80</t>
  </si>
  <si>
    <t>997221159</t>
  </si>
  <si>
    <t>Příplatek za každých dalších 10 m u vodorovné dopravy suti z kusových materiálů stavebním kolečkem</t>
  </si>
  <si>
    <t>528135032</t>
  </si>
  <si>
    <t>Vodorovná doprava suti stavebním kolečkem s naložením a se složením z kusových materiálů, na vzdálenost Příplatek k ceně za každých dalších započatých 10 m přes 50 m</t>
  </si>
  <si>
    <t>https://podminky.urs.cz/item/CS_URS_2025_01/997221159</t>
  </si>
  <si>
    <t>81</t>
  </si>
  <si>
    <t>997221551</t>
  </si>
  <si>
    <t>Vodorovná doprava suti ze sypkých materiálů do 1 km</t>
  </si>
  <si>
    <t>1519118977</t>
  </si>
  <si>
    <t>Vodorovná doprava suti bez naložení, ale se složením a s hrubým urovnáním ze sypkých materiálů, na vzdálenost do 1 km</t>
  </si>
  <si>
    <t>https://podminky.urs.cz/item/CS_URS_2025_01/997221551</t>
  </si>
  <si>
    <t xml:space="preserve">Podklad pod chodníkem z kameniva </t>
  </si>
  <si>
    <t>2,07</t>
  </si>
  <si>
    <t>Podkladní kamenivo</t>
  </si>
  <si>
    <t>3,335</t>
  </si>
  <si>
    <t>Odstraněné podkladní vrstvy z kameniva v ploše parkoviště</t>
  </si>
  <si>
    <t>321,196</t>
  </si>
  <si>
    <t xml:space="preserve">Podkladní vrstva kameniva </t>
  </si>
  <si>
    <t>131,398</t>
  </si>
  <si>
    <t>Podkladní betony</t>
  </si>
  <si>
    <t>6,50</t>
  </si>
  <si>
    <t>Frézovaná živice</t>
  </si>
  <si>
    <t>2,852</t>
  </si>
  <si>
    <t>167,898</t>
  </si>
  <si>
    <t>82</t>
  </si>
  <si>
    <t>997221559</t>
  </si>
  <si>
    <t>Příplatek ZKD 1 km u vodorovné dopravy suti ze sypkých materiálů</t>
  </si>
  <si>
    <t>112718913</t>
  </si>
  <si>
    <t>Vodorovná doprava suti bez naložení, ale se složením a s hrubým urovnáním Příplatek k ceně za každý další započatý 1 km přes 1 km</t>
  </si>
  <si>
    <t>https://podminky.urs.cz/item/CS_URS_2025_01/997221559</t>
  </si>
  <si>
    <t>635,249*9 'Přepočtené koeficientem množství</t>
  </si>
  <si>
    <t>83</t>
  </si>
  <si>
    <t>997221561</t>
  </si>
  <si>
    <t>Vodorovná doprava suti z kusových materiálů do 1 km</t>
  </si>
  <si>
    <t>-787595891</t>
  </si>
  <si>
    <t>Vodorovná doprava suti bez naložení, ale se složením a s hrubým urovnáním z kusových materiálů, na vzdálenost do 1 km</t>
  </si>
  <si>
    <t>https://podminky.urs.cz/item/CS_URS_2025_01/997221561</t>
  </si>
  <si>
    <t>84</t>
  </si>
  <si>
    <t>997221569</t>
  </si>
  <si>
    <t>Příplatek ZKD 1 km u vodorovné dopravy suti z kusových materiálů</t>
  </si>
  <si>
    <t>-1255109082</t>
  </si>
  <si>
    <t>https://podminky.urs.cz/item/CS_URS_2025_01/997221569</t>
  </si>
  <si>
    <t>18,922*9 'Přepočtené koeficientem množství</t>
  </si>
  <si>
    <t>85</t>
  </si>
  <si>
    <t>997221612</t>
  </si>
  <si>
    <t>Nakládání vybouraných hmot na dopravní prostředky pro vodorovnou dopravu</t>
  </si>
  <si>
    <t>-106011969</t>
  </si>
  <si>
    <t>Nakládání na dopravní prostředky pro vodorovnou dopravu vybouraných hmot</t>
  </si>
  <si>
    <t>https://podminky.urs.cz/item/CS_URS_2025_01/997221612</t>
  </si>
  <si>
    <t>86</t>
  </si>
  <si>
    <t>997221861</t>
  </si>
  <si>
    <t>Poplatek za uložení na recyklační skládce (skládkovné) stavebního odpadu z prostého betonu pod kódem 17 01 01</t>
  </si>
  <si>
    <t>-1499207408</t>
  </si>
  <si>
    <t>Poplatek za uložení stavebního odpadu na recyklační skládce (skládkovné) z prostého betonu zatříděného do Katalogu odpadů pod kódem 17 01 01</t>
  </si>
  <si>
    <t>https://podminky.urs.cz/item/CS_URS_2025_01/997221861</t>
  </si>
  <si>
    <t>87</t>
  </si>
  <si>
    <t>997221862</t>
  </si>
  <si>
    <t>Poplatek za uložení na recyklační skládce (skládkovné) stavebního odpadu z armovaného betonu pod kódem 17 01 01</t>
  </si>
  <si>
    <t>1764852002</t>
  </si>
  <si>
    <t>Poplatek za uložení stavebního odpadu na recyklační skládce (skládkovné) z armovaného betonu zatříděného do Katalogu odpadů pod kódem 17 01 01</t>
  </si>
  <si>
    <t>https://podminky.urs.cz/item/CS_URS_2025_01/997221862</t>
  </si>
  <si>
    <t>89</t>
  </si>
  <si>
    <t>997221875</t>
  </si>
  <si>
    <t>Poplatek za uložení na recyklační skládce (skládkovné) stavebního odpadu asfaltového bez obsahu dehtu zatříděného do Katalogu odpadů pod kódem 17 03 02</t>
  </si>
  <si>
    <t>149390595</t>
  </si>
  <si>
    <t>Poplatek za uložení stavebního odpadu na recyklační skládce (skládkovné) asfaltového bez obsahu dehtu zatříděného do Katalogu odpadů pod kódem 17 03 02</t>
  </si>
  <si>
    <t>998</t>
  </si>
  <si>
    <t>Přesun hmot</t>
  </si>
  <si>
    <t>90</t>
  </si>
  <si>
    <t>998225111</t>
  </si>
  <si>
    <t>Přesun hmot pro pozemní komunikace s krytem z kamene, monolitickým betonovým nebo živičným</t>
  </si>
  <si>
    <t>-1571466700</t>
  </si>
  <si>
    <t>Přesun hmot pro komunikace s krytem z kameniva, monolitickým betonovým nebo živičným dopravní vzdálenost do 200 m jakékoliv délky objektu</t>
  </si>
  <si>
    <t>https://podminky.urs.cz/item/CS_URS_2025_01/998225111</t>
  </si>
  <si>
    <t>SO-301 - Venkovní dešťová kanalizace</t>
  </si>
  <si>
    <t xml:space="preserve">    2 - Zakládání</t>
  </si>
  <si>
    <t xml:space="preserve">    3 - Svislé a kompletní konstrukce</t>
  </si>
  <si>
    <t xml:space="preserve">    4 - Vodorovné konstrukce</t>
  </si>
  <si>
    <t xml:space="preserve">    8 - Trubní vedení</t>
  </si>
  <si>
    <t>131251105</t>
  </si>
  <si>
    <t>Hloubení jam nezapažených v hornině třídy těžitelnosti I, skupiny 3 objemu do 1000 m3 strojně</t>
  </si>
  <si>
    <t>-1318944217</t>
  </si>
  <si>
    <t>Hloubení nezapažených jam a zářezů strojně s urovnáním dna do předepsaného profilu a spádu v hornině třídy těžitelnosti I skupiny 3 přes 500 do 1 000 m3</t>
  </si>
  <si>
    <t>12,5*8*4,5</t>
  </si>
  <si>
    <t>3,65*2,25*3,5</t>
  </si>
  <si>
    <t>132251255</t>
  </si>
  <si>
    <t>Hloubení rýh nezapažených š do 2000 mm v hornině třídy těžitelnosti I, skupiny 3 objem do 1000 m3 strojně</t>
  </si>
  <si>
    <t>-198465143</t>
  </si>
  <si>
    <t>Hloubení nezapažených rýh šířky přes 800 do 2 000 mm strojně s urovnáním dna do předepsaného profilu a spádu v hornině třídy těžitelnosti I skupiny 3 přes 500 do 1 000 m3</t>
  </si>
  <si>
    <t>78,495</t>
  </si>
  <si>
    <t>162751117R</t>
  </si>
  <si>
    <t>-103453528</t>
  </si>
  <si>
    <t>Vodorovné přemístění výkopku/sypaniny z horniny třídy těžitelnosti I, skupiny 1 až 3 na skládku dle zhotovitele</t>
  </si>
  <si>
    <t>216,82</t>
  </si>
  <si>
    <t>747523224</t>
  </si>
  <si>
    <t>174111101</t>
  </si>
  <si>
    <t>Zásyp jam, šachet rýh nebo kolem objektů sypaninou se zhutněním ručně</t>
  </si>
  <si>
    <t>-584111668</t>
  </si>
  <si>
    <t>Zásyp sypaninou z jakékoliv horniny ručně s uložením výkopku ve vrstvách se zhutněním jam, šachet, rýh nebo kolem objektů v těchto vykopávkách</t>
  </si>
  <si>
    <t>-516782629</t>
  </si>
  <si>
    <t>Obsypání potrubí strojně sypaninou z vhodných třídy těžitelnosti I a II, skupiny 1 až 4 nebo materiálem připraveným podél výkopu ve vzdálenosti do 3 m od jeho kraje, pro jakoukoliv hloubku výkopu a míru zhutnění bez prohození sypaniny</t>
  </si>
  <si>
    <t>16,37</t>
  </si>
  <si>
    <t>Zakládání</t>
  </si>
  <si>
    <t>211531111</t>
  </si>
  <si>
    <t>Výplň odvodňovacích žeber nebo trativodů kamenivem hrubým drceným frakce 16 až 63 mm</t>
  </si>
  <si>
    <t>1712620912</t>
  </si>
  <si>
    <t>Výplň kamenivem do rýh odvodňovacích žeber nebo trativodů bez zhutnění, s úpravou povrchu výplně kamenivem hrubým drceným frakce 16 až 63 mm</t>
  </si>
  <si>
    <t>12,5*8*2</t>
  </si>
  <si>
    <t>211971122</t>
  </si>
  <si>
    <t>Zřízení opláštění žeber nebo trativodů geotextilií v rýze nebo zářezu přes 1:2 š přes 2,5 m</t>
  </si>
  <si>
    <t>676718710</t>
  </si>
  <si>
    <t>Zřízení opláštění výplně z geotextilie odvodňovacích žeber nebo trativodů v rýze nebo zářezu se stěnami svislými nebo šikmými o sklonu přes 1:2 při rozvinuté šířce opláštění přes 2,5 m</t>
  </si>
  <si>
    <t>170</t>
  </si>
  <si>
    <t>69311068</t>
  </si>
  <si>
    <t>geotextilie netkaná separační, ochranná, filtrační, drenážní PP 300g/m2</t>
  </si>
  <si>
    <t>-2137664910</t>
  </si>
  <si>
    <t>Svislé a kompletní konstrukce</t>
  </si>
  <si>
    <t>359901211</t>
  </si>
  <si>
    <t>Monitoring stoky jakékoli výšky na nové kanalizaci</t>
  </si>
  <si>
    <t>1780851104</t>
  </si>
  <si>
    <t>Monitoring stok (kamerový systém) jakékoli výšky nová kanalizace</t>
  </si>
  <si>
    <t>386130104</t>
  </si>
  <si>
    <t>Montáž odlučovače ropných látek polyetylenového průtoku 10 l/s</t>
  </si>
  <si>
    <t>-315289925</t>
  </si>
  <si>
    <t>Montáž odlučovačů ropných látek polyetylenových, průtoku 10 l/s</t>
  </si>
  <si>
    <t>56241536</t>
  </si>
  <si>
    <t xml:space="preserve">odlučovač ropných látek plastový  (PE) </t>
  </si>
  <si>
    <t>954350244</t>
  </si>
  <si>
    <t>odlučovač ropných látek plastový  (PE)</t>
  </si>
  <si>
    <t>P</t>
  </si>
  <si>
    <t>Poznámka k položce:_x000D_
-	OLK ASIO ASTOP-15RCS/EO/PB  se sorpcí</t>
  </si>
  <si>
    <t>Vodorovné konstrukce</t>
  </si>
  <si>
    <t>451541111</t>
  </si>
  <si>
    <t>Lože pod potrubí otevřený výkop ze štěrkodrtě</t>
  </si>
  <si>
    <t>1577992808</t>
  </si>
  <si>
    <t>Lože pod potrubí, stoky a drobné objekty v otevřeném výkopu ze štěrkodrtě 0-63 mm</t>
  </si>
  <si>
    <t>3,65*2,25*0,1</t>
  </si>
  <si>
    <t>451572111</t>
  </si>
  <si>
    <t>Lože pod potrubí otevřený výkop z kameniva drobného těženého</t>
  </si>
  <si>
    <t>-1505641153</t>
  </si>
  <si>
    <t>Lože pod potrubí, stoky a drobné objekty v otevřeném výkopu z kameniva drobného těženého 0 až 4 mm</t>
  </si>
  <si>
    <t>4,09</t>
  </si>
  <si>
    <t>Trubní vedení</t>
  </si>
  <si>
    <t>871263121</t>
  </si>
  <si>
    <t>Montáž kanalizačního potrubí z PVC těsněné gumovým kroužkem otevřený výkop sklon do 20 % DN 110</t>
  </si>
  <si>
    <t>1479425667</t>
  </si>
  <si>
    <t>Montáž kanalizačního potrubí z plastů z tvrdého PVC těsněných gumovým kroužkem v otevřeném výkopu ve sklonu do 20 % DN 110</t>
  </si>
  <si>
    <t>28610400</t>
  </si>
  <si>
    <t>trubka drenážní systému budov celoperforovaná flexibilní tyčová PVC-U DN 100 SN4 2,5m šířka štěrbin 1,2mm</t>
  </si>
  <si>
    <t>-1700621330</t>
  </si>
  <si>
    <t>37,4*1,03 "Přepočtené koeficientem množství</t>
  </si>
  <si>
    <t>871265211</t>
  </si>
  <si>
    <t>Kanalizační potrubí z tvrdého PVC jednovrstvé tuhost třídy SN4 DN 110</t>
  </si>
  <si>
    <t>-1896357645</t>
  </si>
  <si>
    <t>Kanalizační potrubí z tvrdého PVC v otevřeném výkopu ve sklonu do 20 %, hladkého plnostěnného jednovrstvého, tuhost třídy SN 4 DN 110</t>
  </si>
  <si>
    <t>871315221</t>
  </si>
  <si>
    <t>Kanalizační potrubí z tvrdého PVC jednovrstvé tuhost třídy SN8 DN 160</t>
  </si>
  <si>
    <t>7197470</t>
  </si>
  <si>
    <t>Kanalizační potrubí z tvrdého PVC v otevřeném výkopu ve sklonu do 20 %, hladkého plnostěnného jednovrstvého, tuhost třídy SN 8 DN 160</t>
  </si>
  <si>
    <t>871355221</t>
  </si>
  <si>
    <t>Kanalizační potrubí z tvrdého PVC jednovrstvé tuhost třídy SN8 DN 200</t>
  </si>
  <si>
    <t>171962938</t>
  </si>
  <si>
    <t>Kanalizační potrubí z tvrdého PVC v otevřeném výkopu ve sklonu do 20 %, hladkého plnostěnného jednovrstvého, tuhost třídy SN 8 DN 200</t>
  </si>
  <si>
    <t>892312121</t>
  </si>
  <si>
    <t>Tlaková zkouška vzduchem potrubí DN 150 těsnícím vakem ucpávkovým</t>
  </si>
  <si>
    <t>úsek</t>
  </si>
  <si>
    <t>1228601359</t>
  </si>
  <si>
    <t>Tlakové zkoušky vzduchem těsnícími vaky ucpávkovými DN 150</t>
  </si>
  <si>
    <t>892352121</t>
  </si>
  <si>
    <t>Tlaková zkouška vzduchem potrubí DN 200 těsnícím vakem ucpávkovým</t>
  </si>
  <si>
    <t>-188037923</t>
  </si>
  <si>
    <t>Tlakové zkoušky vzduchem těsnícími vaky ucpávkovými DN 200</t>
  </si>
  <si>
    <t>894411311</t>
  </si>
  <si>
    <t>Osazení betonových nebo železobetonových dílců pro šachty skruží rovných</t>
  </si>
  <si>
    <t>-1334599583</t>
  </si>
  <si>
    <t>59224068</t>
  </si>
  <si>
    <t>skruž betonová DN 1000x500 PS, 100x50x12cm</t>
  </si>
  <si>
    <t>-2006771854</t>
  </si>
  <si>
    <t>59224066</t>
  </si>
  <si>
    <t>skruž betonová DN 1000x250 PS, 100x25x12cm</t>
  </si>
  <si>
    <t>518147864</t>
  </si>
  <si>
    <t>59224069</t>
  </si>
  <si>
    <t>skruž betonová DN 1000x1000, 100x100x12cm</t>
  </si>
  <si>
    <t>-163274275</t>
  </si>
  <si>
    <t>894412411</t>
  </si>
  <si>
    <t>Osazení betonových nebo železobetonových dílců pro šachty skruží přechodových</t>
  </si>
  <si>
    <t>-1694913496</t>
  </si>
  <si>
    <t>59224168</t>
  </si>
  <si>
    <t>skruž betonová přechodová 62,5/100x60x12cm, stupadla poplastovaná kapsová</t>
  </si>
  <si>
    <t>1374966000</t>
  </si>
  <si>
    <t>894414111</t>
  </si>
  <si>
    <t>Osazení betonových nebo železobetonových dílců pro šachty skruží základových (dno)</t>
  </si>
  <si>
    <t>-1833561354</t>
  </si>
  <si>
    <t>59224338</t>
  </si>
  <si>
    <t>dno betonové šachty kanalizační přímé 100x80x50cm</t>
  </si>
  <si>
    <t>1268382238</t>
  </si>
  <si>
    <t>894812008</t>
  </si>
  <si>
    <t>Revizní a čistící šachta z PP šachtové dno DN 400/200 pravý a levý přítok</t>
  </si>
  <si>
    <t>1156069706</t>
  </si>
  <si>
    <t>Revizní a čistící šachta z polypropylenu PP pro hladké trouby DN 400 šachtové dno (DN šachty / DN trubního vedení) DN 400/200 pravý a levý přítok</t>
  </si>
  <si>
    <t>894812032</t>
  </si>
  <si>
    <t>Revizní a čistící šachta z PP DN 400 šachtová roura korugovaná bez hrdla světlé hloubky 1500 mm</t>
  </si>
  <si>
    <t>-502807613</t>
  </si>
  <si>
    <t>Revizní a čistící šachta z polypropylenu PP pro hladké trouby DN 400 roura šachtová korugovaná bez hrdla, světlé hloubky 1500 mm</t>
  </si>
  <si>
    <t>894812063</t>
  </si>
  <si>
    <t>Revizní a čistící šachta z PP DN 400 poklop litinový plný do teleskopické trubky pro třídu zatížení D400</t>
  </si>
  <si>
    <t>491449065</t>
  </si>
  <si>
    <t>Revizní a čistící šachta z polypropylenu PP pro hladké trouby DN 400 poklop litinový (pro třídu zatížení) plný do teleskopické trubky (D400)</t>
  </si>
  <si>
    <t>899104112</t>
  </si>
  <si>
    <t>Osazení poklopů litinových nebo ocelových včetně rámů pro třídu zatížení D400, E600</t>
  </si>
  <si>
    <t>-354405329</t>
  </si>
  <si>
    <t>Osazení poklopů litinových a ocelových včetně rámů pro třídu zatížení D400, E600</t>
  </si>
  <si>
    <t>28661935</t>
  </si>
  <si>
    <t>poklop šachtový litinový dno DN 600 pro třídu zatížení D400</t>
  </si>
  <si>
    <t>1394603307</t>
  </si>
  <si>
    <t>899623141</t>
  </si>
  <si>
    <t>Obetonování potrubí nebo zdiva stok betonem prostým tř. C 12/15 otevřený výkop</t>
  </si>
  <si>
    <t>-648110431</t>
  </si>
  <si>
    <t>Obetonování potrubí nebo zdiva stok betonem prostým v otevřeném výkopu, beton tř. C 12/15</t>
  </si>
  <si>
    <t>1"výplň dvouplášťových nádob OLK</t>
  </si>
  <si>
    <t>899722113</t>
  </si>
  <si>
    <t>Krytí potrubí z plastů výstražnou fólií z PVC 34cm</t>
  </si>
  <si>
    <t>-489484305</t>
  </si>
  <si>
    <t>Krytí potrubí z plastů výstražnou fólií z PVC šířky 34 cm</t>
  </si>
  <si>
    <t>998276101</t>
  </si>
  <si>
    <t>Přesun hmot pro trubní vedení z trub z plastických hmot otevřený výkop</t>
  </si>
  <si>
    <t>728710132</t>
  </si>
  <si>
    <t>Přesun hmot pro trubní vedení hloubené z trub z plastických hmot nebo sklolaminátových pro vodovody nebo kanalizace v otevřeném výkopu dopravní vzdálenost do 15 m</t>
  </si>
  <si>
    <t>SO-401 - Veřejné osvětlení</t>
  </si>
  <si>
    <t>M21 - Elektromontáže</t>
  </si>
  <si>
    <t>M46 - Zemní práce při montážích</t>
  </si>
  <si>
    <t>S - Přesuny sutí</t>
  </si>
  <si>
    <t>D1 - Ostatní materiál</t>
  </si>
  <si>
    <t>HZS - Hodinové zúčtovací sazby</t>
  </si>
  <si>
    <t>VRN - Vedlejší rozpočtové náklady</t>
  </si>
  <si>
    <t xml:space="preserve">    VRN1 - Průzkumné, zeměměřičské a projektové práce</t>
  </si>
  <si>
    <t>M21</t>
  </si>
  <si>
    <t>Elektromontáže</t>
  </si>
  <si>
    <t>210204011RS2.1</t>
  </si>
  <si>
    <t>Stožár osvětlovací ocelový délky do 12 m</t>
  </si>
  <si>
    <t>-871167263</t>
  </si>
  <si>
    <t>Poznámka k položce:_x000D_
včetně nákladů na autojeřáb</t>
  </si>
  <si>
    <t>210202111R00.1</t>
  </si>
  <si>
    <t>Svítidlo veřejného osvětlení na výložník</t>
  </si>
  <si>
    <t>-1727800940</t>
  </si>
  <si>
    <t>210204201R00</t>
  </si>
  <si>
    <t>Elektrovýzbroj stožáru pro 1 okruh</t>
  </si>
  <si>
    <t>1511738467</t>
  </si>
  <si>
    <t>210220021R00</t>
  </si>
  <si>
    <t>Vedení uzemňovací v zemi FeZn do 120 mm2</t>
  </si>
  <si>
    <t>46685537</t>
  </si>
  <si>
    <t>210810053R00</t>
  </si>
  <si>
    <t>Kabel CYKY-m 750 V 4 x 10 mm2 pevně uložený</t>
  </si>
  <si>
    <t>109135267</t>
  </si>
  <si>
    <t>210810045R00</t>
  </si>
  <si>
    <t>Kabel CYKY-m 750 V 3 x 1,5 mm2 pevně uložený</t>
  </si>
  <si>
    <t>1652353260</t>
  </si>
  <si>
    <t>210010134R00</t>
  </si>
  <si>
    <t>Trubka ochranná z PE, uložená pevně, DN do 47 mm</t>
  </si>
  <si>
    <t>2050738281</t>
  </si>
  <si>
    <t>M46</t>
  </si>
  <si>
    <t>Zemní práce při montážích</t>
  </si>
  <si>
    <t>460050004RT1</t>
  </si>
  <si>
    <t>Jáma pro stožár J nepatk. do 8 m, v rovině, hor. 4</t>
  </si>
  <si>
    <t>-1803859749</t>
  </si>
  <si>
    <t>Poznámka k položce:_x000D_
ruční výkop jámy</t>
  </si>
  <si>
    <t>460080001R00</t>
  </si>
  <si>
    <t>Betonový základ do zeminy bez bednění</t>
  </si>
  <si>
    <t>1515293432</t>
  </si>
  <si>
    <t>460200174RT2</t>
  </si>
  <si>
    <t>Výkop kabelové rýhy 35/90 cm  hor.4</t>
  </si>
  <si>
    <t>-465580478</t>
  </si>
  <si>
    <t>Výkop kabelové rýhy 35/90 cm hor.4</t>
  </si>
  <si>
    <t>460570174R00</t>
  </si>
  <si>
    <t>Zához rýhy 35/90 cm, hornina třídy 4, se zhutněním</t>
  </si>
  <si>
    <t>-1857253164</t>
  </si>
  <si>
    <t>460120061RT1</t>
  </si>
  <si>
    <t>Odvoz zeminy</t>
  </si>
  <si>
    <t>-860261470</t>
  </si>
  <si>
    <t>Poznámka k položce:_x000D_
odvoz zeminy včetně naložení</t>
  </si>
  <si>
    <t>460620014R00</t>
  </si>
  <si>
    <t>Provizorní úprava terénu v přírodní hornině 4</t>
  </si>
  <si>
    <t>-471848398</t>
  </si>
  <si>
    <t>S</t>
  </si>
  <si>
    <t>Přesuny sutí</t>
  </si>
  <si>
    <t>979095311R00</t>
  </si>
  <si>
    <t>Naložení a složení vybouraných hmot/konstrukcí</t>
  </si>
  <si>
    <t>844654640</t>
  </si>
  <si>
    <t>979082318R00</t>
  </si>
  <si>
    <t>Vodorovná doprava suti a hmot po suchu do 6000 m</t>
  </si>
  <si>
    <t>-686914459</t>
  </si>
  <si>
    <t>D1</t>
  </si>
  <si>
    <t>Ostatní materiál</t>
  </si>
  <si>
    <t>015-003VD</t>
  </si>
  <si>
    <t>sadový třístupňový stožár 5m</t>
  </si>
  <si>
    <t>ks</t>
  </si>
  <si>
    <t>-1382417548</t>
  </si>
  <si>
    <t>Poznámka k položce:_x000D_
typ třístupňový 133/89/60, žárové zinkování podle normy DIN EN ISO 1461, spodní část dříku nad zemí je opatřena otvorem s dvířky pro montáž svorkovnice a elektropříslušenství, ve spodní části dříku pro vetknutí je zhotoven 2x otvor pro průchod kabelů.</t>
  </si>
  <si>
    <t>001 ul35VD</t>
  </si>
  <si>
    <t>LED svítidlo pro veřejné osvětlení, 1x 30 W, 3900 lm, Ra 70, 5000K</t>
  </si>
  <si>
    <t>-1179756524</t>
  </si>
  <si>
    <t>Poznámka k položce:_x000D_
hliníkový korpus,skleněný kryt</t>
  </si>
  <si>
    <t>000-s03VD</t>
  </si>
  <si>
    <t>Stožárová svorkovnice odbočná jednookruhová s pojistkou 10A</t>
  </si>
  <si>
    <t>-770485296</t>
  </si>
  <si>
    <t>Poznámka k položce:_x000D_
Stožárová výzbroj s odbočnou svorkovnicí RSA 16, s jedním držákem pojistky RSP 4</t>
  </si>
  <si>
    <t>34111032</t>
  </si>
  <si>
    <t>Kabel silový s Cu jádrem 750 V CYKY 3 C x 1,5 mm2</t>
  </si>
  <si>
    <t>1741556719</t>
  </si>
  <si>
    <t>Poznámka k položce:_x000D_
CYKY Instalační kabely  Použití: pro pevné uložení ve vnitřních a venkovních prostorách, v zemi, v betonu. Kabely jsou odolné proti UV záření a proti šíření plamene.  Konstrukce: 1. Měděné plné holé jádro 2. PVC izolace 3. Výplňový obal 4. PVC plášť</t>
  </si>
  <si>
    <t>34111076</t>
  </si>
  <si>
    <t>Kabel silový s Cu jádrem 750 V CYKY 4 x10 mm2</t>
  </si>
  <si>
    <t>-1478425350</t>
  </si>
  <si>
    <t>3457114700</t>
  </si>
  <si>
    <t>Trubka kabelová chránička prům. 40</t>
  </si>
  <si>
    <t>788778115</t>
  </si>
  <si>
    <t>Poznámka k položce:_x000D_
Elektroinstalační trubky  pro mechanickou ochranu všech druhů energetických a telekomunikačních vedení. Ochranné trubky mohou být též použity jako záložní ochranné trubky pro pozdější využití. Pomocí distančních rozpěrek lze realizovat uložení ve více vrstvách. Pro svou vysokou odolnost proti agresivním látkám má trubkový systém svoje opodstatnění i v chemickém průmyslu.  Vnější plášť trubky je vyroben z HDPE, vnitřní z LDPE. Tato kombinace umožňuje vysokou ohebnost i při poměrně malých poloměrech ohybu. Dodává se ve svitcích se standardní délkou 50 m. V každém svitku je zaveden zatahovací drát nebo provázek. Pro snadnější ohebnost a zatažení například kabelů je vnitřní stěna mírně zvlněná.  Jiné délky lze dodávat dle přání zákazníka.  Pro svoji vysokou ohebnost,při zachování pevnosti stěny je vhodný pro ochranu přípojek vody nebo plynu.  Technické_x000D_
specifikace Konstrukce dvojité stěny - uvnitř hladká trubka a zevně trubka korugovaná, propůjčuje trubce značnou dynamickou i statickou zatíženost. Vnitřní a vnější stěna trubky se formují v jedné výrobní operaci. Úspory materiálu dané řešením na bázi dvojité stěny umožňuje snadnou manipulaci při překládce a při ukládání. Trubkový systém splňuje pevnost v tlaku &gt;450 N a umožňuje práci v teplotním rozmezí -45 °C až +60 °C při zachování tvaru trubky. Stupeň krytí: IP 67 - při použití těsnících kroužků. Trubky se dodávají standardně v červené barvě, jiné barvy jsou možné na přání zákazníka. Na jednom konci trubky je nasunuta spojka, která umožňuje napojení trubek.</t>
  </si>
  <si>
    <t>Páska30x4vIMVD</t>
  </si>
  <si>
    <t>páska 30x4 (0,95 kg/m), balení 50 kg</t>
  </si>
  <si>
    <t>417224961</t>
  </si>
  <si>
    <t>Poznámka k položce:_x000D_
FeZn</t>
  </si>
  <si>
    <t>0011VD</t>
  </si>
  <si>
    <t>Drobný instalační materiál</t>
  </si>
  <si>
    <t>obj.</t>
  </si>
  <si>
    <t>-1187270491</t>
  </si>
  <si>
    <t>HZS</t>
  </si>
  <si>
    <t>Hodinové zúčtovací sazby</t>
  </si>
  <si>
    <t>HZS4212</t>
  </si>
  <si>
    <t>Hodinová zúčtovací sazba revizní technik specialista</t>
  </si>
  <si>
    <t>hod</t>
  </si>
  <si>
    <t>512</t>
  </si>
  <si>
    <t>1184963264</t>
  </si>
  <si>
    <t>Revize elektrických zařízení</t>
  </si>
  <si>
    <t>https://podminky.urs.cz/item/CS_URS_2025_01/HZS4212</t>
  </si>
  <si>
    <t>Vedlejší rozpočtové náklady</t>
  </si>
  <si>
    <t>VRN1</t>
  </si>
  <si>
    <t>Průzkumné, zeměměřičské a projektové práce</t>
  </si>
  <si>
    <t>013254000</t>
  </si>
  <si>
    <t>Dokumentace skutečného provedení stavby</t>
  </si>
  <si>
    <t>kmplt</t>
  </si>
  <si>
    <t>1024</t>
  </si>
  <si>
    <t>-299112102</t>
  </si>
  <si>
    <t>https://podminky.urs.cz/item/CS_URS_2025_01/013254000</t>
  </si>
  <si>
    <t>VRN - Vedlejší rozpočtové náklady Parkoviště</t>
  </si>
  <si>
    <t xml:space="preserve">    VRN3 - Zařízení staveniště</t>
  </si>
  <si>
    <t xml:space="preserve">    VRN4 - Inženýrská činnost</t>
  </si>
  <si>
    <t xml:space="preserve">    VRN7 - Provozní vlivy</t>
  </si>
  <si>
    <t xml:space="preserve">    VRN9 - Ostatní náklady</t>
  </si>
  <si>
    <t>012164000</t>
  </si>
  <si>
    <t>Vytyčení a zaměření inženýrských sítí</t>
  </si>
  <si>
    <t>komplet</t>
  </si>
  <si>
    <t>-1002529696</t>
  </si>
  <si>
    <t>https://podminky.urs.cz/item/CS_URS_2025_01/012164000</t>
  </si>
  <si>
    <t>Plocha parkoviště</t>
  </si>
  <si>
    <t>vytyčení a zaměření sítí</t>
  </si>
  <si>
    <t>pouze placené služby (CETIN apod.)</t>
  </si>
  <si>
    <t>012344000</t>
  </si>
  <si>
    <t>Vytyčovací práce</t>
  </si>
  <si>
    <t>1587356948</t>
  </si>
  <si>
    <t>https://podminky.urs.cz/item/CS_URS_2025_01/012344000</t>
  </si>
  <si>
    <t>Geodetické práce při provádění výstavby</t>
  </si>
  <si>
    <t>012444000</t>
  </si>
  <si>
    <t>Geodetické měření skutečného provedení stavby</t>
  </si>
  <si>
    <t>-8774483</t>
  </si>
  <si>
    <t>https://podminky.urs.cz/item/CS_URS_2025_01/012444000</t>
  </si>
  <si>
    <t>Skutečné zaměření dokončené stavby</t>
  </si>
  <si>
    <t>4 paré</t>
  </si>
  <si>
    <t>112673271</t>
  </si>
  <si>
    <t>VRN3</t>
  </si>
  <si>
    <t>Zařízení staveniště</t>
  </si>
  <si>
    <t>Měsíc</t>
  </si>
  <si>
    <t>-464792057</t>
  </si>
  <si>
    <t>VRN4</t>
  </si>
  <si>
    <t>Inženýrská činnost</t>
  </si>
  <si>
    <t>043234000</t>
  </si>
  <si>
    <t>Rozbory celkem- odvrty PAU</t>
  </si>
  <si>
    <t>Odvrty</t>
  </si>
  <si>
    <t>-445077887</t>
  </si>
  <si>
    <t>https://podminky.urs.cz/item/CS_URS_2024_02/043234000</t>
  </si>
  <si>
    <t>Odvrty ke stanovení polycyklických aromatických uhlovodíků (PAU) ve znovuzískané asfaltové směsi</t>
  </si>
  <si>
    <t>VRN7</t>
  </si>
  <si>
    <t>Provozní vlivy</t>
  </si>
  <si>
    <t>520417398</t>
  </si>
  <si>
    <t>VRN9</t>
  </si>
  <si>
    <t>Ostatní náklady</t>
  </si>
  <si>
    <t>-1419640313</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</si>
  <si>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</si>
  <si>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</si>
  <si>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</si>
  <si>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</si>
  <si>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</si>
  <si>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</si>
  <si>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</si>
  <si>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</si>
  <si>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</si>
  <si>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</si>
  <si>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</si>
  <si>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</si>
  <si>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</si>
  <si>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</si>
  <si>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</si>
  <si>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</si>
  <si>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</si>
  <si>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</si>
  <si>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</si>
  <si>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</si>
  <si>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</si>
  <si>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</si>
  <si>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</si>
  <si>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</si>
  <si>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</si>
  <si>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</si>
  <si>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</si>
  <si>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</si>
  <si>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</si>
  <si>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</si>
  <si>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</si>
  <si>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</si>
  <si>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</si>
  <si>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</si>
  <si>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</si>
  <si>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</si>
  <si>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</si>
  <si>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</si>
  <si>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</si>
  <si>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</si>
  <si>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</si>
  <si>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</si>
  <si>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</si>
  <si>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</si>
  <si>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</si>
  <si>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</si>
  <si>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</si>
  <si>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</si>
  <si>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</si>
  <si>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</si>
  <si>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</si>
  <si>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</si>
  <si>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</si>
  <si>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</si>
  <si>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</si>
  <si>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</si>
  <si>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</si>
  <si>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</si>
  <si>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</si>
  <si>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</si>
  <si>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</si>
  <si>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</si>
  <si>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</si>
  <si>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</si>
  <si>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</si>
  <si>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</si>
  <si>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</si>
  <si>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</si>
  <si>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</si>
  <si>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</si>
  <si>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</si>
  <si>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</si>
  <si>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</si>
  <si>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</si>
  <si>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</si>
  <si>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</si>
  <si>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</si>
  <si>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</si>
  <si>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</si>
  <si>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</si>
  <si>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</si>
  <si>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</si>
  <si>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</si>
  <si>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</si>
  <si>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</si>
  <si>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</si>
  <si>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</si>
  <si>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</si>
  <si>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</si>
  <si>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</si>
  <si>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</si>
  <si>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</si>
  <si>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</si>
  <si>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</si>
  <si>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</si>
  <si>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</si>
  <si>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</si>
  <si>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</si>
  <si>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</si>
  <si>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</si>
  <si>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</si>
  <si>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</si>
  <si>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</si>
  <si>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</si>
  <si>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</si>
  <si>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</si>
  <si>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</si>
  <si>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</si>
  <si>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</si>
  <si>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</si>
  <si>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</si>
  <si>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</si>
  <si>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</si>
  <si>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</si>
  <si>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</si>
  <si>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</si>
  <si>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</si>
  <si>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</si>
  <si>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</si>
  <si>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</si>
  <si>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</si>
  <si>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</si>
  <si>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</si>
  <si>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</si>
  <si>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</si>
  <si>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</si>
  <si>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</si>
  <si>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</si>
  <si>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</si>
  <si>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</si>
  <si>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</si>
  <si>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</si>
  <si>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</si>
  <si>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</si>
  <si>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</si>
  <si>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</si>
  <si>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</si>
  <si>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</si>
  <si>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</si>
  <si>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</si>
  <si>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</si>
  <si>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</si>
  <si>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</si>
  <si>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</si>
  <si>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</si>
  <si>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</si>
  <si>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</si>
  <si>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</si>
  <si>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</si>
  <si>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</si>
  <si>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</si>
  <si>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</si>
  <si>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</si>
  <si>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</si>
  <si>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</si>
  <si>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</si>
  <si>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</si>
  <si>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</si>
  <si>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</si>
  <si>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</si>
  <si>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</si>
  <si>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</si>
  <si>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</si>
  <si>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</si>
  <si>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</si>
  <si>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</si>
  <si>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</si>
  <si>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</si>
  <si>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</si>
  <si>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</si>
  <si>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</si>
  <si>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</si>
  <si>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</si>
  <si>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</si>
  <si>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</si>
  <si>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</si>
  <si>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</si>
  <si>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</si>
  <si>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</si>
  <si>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</si>
  <si>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</si>
  <si>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</si>
  <si>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</si>
  <si>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</si>
  <si>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</si>
  <si>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</si>
  <si>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</si>
  <si>
    <t>R</t>
  </si>
  <si>
    <t>Laboratorní rozbory zeminy pro rozhrnutí na terénu</t>
  </si>
  <si>
    <t>kpl</t>
  </si>
  <si>
    <t>Vodorovné přemístění  výkopku/sypaniny z horniny třídy těžitelnosti I, skupiny 1 až 3 na deponii investora do 1000 m</t>
  </si>
  <si>
    <t>Vytyčovací práce před výstavbou a v průběhu výstavby</t>
  </si>
  <si>
    <t>Dokladová část ke kolaudaci</t>
  </si>
  <si>
    <t>072103000R</t>
  </si>
  <si>
    <t>Silniční provoz - projednání a zajištění DIO a DIR</t>
  </si>
  <si>
    <t>032103000R</t>
  </si>
  <si>
    <t>Zařízení a oplocení staveniště</t>
  </si>
  <si>
    <t>Venkovní dešťová kanalizace - nezpůsobilé výdaje</t>
  </si>
  <si>
    <t>Vedlejší rozpočtové náklady - nezpůsobilé výdaje</t>
  </si>
  <si>
    <t>nezp. Výdaj</t>
  </si>
  <si>
    <t>nezp. výdaj</t>
  </si>
  <si>
    <t>nezp. Výdaje</t>
  </si>
  <si>
    <t>Veřejné osvětlení (z toho nezp. výdaje pol. 16-25)</t>
  </si>
  <si>
    <t>Komunikace a zpevněné plochy (z toho nezp. výdaje, pol. 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</si>
</sst>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sz val="8"/>
      <color rgb="FF3366FF"/>
      <name val="Arial CE"/>
    </font>
    <font>
      <b/>
      <sz val="14"/>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
      <sz val="8"/>
      <name val="Arial CE"/>
    </font>
  </fonts>
  <fills count="6">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
      <patternFill patternType="solid">
        <fgColor rgb="FFFFFF00"/>
        <bgColor indexed="64"/>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9" fillId="0" borderId="0" applyNumberFormat="0" applyFill="0" applyBorder="0" applyAlignment="0" applyProtection="0"/>
  </cellStyleXfs>
  <cellXfs count="313">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4" fillId="0" borderId="0" xfId="0" applyFont="1" applyAlignment="1">
      <alignment horizontal="left" vertical="center"/>
    </xf>
    <xf numFmtId="0" fontId="13"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5"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5"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8"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19" fillId="4" borderId="9" xfId="0" applyFont="1" applyFill="1" applyBorder="1" applyAlignment="1">
      <alignment horizontal="center" vertical="center"/>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1" fillId="0" borderId="0" xfId="0" applyFont="1" applyAlignment="1">
      <alignment horizontal="left" vertical="center"/>
    </xf>
    <xf numFmtId="0" fontId="21" fillId="0" borderId="0" xfId="0" applyFont="1" applyAlignment="1">
      <alignment vertical="center"/>
    </xf>
    <xf numFmtId="4" fontId="21" fillId="0" borderId="0" xfId="0" applyNumberFormat="1" applyFont="1" applyAlignment="1">
      <alignment vertical="center"/>
    </xf>
    <xf numFmtId="0" fontId="4" fillId="0" borderId="0" xfId="0" applyFont="1" applyAlignment="1">
      <alignment horizontal="center" vertical="center"/>
    </xf>
    <xf numFmtId="4" fontId="17" fillId="0" borderId="15" xfId="0" applyNumberFormat="1" applyFont="1" applyBorder="1" applyAlignment="1">
      <alignment vertical="center"/>
    </xf>
    <xf numFmtId="4" fontId="17" fillId="0" borderId="0" xfId="0" applyNumberFormat="1" applyFont="1" applyAlignment="1">
      <alignment vertical="center"/>
    </xf>
    <xf numFmtId="166" fontId="17" fillId="0" borderId="0" xfId="0" applyNumberFormat="1" applyFont="1" applyAlignment="1">
      <alignment vertical="center"/>
    </xf>
    <xf numFmtId="4" fontId="17" fillId="0" borderId="16" xfId="0" applyNumberFormat="1" applyFont="1" applyBorder="1" applyAlignment="1">
      <alignment vertical="center"/>
    </xf>
    <xf numFmtId="0" fontId="4" fillId="0" borderId="0" xfId="0" applyFont="1" applyAlignment="1">
      <alignment horizontal="left" vertical="center"/>
    </xf>
    <xf numFmtId="0" fontId="22" fillId="0" borderId="0" xfId="0" applyFont="1" applyAlignment="1">
      <alignment horizontal="left" vertical="center"/>
    </xf>
    <xf numFmtId="0" fontId="23" fillId="0" borderId="0" xfId="1" applyFont="1" applyAlignment="1">
      <alignment horizontal="center" vertical="center"/>
    </xf>
    <xf numFmtId="0" fontId="5" fillId="0" borderId="4" xfId="0"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3" fillId="0" borderId="0" xfId="0" applyFont="1" applyAlignment="1">
      <alignment horizontal="center" vertical="center"/>
    </xf>
    <xf numFmtId="4" fontId="26" fillId="0" borderId="15" xfId="0" applyNumberFormat="1" applyFont="1" applyBorder="1" applyAlignment="1">
      <alignment vertical="center"/>
    </xf>
    <xf numFmtId="4" fontId="26" fillId="0" borderId="0" xfId="0" applyNumberFormat="1" applyFont="1" applyAlignment="1">
      <alignment vertical="center"/>
    </xf>
    <xf numFmtId="166" fontId="26" fillId="0" borderId="0" xfId="0" applyNumberFormat="1" applyFont="1" applyAlignment="1">
      <alignment vertical="center"/>
    </xf>
    <xf numFmtId="4" fontId="26" fillId="0" borderId="16" xfId="0" applyNumberFormat="1" applyFont="1" applyBorder="1" applyAlignment="1">
      <alignment vertical="center"/>
    </xf>
    <xf numFmtId="0" fontId="5" fillId="0" borderId="0" xfId="0" applyFont="1" applyAlignment="1">
      <alignment horizontal="left" vertical="center"/>
    </xf>
    <xf numFmtId="4" fontId="26" fillId="0" borderId="20" xfId="0" applyNumberFormat="1" applyFont="1" applyBorder="1" applyAlignment="1">
      <alignment vertical="center"/>
    </xf>
    <xf numFmtId="4" fontId="26" fillId="0" borderId="21" xfId="0" applyNumberFormat="1" applyFont="1" applyBorder="1" applyAlignment="1">
      <alignment vertical="center"/>
    </xf>
    <xf numFmtId="166" fontId="26" fillId="0" borderId="21" xfId="0" applyNumberFormat="1" applyFont="1" applyBorder="1" applyAlignment="1">
      <alignment vertical="center"/>
    </xf>
    <xf numFmtId="4" fontId="26" fillId="0" borderId="22" xfId="0" applyNumberFormat="1" applyFont="1" applyBorder="1" applyAlignment="1">
      <alignment vertical="center"/>
    </xf>
    <xf numFmtId="0" fontId="27" fillId="0" borderId="0" xfId="0" applyFont="1" applyAlignment="1">
      <alignment horizontal="left" vertical="center"/>
    </xf>
    <xf numFmtId="0" fontId="0" fillId="0" borderId="4" xfId="0" applyBorder="1" applyAlignment="1">
      <alignment vertical="center" wrapText="1"/>
    </xf>
    <xf numFmtId="0" fontId="15"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19" fillId="4" borderId="0" xfId="0" applyFont="1" applyFill="1" applyAlignment="1">
      <alignment horizontal="left" vertical="center"/>
    </xf>
    <xf numFmtId="0" fontId="19" fillId="4" borderId="0" xfId="0" applyFont="1" applyFill="1" applyAlignment="1">
      <alignment horizontal="right" vertical="center"/>
    </xf>
    <xf numFmtId="0" fontId="28"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19" fillId="4" borderId="17"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4" borderId="0" xfId="0" applyFont="1" applyFill="1" applyAlignment="1">
      <alignment horizontal="center" vertical="center" wrapText="1"/>
    </xf>
    <xf numFmtId="4" fontId="21" fillId="0" borderId="0" xfId="0" applyNumberFormat="1" applyFont="1"/>
    <xf numFmtId="166" fontId="29" fillId="0" borderId="13" xfId="0" applyNumberFormat="1" applyFont="1" applyBorder="1"/>
    <xf numFmtId="4" fontId="30"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4" fontId="6" fillId="0" borderId="0" xfId="0" applyNumberFormat="1" applyFont="1"/>
    <xf numFmtId="0" fontId="8" fillId="0" borderId="15" xfId="0" applyFont="1" applyBorder="1"/>
    <xf numFmtId="166" fontId="8" fillId="0" borderId="0" xfId="0" applyNumberFormat="1" applyFont="1"/>
    <xf numFmtId="0" fontId="8" fillId="0" borderId="16" xfId="0"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0" fillId="0" borderId="4" xfId="0" applyBorder="1" applyAlignment="1" applyProtection="1">
      <alignment vertical="center"/>
      <protection locked="0"/>
    </xf>
    <xf numFmtId="0" fontId="19" fillId="0" borderId="23" xfId="0" applyFont="1" applyBorder="1" applyAlignment="1" applyProtection="1">
      <alignment horizontal="center" vertical="center"/>
      <protection locked="0"/>
    </xf>
    <xf numFmtId="49" fontId="19" fillId="0" borderId="23" xfId="0" applyNumberFormat="1"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0" fontId="19" fillId="0" borderId="23" xfId="0" applyFont="1" applyBorder="1" applyAlignment="1" applyProtection="1">
      <alignment horizontal="center" vertical="center" wrapText="1"/>
      <protection locked="0"/>
    </xf>
    <xf numFmtId="167" fontId="19" fillId="0" borderId="23" xfId="0" applyNumberFormat="1" applyFont="1" applyBorder="1" applyAlignment="1" applyProtection="1">
      <alignment vertical="center"/>
      <protection locked="0"/>
    </xf>
    <xf numFmtId="4" fontId="19" fillId="0" borderId="23" xfId="0" applyNumberFormat="1" applyFont="1" applyBorder="1" applyAlignment="1" applyProtection="1">
      <alignment vertical="center"/>
      <protection locked="0"/>
    </xf>
    <xf numFmtId="0" fontId="0" fillId="0" borderId="23" xfId="0" applyBorder="1" applyAlignment="1" applyProtection="1">
      <alignment vertical="center"/>
      <protection locked="0"/>
    </xf>
    <xf numFmtId="0" fontId="20" fillId="0" borderId="15" xfId="0" applyFont="1" applyBorder="1" applyAlignment="1">
      <alignment horizontal="left" vertical="center"/>
    </xf>
    <xf numFmtId="0" fontId="20" fillId="0" borderId="0" xfId="0" applyFont="1" applyAlignment="1">
      <alignment horizontal="center" vertical="center"/>
    </xf>
    <xf numFmtId="166" fontId="20" fillId="0" borderId="0" xfId="0" applyNumberFormat="1" applyFont="1" applyAlignment="1">
      <alignment vertical="center"/>
    </xf>
    <xf numFmtId="0" fontId="20" fillId="0" borderId="16" xfId="0" applyFont="1" applyBorder="1" applyAlignment="1">
      <alignment horizontal="left" vertical="center"/>
    </xf>
    <xf numFmtId="0" fontId="19" fillId="0" borderId="0" xfId="0" applyFont="1" applyAlignment="1">
      <alignment horizontal="left" vertical="center"/>
    </xf>
    <xf numFmtId="4" fontId="0" fillId="0" borderId="0" xfId="0" applyNumberFormat="1" applyAlignment="1">
      <alignment vertical="center"/>
    </xf>
    <xf numFmtId="0" fontId="31" fillId="0" borderId="0" xfId="0" applyFont="1" applyAlignment="1">
      <alignment horizontal="left" vertical="center"/>
    </xf>
    <xf numFmtId="0" fontId="32" fillId="0" borderId="0" xfId="0" applyFont="1" applyAlignment="1">
      <alignment horizontal="left" vertical="center" wrapText="1"/>
    </xf>
    <xf numFmtId="0" fontId="0" fillId="0" borderId="15" xfId="0" applyBorder="1" applyAlignment="1">
      <alignment vertical="center"/>
    </xf>
    <xf numFmtId="0" fontId="33" fillId="0" borderId="0" xfId="0" applyFont="1" applyAlignment="1">
      <alignment horizontal="left" vertical="center"/>
    </xf>
    <xf numFmtId="0" fontId="34" fillId="0" borderId="0" xfId="1" applyFont="1" applyAlignment="1">
      <alignment vertical="center" wrapText="1"/>
    </xf>
    <xf numFmtId="0" fontId="9" fillId="0" borderId="4"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15" xfId="0" applyFont="1" applyBorder="1" applyAlignment="1">
      <alignment vertical="center"/>
    </xf>
    <xf numFmtId="0" fontId="11" fillId="0" borderId="16" xfId="0" applyFont="1" applyBorder="1" applyAlignment="1">
      <alignment vertical="center"/>
    </xf>
    <xf numFmtId="0" fontId="35" fillId="0" borderId="23" xfId="0" applyFont="1" applyBorder="1" applyAlignment="1" applyProtection="1">
      <alignment horizontal="center" vertical="center"/>
      <protection locked="0"/>
    </xf>
    <xf numFmtId="49" fontId="35" fillId="0" borderId="23" xfId="0" applyNumberFormat="1" applyFont="1" applyBorder="1" applyAlignment="1" applyProtection="1">
      <alignment horizontal="left" vertical="center" wrapText="1"/>
      <protection locked="0"/>
    </xf>
    <xf numFmtId="0" fontId="35" fillId="0" borderId="23" xfId="0" applyFont="1" applyBorder="1" applyAlignment="1" applyProtection="1">
      <alignment horizontal="left" vertical="center" wrapText="1"/>
      <protection locked="0"/>
    </xf>
    <xf numFmtId="0" fontId="35" fillId="0" borderId="23" xfId="0" applyFont="1" applyBorder="1" applyAlignment="1" applyProtection="1">
      <alignment horizontal="center" vertical="center" wrapText="1"/>
      <protection locked="0"/>
    </xf>
    <xf numFmtId="167" fontId="35" fillId="0" borderId="23" xfId="0" applyNumberFormat="1" applyFont="1" applyBorder="1" applyAlignment="1" applyProtection="1">
      <alignment vertical="center"/>
      <protection locked="0"/>
    </xf>
    <xf numFmtId="4" fontId="35" fillId="0" borderId="23" xfId="0" applyNumberFormat="1" applyFont="1" applyBorder="1" applyAlignment="1" applyProtection="1">
      <alignment vertical="center"/>
      <protection locked="0"/>
    </xf>
    <xf numFmtId="0" fontId="36" fillId="0" borderId="23" xfId="0" applyFont="1" applyBorder="1" applyAlignment="1" applyProtection="1">
      <alignment vertical="center"/>
      <protection locked="0"/>
    </xf>
    <xf numFmtId="0" fontId="36" fillId="0" borderId="4" xfId="0" applyFont="1" applyBorder="1" applyAlignment="1">
      <alignment vertical="center"/>
    </xf>
    <xf numFmtId="0" fontId="35" fillId="0" borderId="15" xfId="0" applyFont="1" applyBorder="1" applyAlignment="1">
      <alignment horizontal="left" vertical="center"/>
    </xf>
    <xf numFmtId="0" fontId="35" fillId="0" borderId="0" xfId="0" applyFont="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37" fillId="0" borderId="0" xfId="0" applyFont="1" applyAlignment="1">
      <alignment vertical="center" wrapText="1"/>
    </xf>
    <xf numFmtId="0" fontId="0" fillId="0" borderId="0" xfId="0" applyAlignment="1">
      <alignment vertical="top"/>
    </xf>
    <xf numFmtId="0" fontId="38" fillId="0" borderId="24" xfId="0" applyFont="1" applyBorder="1" applyAlignment="1">
      <alignment vertical="center" wrapText="1"/>
    </xf>
    <xf numFmtId="0" fontId="38" fillId="0" borderId="25" xfId="0" applyFont="1" applyBorder="1" applyAlignment="1">
      <alignment vertical="center" wrapText="1"/>
    </xf>
    <xf numFmtId="0" fontId="38" fillId="0" borderId="26" xfId="0" applyFont="1" applyBorder="1" applyAlignment="1">
      <alignment vertical="center" wrapText="1"/>
    </xf>
    <xf numFmtId="0" fontId="38" fillId="0" borderId="27"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27" xfId="0" applyFont="1" applyBorder="1" applyAlignment="1">
      <alignment vertical="center" wrapText="1"/>
    </xf>
    <xf numFmtId="0" fontId="38" fillId="0" borderId="28" xfId="0" applyFont="1" applyBorder="1" applyAlignment="1">
      <alignmen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27" xfId="0" applyFont="1" applyBorder="1" applyAlignment="1">
      <alignment vertical="center" wrapText="1"/>
    </xf>
    <xf numFmtId="0" fontId="41" fillId="0" borderId="1" xfId="0" applyFont="1" applyBorder="1" applyAlignment="1">
      <alignment vertical="center" wrapText="1"/>
    </xf>
    <xf numFmtId="0" fontId="41" fillId="0" borderId="1" xfId="0" applyFont="1" applyBorder="1" applyAlignment="1">
      <alignment horizontal="left" vertical="center"/>
    </xf>
    <xf numFmtId="0" fontId="41" fillId="0" borderId="1" xfId="0" applyFont="1" applyBorder="1" applyAlignment="1">
      <alignment vertical="center"/>
    </xf>
    <xf numFmtId="49" fontId="41" fillId="0" borderId="1" xfId="0" applyNumberFormat="1" applyFont="1" applyBorder="1" applyAlignment="1">
      <alignment vertical="center" wrapText="1"/>
    </xf>
    <xf numFmtId="0" fontId="38" fillId="0" borderId="30" xfId="0" applyFont="1" applyBorder="1" applyAlignment="1">
      <alignment vertical="center" wrapText="1"/>
    </xf>
    <xf numFmtId="0" fontId="43" fillId="0" borderId="29" xfId="0" applyFont="1" applyBorder="1" applyAlignment="1">
      <alignment vertical="center" wrapText="1"/>
    </xf>
    <xf numFmtId="0" fontId="38" fillId="0" borderId="31" xfId="0" applyFont="1" applyBorder="1" applyAlignment="1">
      <alignment vertical="center" wrapText="1"/>
    </xf>
    <xf numFmtId="0" fontId="38" fillId="0" borderId="1" xfId="0" applyFont="1" applyBorder="1" applyAlignment="1">
      <alignment vertical="top"/>
    </xf>
    <xf numFmtId="0" fontId="38" fillId="0" borderId="0" xfId="0" applyFont="1" applyAlignment="1">
      <alignment vertical="top"/>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26" xfId="0" applyFont="1" applyBorder="1" applyAlignment="1">
      <alignment horizontal="left" vertical="center"/>
    </xf>
    <xf numFmtId="0" fontId="38" fillId="0" borderId="27" xfId="0" applyFont="1" applyBorder="1" applyAlignment="1">
      <alignment horizontal="left" vertical="center"/>
    </xf>
    <xf numFmtId="0" fontId="38" fillId="0" borderId="28" xfId="0" applyFont="1" applyBorder="1" applyAlignment="1">
      <alignment horizontal="left" vertical="center"/>
    </xf>
    <xf numFmtId="0" fontId="40" fillId="0" borderId="1" xfId="0" applyFont="1" applyBorder="1" applyAlignment="1">
      <alignment horizontal="left" vertical="center"/>
    </xf>
    <xf numFmtId="0" fontId="44" fillId="0" borderId="0" xfId="0" applyFont="1" applyAlignment="1">
      <alignment horizontal="left" vertical="center"/>
    </xf>
    <xf numFmtId="0" fontId="40" fillId="0" borderId="29" xfId="0" applyFont="1" applyBorder="1" applyAlignment="1">
      <alignment horizontal="left" vertical="center"/>
    </xf>
    <xf numFmtId="0" fontId="40" fillId="0" borderId="29" xfId="0" applyFont="1" applyBorder="1" applyAlignment="1">
      <alignment horizontal="center" vertical="center"/>
    </xf>
    <xf numFmtId="0" fontId="44" fillId="0" borderId="29" xfId="0" applyFont="1" applyBorder="1" applyAlignment="1">
      <alignment horizontal="left" vertical="center"/>
    </xf>
    <xf numFmtId="0" fontId="45" fillId="0" borderId="1" xfId="0" applyFont="1" applyBorder="1" applyAlignment="1">
      <alignment horizontal="left" vertical="center"/>
    </xf>
    <xf numFmtId="0" fontId="42" fillId="0" borderId="0" xfId="0" applyFont="1" applyAlignment="1">
      <alignment horizontal="left" vertical="center"/>
    </xf>
    <xf numFmtId="0" fontId="46" fillId="0" borderId="1" xfId="0" applyFont="1" applyBorder="1" applyAlignment="1">
      <alignment horizontal="left" vertical="center"/>
    </xf>
    <xf numFmtId="0" fontId="41" fillId="0" borderId="1" xfId="0" applyFont="1" applyBorder="1" applyAlignment="1">
      <alignment horizontal="center" vertical="center"/>
    </xf>
    <xf numFmtId="0" fontId="41" fillId="0" borderId="0" xfId="0" applyFont="1" applyAlignment="1">
      <alignment horizontal="left" vertical="center"/>
    </xf>
    <xf numFmtId="0" fontId="42" fillId="0" borderId="27" xfId="0" applyFont="1" applyBorder="1" applyAlignment="1">
      <alignment horizontal="left" vertical="center"/>
    </xf>
    <xf numFmtId="0" fontId="38" fillId="0" borderId="30" xfId="0" applyFont="1" applyBorder="1" applyAlignment="1">
      <alignment horizontal="left" vertical="center"/>
    </xf>
    <xf numFmtId="0" fontId="43" fillId="0" borderId="29" xfId="0" applyFont="1" applyBorder="1" applyAlignment="1">
      <alignment horizontal="left" vertical="center"/>
    </xf>
    <xf numFmtId="0" fontId="38" fillId="0" borderId="31" xfId="0" applyFont="1" applyBorder="1" applyAlignment="1">
      <alignment horizontal="left" vertical="center"/>
    </xf>
    <xf numFmtId="0" fontId="38" fillId="0" borderId="1" xfId="0" applyFont="1" applyBorder="1" applyAlignment="1">
      <alignment horizontal="left" vertical="center"/>
    </xf>
    <xf numFmtId="0" fontId="43" fillId="0" borderId="1" xfId="0" applyFont="1" applyBorder="1" applyAlignment="1">
      <alignment horizontal="left" vertical="center"/>
    </xf>
    <xf numFmtId="0" fontId="44" fillId="0" borderId="1" xfId="0" applyFont="1" applyBorder="1" applyAlignment="1">
      <alignment horizontal="left" vertical="center"/>
    </xf>
    <xf numFmtId="0" fontId="42" fillId="0" borderId="29" xfId="0" applyFont="1" applyBorder="1" applyAlignment="1">
      <alignment horizontal="left" vertical="center"/>
    </xf>
    <xf numFmtId="0" fontId="38" fillId="0" borderId="1" xfId="0" applyFont="1" applyBorder="1" applyAlignment="1">
      <alignment horizontal="left" vertical="center" wrapText="1"/>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xf numFmtId="0" fontId="38" fillId="0" borderId="24" xfId="0" applyFont="1" applyBorder="1" applyAlignment="1">
      <alignment horizontal="left" vertical="center" wrapText="1"/>
    </xf>
    <xf numFmtId="0" fontId="38" fillId="0" borderId="25" xfId="0" applyFont="1" applyBorder="1" applyAlignment="1">
      <alignment horizontal="left" vertical="center" wrapText="1"/>
    </xf>
    <xf numFmtId="0" fontId="38" fillId="0" borderId="26" xfId="0" applyFont="1" applyBorder="1" applyAlignment="1">
      <alignment horizontal="left" vertical="center" wrapText="1"/>
    </xf>
    <xf numFmtId="0" fontId="38" fillId="0" borderId="27" xfId="0" applyFont="1" applyBorder="1" applyAlignment="1">
      <alignment horizontal="left" vertical="center" wrapText="1"/>
    </xf>
    <xf numFmtId="0" fontId="38"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28" xfId="0" applyFont="1" applyBorder="1" applyAlignment="1">
      <alignment horizontal="left" vertical="center" wrapText="1"/>
    </xf>
    <xf numFmtId="0" fontId="42" fillId="0" borderId="27" xfId="0" applyFont="1" applyBorder="1" applyAlignment="1">
      <alignment horizontal="left" vertical="center" wrapText="1"/>
    </xf>
    <xf numFmtId="0" fontId="42" fillId="0" borderId="1" xfId="0" applyFont="1" applyBorder="1" applyAlignment="1">
      <alignment horizontal="left" vertical="center"/>
    </xf>
    <xf numFmtId="0" fontId="42" fillId="0" borderId="28" xfId="0" applyFont="1" applyBorder="1" applyAlignment="1">
      <alignment horizontal="left" vertical="center" wrapText="1"/>
    </xf>
    <xf numFmtId="0" fontId="42" fillId="0" borderId="28" xfId="0" applyFont="1" applyBorder="1" applyAlignment="1">
      <alignment horizontal="left" vertical="center"/>
    </xf>
    <xf numFmtId="0" fontId="42" fillId="0" borderId="30" xfId="0" applyFont="1" applyBorder="1" applyAlignment="1">
      <alignment horizontal="left" vertical="center" wrapText="1"/>
    </xf>
    <xf numFmtId="0" fontId="42" fillId="0" borderId="29" xfId="0" applyFont="1" applyBorder="1" applyAlignment="1">
      <alignment horizontal="left" vertical="center" wrapText="1"/>
    </xf>
    <xf numFmtId="0" fontId="42" fillId="0" borderId="31" xfId="0" applyFont="1" applyBorder="1" applyAlignment="1">
      <alignment horizontal="left" vertical="center" wrapText="1"/>
    </xf>
    <xf numFmtId="0" fontId="41" fillId="0" borderId="1" xfId="0" applyFont="1" applyBorder="1" applyAlignment="1">
      <alignment horizontal="left" vertical="top"/>
    </xf>
    <xf numFmtId="0" fontId="41" fillId="0" borderId="1" xfId="0" applyFont="1" applyBorder="1" applyAlignment="1">
      <alignment horizontal="center" vertical="top"/>
    </xf>
    <xf numFmtId="0" fontId="42" fillId="0" borderId="30"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center" vertical="center"/>
    </xf>
    <xf numFmtId="0" fontId="44" fillId="0" borderId="0" xfId="0" applyFont="1" applyAlignment="1">
      <alignment vertical="center"/>
    </xf>
    <xf numFmtId="0" fontId="40" fillId="0" borderId="1" xfId="0" applyFont="1" applyBorder="1" applyAlignment="1">
      <alignment vertical="center"/>
    </xf>
    <xf numFmtId="0" fontId="44" fillId="0" borderId="29" xfId="0" applyFont="1" applyBorder="1" applyAlignment="1">
      <alignment vertical="center"/>
    </xf>
    <xf numFmtId="0" fontId="40" fillId="0" borderId="29" xfId="0" applyFont="1" applyBorder="1" applyAlignment="1">
      <alignment vertical="center"/>
    </xf>
    <xf numFmtId="0" fontId="41" fillId="0" borderId="1" xfId="0" applyFont="1" applyBorder="1" applyAlignment="1">
      <alignment vertical="top"/>
    </xf>
    <xf numFmtId="49" fontId="41" fillId="0" borderId="1" xfId="0" applyNumberFormat="1" applyFont="1" applyBorder="1" applyAlignment="1">
      <alignment horizontal="left" vertical="center"/>
    </xf>
    <xf numFmtId="0" fontId="47" fillId="0" borderId="27" xfId="0" applyFont="1" applyBorder="1" applyAlignment="1">
      <alignment horizontal="left" vertical="center"/>
    </xf>
    <xf numFmtId="0" fontId="48" fillId="0" borderId="1" xfId="0" applyFont="1" applyBorder="1" applyAlignment="1">
      <alignment vertical="top"/>
    </xf>
    <xf numFmtId="0" fontId="48" fillId="0" borderId="1" xfId="0" applyFont="1" applyBorder="1" applyAlignment="1">
      <alignment horizontal="left" vertical="center"/>
    </xf>
    <xf numFmtId="0" fontId="48" fillId="0" borderId="1" xfId="0" applyFont="1" applyBorder="1" applyAlignment="1">
      <alignment horizontal="center" vertical="center"/>
    </xf>
    <xf numFmtId="49" fontId="48" fillId="0" borderId="1" xfId="0" applyNumberFormat="1" applyFont="1" applyBorder="1" applyAlignment="1">
      <alignment horizontal="left" vertical="center"/>
    </xf>
    <xf numFmtId="0" fontId="47" fillId="0" borderId="28" xfId="0" applyFont="1" applyBorder="1" applyAlignment="1">
      <alignment horizontal="left" vertical="center"/>
    </xf>
    <xf numFmtId="0" fontId="0" fillId="0" borderId="29" xfId="0" applyBorder="1" applyAlignment="1">
      <alignment vertical="top"/>
    </xf>
    <xf numFmtId="0" fontId="40" fillId="0" borderId="29" xfId="0" applyFont="1" applyBorder="1" applyAlignment="1">
      <alignment horizontal="left"/>
    </xf>
    <xf numFmtId="0" fontId="44" fillId="0" borderId="29" xfId="0" applyFont="1" applyBorder="1"/>
    <xf numFmtId="0" fontId="38" fillId="0" borderId="27" xfId="0" applyFont="1" applyBorder="1" applyAlignment="1">
      <alignment vertical="top"/>
    </xf>
    <xf numFmtId="0" fontId="38" fillId="0" borderId="28" xfId="0" applyFont="1" applyBorder="1" applyAlignment="1">
      <alignment vertical="top"/>
    </xf>
    <xf numFmtId="0" fontId="38" fillId="0" borderId="30" xfId="0" applyFont="1" applyBorder="1" applyAlignment="1">
      <alignment vertical="top"/>
    </xf>
    <xf numFmtId="0" fontId="38" fillId="0" borderId="29" xfId="0" applyFont="1" applyBorder="1" applyAlignment="1">
      <alignment vertical="top"/>
    </xf>
    <xf numFmtId="0" fontId="38" fillId="0" borderId="31" xfId="0" applyFont="1" applyBorder="1" applyAlignment="1">
      <alignment vertical="top"/>
    </xf>
    <xf numFmtId="0" fontId="51" fillId="0" borderId="23" xfId="0" applyFont="1" applyBorder="1" applyAlignment="1" applyProtection="1">
      <alignment horizontal="left" vertical="center" wrapText="1"/>
      <protection locked="0"/>
    </xf>
    <xf numFmtId="0" fontId="19" fillId="5" borderId="23" xfId="0" applyFont="1" applyFill="1" applyBorder="1" applyAlignment="1" applyProtection="1">
      <alignment horizontal="center" vertical="center"/>
      <protection locked="0"/>
    </xf>
    <xf numFmtId="49" fontId="19" fillId="5" borderId="23" xfId="0" applyNumberFormat="1" applyFont="1" applyFill="1" applyBorder="1" applyAlignment="1" applyProtection="1">
      <alignment horizontal="left" vertical="center" wrapText="1"/>
      <protection locked="0"/>
    </xf>
    <xf numFmtId="0" fontId="19" fillId="5" borderId="23" xfId="0" applyFont="1" applyFill="1" applyBorder="1" applyAlignment="1" applyProtection="1">
      <alignment horizontal="left" vertical="center" wrapText="1"/>
      <protection locked="0"/>
    </xf>
    <xf numFmtId="0" fontId="19" fillId="5" borderId="23" xfId="0" applyFont="1" applyFill="1" applyBorder="1" applyAlignment="1" applyProtection="1">
      <alignment horizontal="center" vertical="center" wrapText="1"/>
      <protection locked="0"/>
    </xf>
    <xf numFmtId="167" fontId="19" fillId="5" borderId="23" xfId="0" applyNumberFormat="1" applyFont="1" applyFill="1" applyBorder="1" applyAlignment="1" applyProtection="1">
      <alignment vertical="center"/>
      <protection locked="0"/>
    </xf>
    <xf numFmtId="4" fontId="19" fillId="5" borderId="23" xfId="0" applyNumberFormat="1" applyFont="1" applyFill="1" applyBorder="1" applyAlignment="1" applyProtection="1">
      <alignment vertical="center"/>
      <protection locked="0"/>
    </xf>
    <xf numFmtId="0" fontId="0" fillId="5" borderId="0" xfId="0" applyFill="1" applyAlignment="1">
      <alignment vertical="center"/>
    </xf>
    <xf numFmtId="4" fontId="6" fillId="5" borderId="0" xfId="0" applyNumberFormat="1" applyFont="1" applyFill="1"/>
    <xf numFmtId="0" fontId="13" fillId="2" borderId="0" xfId="0" applyFont="1" applyFill="1" applyAlignment="1">
      <alignment horizontal="center" vertical="center"/>
    </xf>
    <xf numFmtId="0" fontId="0" fillId="0" borderId="0" xfId="0"/>
    <xf numFmtId="164" fontId="1" fillId="0" borderId="0" xfId="0" applyNumberFormat="1" applyFont="1" applyAlignment="1">
      <alignment horizontal="left" vertical="center"/>
    </xf>
    <xf numFmtId="0" fontId="1" fillId="0" borderId="0" xfId="0" applyFont="1" applyAlignment="1">
      <alignment vertical="center"/>
    </xf>
    <xf numFmtId="4" fontId="16" fillId="0" borderId="0" xfId="0" applyNumberFormat="1" applyFont="1" applyAlignment="1">
      <alignment vertical="center"/>
    </xf>
    <xf numFmtId="4" fontId="4"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4" fillId="3" borderId="8" xfId="0" applyFont="1" applyFill="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0" fontId="2" fillId="0" borderId="0" xfId="0" applyFont="1" applyAlignment="1">
      <alignment horizontal="left" vertical="center" wrapText="1"/>
    </xf>
    <xf numFmtId="4" fontId="15"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25" fillId="0" borderId="0" xfId="0" applyNumberFormat="1" applyFont="1" applyAlignment="1">
      <alignment vertical="center"/>
    </xf>
    <xf numFmtId="0" fontId="25" fillId="0" borderId="0" xfId="0" applyFont="1" applyAlignment="1">
      <alignment vertical="center"/>
    </xf>
    <xf numFmtId="0" fontId="24" fillId="0" borderId="0" xfId="0" applyFont="1" applyAlignment="1">
      <alignment horizontal="left" vertical="center" wrapText="1"/>
    </xf>
    <xf numFmtId="4" fontId="21" fillId="0" borderId="0" xfId="0" applyNumberFormat="1" applyFont="1" applyAlignment="1">
      <alignment horizontal="right" vertical="center"/>
    </xf>
    <xf numFmtId="4" fontId="21" fillId="0" borderId="0" xfId="0" applyNumberFormat="1" applyFont="1" applyAlignment="1">
      <alignment vertical="center"/>
    </xf>
    <xf numFmtId="0" fontId="19" fillId="4" borderId="7" xfId="0" applyFont="1" applyFill="1" applyBorder="1" applyAlignment="1">
      <alignment horizontal="center" vertical="center"/>
    </xf>
    <xf numFmtId="0" fontId="19" fillId="4" borderId="8" xfId="0" applyFont="1" applyFill="1" applyBorder="1" applyAlignment="1">
      <alignment horizontal="left" vertical="center"/>
    </xf>
    <xf numFmtId="0" fontId="19" fillId="4" borderId="8" xfId="0" applyFont="1" applyFill="1" applyBorder="1" applyAlignment="1">
      <alignment horizontal="center" vertical="center"/>
    </xf>
    <xf numFmtId="0" fontId="19" fillId="4" borderId="8" xfId="0" applyFont="1" applyFill="1"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7" fillId="0" borderId="12" xfId="0" applyFont="1" applyBorder="1" applyAlignment="1">
      <alignment horizontal="center" vertical="center"/>
    </xf>
    <xf numFmtId="0" fontId="17" fillId="0" borderId="13" xfId="0" applyFont="1" applyBorder="1" applyAlignment="1">
      <alignment horizontal="left" vertical="center"/>
    </xf>
    <xf numFmtId="0" fontId="18" fillId="0" borderId="15" xfId="0" applyFont="1" applyBorder="1" applyAlignment="1">
      <alignment horizontal="left" vertical="center"/>
    </xf>
    <xf numFmtId="0" fontId="18"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41" fillId="0" borderId="1" xfId="0" applyFont="1" applyBorder="1" applyAlignment="1">
      <alignment horizontal="left" vertical="top"/>
    </xf>
    <xf numFmtId="0" fontId="41" fillId="0" borderId="1" xfId="0" applyFont="1" applyBorder="1" applyAlignment="1">
      <alignment horizontal="left" vertical="center"/>
    </xf>
    <xf numFmtId="0" fontId="39" fillId="0" borderId="1" xfId="0" applyFont="1" applyBorder="1" applyAlignment="1">
      <alignment horizontal="center" vertical="center" wrapText="1"/>
    </xf>
    <xf numFmtId="0" fontId="40" fillId="0" borderId="29" xfId="0" applyFont="1" applyBorder="1" applyAlignment="1">
      <alignment horizontal="left"/>
    </xf>
    <xf numFmtId="0" fontId="39" fillId="0" borderId="1" xfId="0" applyFont="1" applyBorder="1" applyAlignment="1">
      <alignment horizontal="center" vertical="center"/>
    </xf>
    <xf numFmtId="49" fontId="41" fillId="0" borderId="1" xfId="0" applyNumberFormat="1" applyFont="1" applyBorder="1" applyAlignment="1">
      <alignment horizontal="left" vertical="center" wrapText="1"/>
    </xf>
    <xf numFmtId="0" fontId="41" fillId="0" borderId="1" xfId="0" applyFont="1" applyBorder="1" applyAlignment="1">
      <alignment horizontal="left" vertical="center" wrapText="1"/>
    </xf>
    <xf numFmtId="0" fontId="40" fillId="0" borderId="29" xfId="0" applyFont="1" applyBorder="1" applyAlignment="1">
      <alignment horizontal="left" wrapText="1"/>
    </xf>
    <xf numFmtId="4" fontId="19" fillId="0" borderId="23" xfId="0" applyNumberFormat="1" applyFont="1" applyFill="1" applyBorder="1" applyAlignment="1" applyProtection="1">
      <alignmen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podminky.urs.cz/item/CS_URS_2025_01/122252204" TargetMode="External"/><Relationship Id="rId18" Type="http://schemas.openxmlformats.org/officeDocument/2006/relationships/hyperlink" Target="https://podminky.urs.cz/item/CS_URS_2025_01/171201231" TargetMode="External"/><Relationship Id="rId26" Type="http://schemas.openxmlformats.org/officeDocument/2006/relationships/hyperlink" Target="https://podminky.urs.cz/item/CS_URS_2025_01/564851011" TargetMode="External"/><Relationship Id="rId39" Type="http://schemas.openxmlformats.org/officeDocument/2006/relationships/hyperlink" Target="https://podminky.urs.cz/item/CS_URS_2025_01/895941332" TargetMode="External"/><Relationship Id="rId21" Type="http://schemas.openxmlformats.org/officeDocument/2006/relationships/hyperlink" Target="https://podminky.urs.cz/item/CS_URS_2025_01/175151101" TargetMode="External"/><Relationship Id="rId34" Type="http://schemas.openxmlformats.org/officeDocument/2006/relationships/hyperlink" Target="https://podminky.urs.cz/item/CS_URS_2025_01/596211110" TargetMode="External"/><Relationship Id="rId42" Type="http://schemas.openxmlformats.org/officeDocument/2006/relationships/hyperlink" Target="https://podminky.urs.cz/item/CS_URS_2025_01/912211131" TargetMode="External"/><Relationship Id="rId47" Type="http://schemas.openxmlformats.org/officeDocument/2006/relationships/hyperlink" Target="https://podminky.urs.cz/item/CS_URS_2025_01/915231112" TargetMode="External"/><Relationship Id="rId50" Type="http://schemas.openxmlformats.org/officeDocument/2006/relationships/hyperlink" Target="https://podminky.urs.cz/item/CS_URS_2025_01/916131213" TargetMode="External"/><Relationship Id="rId55" Type="http://schemas.openxmlformats.org/officeDocument/2006/relationships/hyperlink" Target="https://podminky.urs.cz/item/CS_URS_2025_01/966006132" TargetMode="External"/><Relationship Id="rId63" Type="http://schemas.openxmlformats.org/officeDocument/2006/relationships/hyperlink" Target="https://podminky.urs.cz/item/CS_URS_2025_01/997221612" TargetMode="External"/><Relationship Id="rId7" Type="http://schemas.openxmlformats.org/officeDocument/2006/relationships/hyperlink" Target="https://podminky.urs.cz/item/CS_URS_2025_01/113107331" TargetMode="External"/><Relationship Id="rId2" Type="http://schemas.openxmlformats.org/officeDocument/2006/relationships/hyperlink" Target="https://podminky.urs.cz/item/CS_URS_2025_01/113107042" TargetMode="External"/><Relationship Id="rId16" Type="http://schemas.openxmlformats.org/officeDocument/2006/relationships/hyperlink" Target="https://podminky.urs.cz/item/CS_URS_2025_01/167151101" TargetMode="External"/><Relationship Id="rId29" Type="http://schemas.openxmlformats.org/officeDocument/2006/relationships/hyperlink" Target="https://podminky.urs.cz/item/CS_URS_2025_01/567120111" TargetMode="External"/><Relationship Id="rId1" Type="http://schemas.openxmlformats.org/officeDocument/2006/relationships/hyperlink" Target="https://podminky.urs.cz/item/CS_URS_2025_01/113106123" TargetMode="External"/><Relationship Id="rId6" Type="http://schemas.openxmlformats.org/officeDocument/2006/relationships/hyperlink" Target="https://podminky.urs.cz/item/CS_URS_2025_01/113107111" TargetMode="External"/><Relationship Id="rId11" Type="http://schemas.openxmlformats.org/officeDocument/2006/relationships/hyperlink" Target="https://podminky.urs.cz/item/CS_URS_2025_01/113204111" TargetMode="External"/><Relationship Id="rId24" Type="http://schemas.openxmlformats.org/officeDocument/2006/relationships/hyperlink" Target="https://podminky.urs.cz/item/CS_URS_2025_01/181951112" TargetMode="External"/><Relationship Id="rId32" Type="http://schemas.openxmlformats.org/officeDocument/2006/relationships/hyperlink" Target="https://podminky.urs.cz/item/CS_URS_2025_01/577155112" TargetMode="External"/><Relationship Id="rId37" Type="http://schemas.openxmlformats.org/officeDocument/2006/relationships/hyperlink" Target="https://podminky.urs.cz/item/CS_URS_2025_01/895941314" TargetMode="External"/><Relationship Id="rId40" Type="http://schemas.openxmlformats.org/officeDocument/2006/relationships/hyperlink" Target="https://podminky.urs.cz/item/CS_URS_2025_01/899133211" TargetMode="External"/><Relationship Id="rId45" Type="http://schemas.openxmlformats.org/officeDocument/2006/relationships/hyperlink" Target="https://podminky.urs.cz/item/CS_URS_2025_01/915211112" TargetMode="External"/><Relationship Id="rId53" Type="http://schemas.openxmlformats.org/officeDocument/2006/relationships/hyperlink" Target="https://podminky.urs.cz/item/CS_URS_2025_01/919731122" TargetMode="External"/><Relationship Id="rId58" Type="http://schemas.openxmlformats.org/officeDocument/2006/relationships/hyperlink" Target="https://podminky.urs.cz/item/CS_URS_2025_01/997221159" TargetMode="External"/><Relationship Id="rId66" Type="http://schemas.openxmlformats.org/officeDocument/2006/relationships/hyperlink" Target="https://podminky.urs.cz/item/CS_URS_2025_01/998225111" TargetMode="External"/><Relationship Id="rId5" Type="http://schemas.openxmlformats.org/officeDocument/2006/relationships/hyperlink" Target="https://podminky.urs.cz/item/CS_URS_2025_01/113107123" TargetMode="External"/><Relationship Id="rId15" Type="http://schemas.openxmlformats.org/officeDocument/2006/relationships/hyperlink" Target="https://podminky.urs.cz/item/CS_URS_2025_01/162351103" TargetMode="External"/><Relationship Id="rId23" Type="http://schemas.openxmlformats.org/officeDocument/2006/relationships/hyperlink" Target="https://podminky.urs.cz/item/CS_URS_2025_01/181451311" TargetMode="External"/><Relationship Id="rId28" Type="http://schemas.openxmlformats.org/officeDocument/2006/relationships/hyperlink" Target="https://podminky.urs.cz/item/CS_URS_2025_01/565136101" TargetMode="External"/><Relationship Id="rId36" Type="http://schemas.openxmlformats.org/officeDocument/2006/relationships/hyperlink" Target="https://podminky.urs.cz/item/CS_URS_2025_01/895941301" TargetMode="External"/><Relationship Id="rId49" Type="http://schemas.openxmlformats.org/officeDocument/2006/relationships/hyperlink" Target="https://podminky.urs.cz/item/CS_URS_2025_01/915621111" TargetMode="External"/><Relationship Id="rId57" Type="http://schemas.openxmlformats.org/officeDocument/2006/relationships/hyperlink" Target="https://podminky.urs.cz/item/CS_URS_2025_01/997221151" TargetMode="External"/><Relationship Id="rId61" Type="http://schemas.openxmlformats.org/officeDocument/2006/relationships/hyperlink" Target="https://podminky.urs.cz/item/CS_URS_2025_01/997221561" TargetMode="External"/><Relationship Id="rId10" Type="http://schemas.openxmlformats.org/officeDocument/2006/relationships/hyperlink" Target="https://podminky.urs.cz/item/CS_URS_2025_01/113202111" TargetMode="External"/><Relationship Id="rId19" Type="http://schemas.openxmlformats.org/officeDocument/2006/relationships/hyperlink" Target="https://podminky.urs.cz/item/CS_URS_2025_01/171251201" TargetMode="External"/><Relationship Id="rId31" Type="http://schemas.openxmlformats.org/officeDocument/2006/relationships/hyperlink" Target="https://podminky.urs.cz/item/CS_URS_2025_01/577134111" TargetMode="External"/><Relationship Id="rId44" Type="http://schemas.openxmlformats.org/officeDocument/2006/relationships/hyperlink" Target="https://podminky.urs.cz/item/CS_URS_2025_01/914511111" TargetMode="External"/><Relationship Id="rId52" Type="http://schemas.openxmlformats.org/officeDocument/2006/relationships/hyperlink" Target="https://podminky.urs.cz/item/CS_URS_2025_01/919726123" TargetMode="External"/><Relationship Id="rId60" Type="http://schemas.openxmlformats.org/officeDocument/2006/relationships/hyperlink" Target="https://podminky.urs.cz/item/CS_URS_2025_01/997221559" TargetMode="External"/><Relationship Id="rId65" Type="http://schemas.openxmlformats.org/officeDocument/2006/relationships/hyperlink" Target="https://podminky.urs.cz/item/CS_URS_2025_01/997221862" TargetMode="External"/><Relationship Id="rId4" Type="http://schemas.openxmlformats.org/officeDocument/2006/relationships/hyperlink" Target="https://podminky.urs.cz/item/CS_URS_2025_01/113107122" TargetMode="External"/><Relationship Id="rId9" Type="http://schemas.openxmlformats.org/officeDocument/2006/relationships/hyperlink" Target="https://podminky.urs.cz/item/CS_URS_2025_01/113154538" TargetMode="External"/><Relationship Id="rId14" Type="http://schemas.openxmlformats.org/officeDocument/2006/relationships/hyperlink" Target="https://podminky.urs.cz/item/CS_URS_2025_01/132151102" TargetMode="External"/><Relationship Id="rId22" Type="http://schemas.openxmlformats.org/officeDocument/2006/relationships/hyperlink" Target="https://podminky.urs.cz/item/CS_URS_2025_01/181111111" TargetMode="External"/><Relationship Id="rId27" Type="http://schemas.openxmlformats.org/officeDocument/2006/relationships/hyperlink" Target="https://podminky.urs.cz/item/CS_URS_2025_01/564871111" TargetMode="External"/><Relationship Id="rId30" Type="http://schemas.openxmlformats.org/officeDocument/2006/relationships/hyperlink" Target="https://podminky.urs.cz/item/CS_URS_2025_01/573231108" TargetMode="External"/><Relationship Id="rId35" Type="http://schemas.openxmlformats.org/officeDocument/2006/relationships/hyperlink" Target="https://podminky.urs.cz/item/CS_URS_2025_01/871219111" TargetMode="External"/><Relationship Id="rId43" Type="http://schemas.openxmlformats.org/officeDocument/2006/relationships/hyperlink" Target="https://podminky.urs.cz/item/CS_URS_2025_01/914111112" TargetMode="External"/><Relationship Id="rId48" Type="http://schemas.openxmlformats.org/officeDocument/2006/relationships/hyperlink" Target="https://podminky.urs.cz/item/CS_URS_2025_01/915611111" TargetMode="External"/><Relationship Id="rId56" Type="http://schemas.openxmlformats.org/officeDocument/2006/relationships/hyperlink" Target="https://podminky.urs.cz/item/CS_URS_2025_01/979054451" TargetMode="External"/><Relationship Id="rId64" Type="http://schemas.openxmlformats.org/officeDocument/2006/relationships/hyperlink" Target="https://podminky.urs.cz/item/CS_URS_2025_01/997221861" TargetMode="External"/><Relationship Id="rId8" Type="http://schemas.openxmlformats.org/officeDocument/2006/relationships/hyperlink" Target="https://podminky.urs.cz/item/CS_URS_2025_01/113154518" TargetMode="External"/><Relationship Id="rId51" Type="http://schemas.openxmlformats.org/officeDocument/2006/relationships/hyperlink" Target="https://podminky.urs.cz/item/CS_URS_2025_01/916991121" TargetMode="External"/><Relationship Id="rId3" Type="http://schemas.openxmlformats.org/officeDocument/2006/relationships/hyperlink" Target="https://podminky.urs.cz/item/CS_URS_2025_01/113107111" TargetMode="External"/><Relationship Id="rId12" Type="http://schemas.openxmlformats.org/officeDocument/2006/relationships/hyperlink" Target="https://podminky.urs.cz/item/CS_URS_2025_01/121151113" TargetMode="External"/><Relationship Id="rId17" Type="http://schemas.openxmlformats.org/officeDocument/2006/relationships/hyperlink" Target="https://podminky.urs.cz/item/CS_URS_2025_01/167151111" TargetMode="External"/><Relationship Id="rId25" Type="http://schemas.openxmlformats.org/officeDocument/2006/relationships/hyperlink" Target="https://podminky.urs.cz/item/CS_URS_2025_01/182351023" TargetMode="External"/><Relationship Id="rId33" Type="http://schemas.openxmlformats.org/officeDocument/2006/relationships/hyperlink" Target="https://podminky.urs.cz/item/CS_URS_2025_01/577175112" TargetMode="External"/><Relationship Id="rId38" Type="http://schemas.openxmlformats.org/officeDocument/2006/relationships/hyperlink" Target="https://podminky.urs.cz/item/CS_URS_2025_01/895941323" TargetMode="External"/><Relationship Id="rId46" Type="http://schemas.openxmlformats.org/officeDocument/2006/relationships/hyperlink" Target="https://podminky.urs.cz/item/CS_URS_2025_01/915211126" TargetMode="External"/><Relationship Id="rId59" Type="http://schemas.openxmlformats.org/officeDocument/2006/relationships/hyperlink" Target="https://podminky.urs.cz/item/CS_URS_2025_01/997221551" TargetMode="External"/><Relationship Id="rId67" Type="http://schemas.openxmlformats.org/officeDocument/2006/relationships/drawing" Target="../drawings/drawing2.xml"/><Relationship Id="rId20" Type="http://schemas.openxmlformats.org/officeDocument/2006/relationships/hyperlink" Target="https://podminky.urs.cz/item/CS_URS_2025_01/175111209" TargetMode="External"/><Relationship Id="rId41" Type="http://schemas.openxmlformats.org/officeDocument/2006/relationships/hyperlink" Target="https://podminky.urs.cz/item/CS_URS_2025_01/899204112" TargetMode="External"/><Relationship Id="rId54" Type="http://schemas.openxmlformats.org/officeDocument/2006/relationships/hyperlink" Target="https://podminky.urs.cz/item/CS_URS_2025_01/919735112" TargetMode="External"/><Relationship Id="rId62" Type="http://schemas.openxmlformats.org/officeDocument/2006/relationships/hyperlink" Target="https://podminky.urs.cz/item/CS_URS_2025_01/997221569"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podminky.urs.cz/item/CS_URS_2025_01/013254000" TargetMode="External"/><Relationship Id="rId1" Type="http://schemas.openxmlformats.org/officeDocument/2006/relationships/hyperlink" Target="https://podminky.urs.cz/item/CS_URS_2025_01/HZS4212"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odminky.urs.cz/item/CS_URS_2025_01/012444000" TargetMode="External"/><Relationship Id="rId2" Type="http://schemas.openxmlformats.org/officeDocument/2006/relationships/hyperlink" Target="https://podminky.urs.cz/item/CS_URS_2025_01/012344000" TargetMode="External"/><Relationship Id="rId1" Type="http://schemas.openxmlformats.org/officeDocument/2006/relationships/hyperlink" Target="https://podminky.urs.cz/item/CS_URS_2025_01/012164000" TargetMode="External"/><Relationship Id="rId6" Type="http://schemas.openxmlformats.org/officeDocument/2006/relationships/drawing" Target="../drawings/drawing5.xml"/><Relationship Id="rId5" Type="http://schemas.openxmlformats.org/officeDocument/2006/relationships/hyperlink" Target="https://podminky.urs.cz/item/CS_URS_2024_02/043234000" TargetMode="External"/><Relationship Id="rId4" Type="http://schemas.openxmlformats.org/officeDocument/2006/relationships/hyperlink" Target="https://podminky.urs.cz/item/CS_URS_2025_01/01325400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0"/>
  <sheetViews>
    <sheetView showGridLines="0" tabSelected="1" workbookViewId="0">
      <selection activeCell="J55" sqref="J55:AF55"/>
    </sheetView>
  </sheetViews>
  <sheetFormatPr defaultRowHeight="10.199999999999999"/>
  <cols>
    <col min="1" max="1" width="4.7109375" customWidth="1"/>
    <col min="2" max="2" width="1.7109375" customWidth="1"/>
    <col min="3" max="3" width="4.140625" customWidth="1"/>
    <col min="4" max="8" width="2.7109375" customWidth="1"/>
    <col min="9" max="9" width="1" customWidth="1"/>
    <col min="10" max="31" width="2.7109375" customWidth="1"/>
    <col min="32" max="32" width="47.42578125" customWidth="1"/>
    <col min="33" max="33" width="2.7109375" customWidth="1"/>
    <col min="34" max="34" width="1.7109375" customWidth="1"/>
    <col min="35" max="35" width="5.2851562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0.7109375" customWidth="1"/>
    <col min="44" max="44" width="13.7109375" customWidth="1"/>
    <col min="45" max="47" width="25.85546875" hidden="1" customWidth="1"/>
    <col min="48" max="49" width="21.7109375" hidden="1" customWidth="1"/>
    <col min="50" max="51" width="25" hidden="1" customWidth="1"/>
    <col min="52" max="52" width="21.7109375" hidden="1" customWidth="1"/>
    <col min="53" max="53" width="19.140625" hidden="1" customWidth="1"/>
    <col min="54" max="54" width="25" hidden="1" customWidth="1"/>
    <col min="55" max="55" width="21.7109375" hidden="1" customWidth="1"/>
    <col min="56" max="56" width="19.140625" hidden="1" customWidth="1"/>
    <col min="57" max="57" width="66.42578125" customWidth="1"/>
    <col min="71" max="91" width="9.28515625" hidden="1"/>
  </cols>
  <sheetData>
    <row r="1" spans="1:74">
      <c r="A1" s="16" t="s">
        <v>0</v>
      </c>
      <c r="AZ1" s="16" t="s">
        <v>1</v>
      </c>
      <c r="BA1" s="16" t="s">
        <v>2</v>
      </c>
      <c r="BB1" s="16" t="s">
        <v>3</v>
      </c>
      <c r="BT1" s="16" t="s">
        <v>4</v>
      </c>
      <c r="BU1" s="16" t="s">
        <v>4</v>
      </c>
      <c r="BV1" s="16" t="s">
        <v>5</v>
      </c>
    </row>
    <row r="2" spans="1:74" ht="36.9" customHeight="1">
      <c r="AR2" s="268" t="s">
        <v>6</v>
      </c>
      <c r="AS2" s="269"/>
      <c r="AT2" s="269"/>
      <c r="AU2" s="269"/>
      <c r="AV2" s="269"/>
      <c r="AW2" s="269"/>
      <c r="AX2" s="269"/>
      <c r="AY2" s="269"/>
      <c r="AZ2" s="269"/>
      <c r="BA2" s="269"/>
      <c r="BB2" s="269"/>
      <c r="BC2" s="269"/>
      <c r="BD2" s="269"/>
      <c r="BE2" s="269"/>
      <c r="BS2" s="17" t="s">
        <v>7</v>
      </c>
      <c r="BT2" s="17" t="s">
        <v>8</v>
      </c>
    </row>
    <row r="3" spans="1:74" ht="6.9"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7</v>
      </c>
      <c r="BT3" s="17" t="s">
        <v>9</v>
      </c>
    </row>
    <row r="4" spans="1:74" ht="24.9" customHeight="1">
      <c r="B4" s="20"/>
      <c r="D4" s="21" t="s">
        <v>10</v>
      </c>
      <c r="AR4" s="20"/>
      <c r="AS4" s="22" t="s">
        <v>11</v>
      </c>
      <c r="BS4" s="17" t="s">
        <v>12</v>
      </c>
    </row>
    <row r="5" spans="1:74" ht="12" customHeight="1">
      <c r="B5" s="20"/>
      <c r="D5" s="23" t="s">
        <v>13</v>
      </c>
      <c r="K5" s="277" t="s">
        <v>14</v>
      </c>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R5" s="20"/>
      <c r="BS5" s="17" t="s">
        <v>7</v>
      </c>
    </row>
    <row r="6" spans="1:74" ht="36.9" customHeight="1">
      <c r="B6" s="20"/>
      <c r="D6" s="25" t="s">
        <v>15</v>
      </c>
      <c r="K6" s="278" t="s">
        <v>16</v>
      </c>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R6" s="20"/>
      <c r="BS6" s="17" t="s">
        <v>7</v>
      </c>
    </row>
    <row r="7" spans="1:74" ht="12" customHeight="1">
      <c r="B7" s="20"/>
      <c r="D7" s="26" t="s">
        <v>17</v>
      </c>
      <c r="K7" s="24" t="s">
        <v>18</v>
      </c>
      <c r="AK7" s="26" t="s">
        <v>19</v>
      </c>
      <c r="AN7" s="24" t="s">
        <v>20</v>
      </c>
      <c r="AR7" s="20"/>
      <c r="BS7" s="17" t="s">
        <v>7</v>
      </c>
    </row>
    <row r="8" spans="1:74" ht="12" customHeight="1">
      <c r="B8" s="20"/>
      <c r="D8" s="26" t="s">
        <v>21</v>
      </c>
      <c r="K8" s="24" t="s">
        <v>22</v>
      </c>
      <c r="AK8" s="26" t="s">
        <v>23</v>
      </c>
      <c r="AN8" s="24" t="s">
        <v>24</v>
      </c>
      <c r="AR8" s="20"/>
      <c r="BS8" s="17" t="s">
        <v>7</v>
      </c>
    </row>
    <row r="9" spans="1:74" ht="29.25" customHeight="1">
      <c r="B9" s="20"/>
      <c r="D9" s="23" t="s">
        <v>25</v>
      </c>
      <c r="K9" s="27" t="s">
        <v>26</v>
      </c>
      <c r="AK9" s="23" t="s">
        <v>27</v>
      </c>
      <c r="AN9" s="27" t="s">
        <v>28</v>
      </c>
      <c r="AR9" s="20"/>
      <c r="BS9" s="17" t="s">
        <v>7</v>
      </c>
    </row>
    <row r="10" spans="1:74" ht="12" customHeight="1">
      <c r="B10" s="20"/>
      <c r="D10" s="26" t="s">
        <v>29</v>
      </c>
      <c r="AK10" s="26" t="s">
        <v>30</v>
      </c>
      <c r="AN10" s="24" t="s">
        <v>3</v>
      </c>
      <c r="AR10" s="20"/>
      <c r="BS10" s="17" t="s">
        <v>7</v>
      </c>
    </row>
    <row r="11" spans="1:74" ht="18.45" customHeight="1">
      <c r="B11" s="20"/>
      <c r="E11" s="24" t="s">
        <v>31</v>
      </c>
      <c r="AK11" s="26" t="s">
        <v>32</v>
      </c>
      <c r="AN11" s="24" t="s">
        <v>3</v>
      </c>
      <c r="AR11" s="20"/>
      <c r="BS11" s="17" t="s">
        <v>7</v>
      </c>
    </row>
    <row r="12" spans="1:74" ht="6.9" customHeight="1">
      <c r="B12" s="20"/>
      <c r="AR12" s="20"/>
      <c r="BS12" s="17" t="s">
        <v>7</v>
      </c>
    </row>
    <row r="13" spans="1:74" ht="12" customHeight="1">
      <c r="B13" s="20"/>
      <c r="D13" s="26" t="s">
        <v>33</v>
      </c>
      <c r="AK13" s="26" t="s">
        <v>30</v>
      </c>
      <c r="AN13" s="24" t="s">
        <v>3</v>
      </c>
      <c r="AR13" s="20"/>
      <c r="BS13" s="17" t="s">
        <v>7</v>
      </c>
    </row>
    <row r="14" spans="1:74" ht="13.2">
      <c r="B14" s="20"/>
      <c r="E14" s="24" t="s">
        <v>34</v>
      </c>
      <c r="AK14" s="26" t="s">
        <v>32</v>
      </c>
      <c r="AN14" s="24" t="s">
        <v>3</v>
      </c>
      <c r="AR14" s="20"/>
      <c r="BS14" s="17" t="s">
        <v>7</v>
      </c>
    </row>
    <row r="15" spans="1:74" ht="6.9" customHeight="1">
      <c r="B15" s="20"/>
      <c r="AR15" s="20"/>
      <c r="BS15" s="17" t="s">
        <v>4</v>
      </c>
    </row>
    <row r="16" spans="1:74" ht="12" customHeight="1">
      <c r="B16" s="20"/>
      <c r="D16" s="26" t="s">
        <v>35</v>
      </c>
      <c r="AK16" s="26" t="s">
        <v>30</v>
      </c>
      <c r="AN16" s="24" t="s">
        <v>3</v>
      </c>
      <c r="AR16" s="20"/>
      <c r="BS16" s="17" t="s">
        <v>4</v>
      </c>
    </row>
    <row r="17" spans="2:71" ht="18.45" customHeight="1">
      <c r="B17" s="20"/>
      <c r="E17" s="24" t="s">
        <v>36</v>
      </c>
      <c r="AK17" s="26" t="s">
        <v>32</v>
      </c>
      <c r="AN17" s="24" t="s">
        <v>3</v>
      </c>
      <c r="AR17" s="20"/>
      <c r="BS17" s="17" t="s">
        <v>37</v>
      </c>
    </row>
    <row r="18" spans="2:71" ht="6.9" customHeight="1">
      <c r="B18" s="20"/>
      <c r="AR18" s="20"/>
      <c r="BS18" s="17" t="s">
        <v>7</v>
      </c>
    </row>
    <row r="19" spans="2:71" ht="12" customHeight="1">
      <c r="B19" s="20"/>
      <c r="D19" s="26" t="s">
        <v>38</v>
      </c>
      <c r="AK19" s="26" t="s">
        <v>30</v>
      </c>
      <c r="AN19" s="24" t="s">
        <v>3</v>
      </c>
      <c r="AR19" s="20"/>
      <c r="BS19" s="17" t="s">
        <v>7</v>
      </c>
    </row>
    <row r="20" spans="2:71" ht="18.45" customHeight="1">
      <c r="B20" s="20"/>
      <c r="E20" s="24" t="s">
        <v>36</v>
      </c>
      <c r="AK20" s="26" t="s">
        <v>32</v>
      </c>
      <c r="AN20" s="24" t="s">
        <v>3</v>
      </c>
      <c r="AR20" s="20"/>
      <c r="BS20" s="17" t="s">
        <v>37</v>
      </c>
    </row>
    <row r="21" spans="2:71" ht="6.9" customHeight="1">
      <c r="B21" s="20"/>
      <c r="AR21" s="20"/>
    </row>
    <row r="22" spans="2:71" ht="12" customHeight="1">
      <c r="B22" s="20"/>
      <c r="D22" s="26" t="s">
        <v>39</v>
      </c>
      <c r="AR22" s="20"/>
    </row>
    <row r="23" spans="2:71" ht="47.25" customHeight="1">
      <c r="B23" s="20"/>
      <c r="E23" s="279" t="s">
        <v>40</v>
      </c>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R23" s="20"/>
    </row>
    <row r="24" spans="2:71" ht="6.9" customHeight="1">
      <c r="B24" s="20"/>
      <c r="AR24" s="20"/>
    </row>
    <row r="25" spans="2:71" ht="6.9" customHeight="1">
      <c r="B25" s="20"/>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R25" s="20"/>
    </row>
    <row r="26" spans="2:71" s="1" customFormat="1" ht="25.95" customHeight="1">
      <c r="B26" s="30"/>
      <c r="D26" s="31" t="s">
        <v>41</v>
      </c>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280">
        <f>ROUND(AG54,2)</f>
        <v>0</v>
      </c>
      <c r="AL26" s="281"/>
      <c r="AM26" s="281"/>
      <c r="AN26" s="281"/>
      <c r="AO26" s="281"/>
      <c r="AR26" s="30"/>
    </row>
    <row r="27" spans="2:71" s="1" customFormat="1" ht="6.9" customHeight="1">
      <c r="B27" s="30"/>
      <c r="AR27" s="30"/>
    </row>
    <row r="28" spans="2:71" s="1" customFormat="1" ht="13.2">
      <c r="B28" s="30"/>
      <c r="L28" s="282" t="s">
        <v>42</v>
      </c>
      <c r="M28" s="282"/>
      <c r="N28" s="282"/>
      <c r="O28" s="282"/>
      <c r="P28" s="282"/>
      <c r="W28" s="282" t="s">
        <v>43</v>
      </c>
      <c r="X28" s="282"/>
      <c r="Y28" s="282"/>
      <c r="Z28" s="282"/>
      <c r="AA28" s="282"/>
      <c r="AB28" s="282"/>
      <c r="AC28" s="282"/>
      <c r="AD28" s="282"/>
      <c r="AE28" s="282"/>
      <c r="AK28" s="282" t="s">
        <v>44</v>
      </c>
      <c r="AL28" s="282"/>
      <c r="AM28" s="282"/>
      <c r="AN28" s="282"/>
      <c r="AO28" s="282"/>
      <c r="AR28" s="30"/>
    </row>
    <row r="29" spans="2:71" s="2" customFormat="1" ht="14.4" customHeight="1">
      <c r="B29" s="34"/>
      <c r="D29" s="26" t="s">
        <v>45</v>
      </c>
      <c r="F29" s="26" t="s">
        <v>46</v>
      </c>
      <c r="L29" s="270">
        <v>0.21</v>
      </c>
      <c r="M29" s="271"/>
      <c r="N29" s="271"/>
      <c r="O29" s="271"/>
      <c r="P29" s="271"/>
      <c r="W29" s="272">
        <f>ROUND(AZ54, 2)</f>
        <v>0</v>
      </c>
      <c r="X29" s="271"/>
      <c r="Y29" s="271"/>
      <c r="Z29" s="271"/>
      <c r="AA29" s="271"/>
      <c r="AB29" s="271"/>
      <c r="AC29" s="271"/>
      <c r="AD29" s="271"/>
      <c r="AE29" s="271"/>
      <c r="AK29" s="272">
        <f>ROUND(AV54, 2)</f>
        <v>0</v>
      </c>
      <c r="AL29" s="271"/>
      <c r="AM29" s="271"/>
      <c r="AN29" s="271"/>
      <c r="AO29" s="271"/>
      <c r="AR29" s="34"/>
    </row>
    <row r="30" spans="2:71" s="2" customFormat="1" ht="14.4" customHeight="1">
      <c r="B30" s="34"/>
      <c r="F30" s="26" t="s">
        <v>47</v>
      </c>
      <c r="L30" s="270">
        <v>0.12</v>
      </c>
      <c r="M30" s="271"/>
      <c r="N30" s="271"/>
      <c r="O30" s="271"/>
      <c r="P30" s="271"/>
      <c r="W30" s="272">
        <f>ROUND(BA54, 2)</f>
        <v>0</v>
      </c>
      <c r="X30" s="271"/>
      <c r="Y30" s="271"/>
      <c r="Z30" s="271"/>
      <c r="AA30" s="271"/>
      <c r="AB30" s="271"/>
      <c r="AC30" s="271"/>
      <c r="AD30" s="271"/>
      <c r="AE30" s="271"/>
      <c r="AK30" s="272">
        <f>ROUND(AW54, 2)</f>
        <v>0</v>
      </c>
      <c r="AL30" s="271"/>
      <c r="AM30" s="271"/>
      <c r="AN30" s="271"/>
      <c r="AO30" s="271"/>
      <c r="AR30" s="34"/>
    </row>
    <row r="31" spans="2:71" s="2" customFormat="1" ht="14.4" hidden="1" customHeight="1">
      <c r="B31" s="34"/>
      <c r="F31" s="26" t="s">
        <v>48</v>
      </c>
      <c r="L31" s="270">
        <v>0.21</v>
      </c>
      <c r="M31" s="271"/>
      <c r="N31" s="271"/>
      <c r="O31" s="271"/>
      <c r="P31" s="271"/>
      <c r="W31" s="272">
        <f>ROUND(BB54, 2)</f>
        <v>0</v>
      </c>
      <c r="X31" s="271"/>
      <c r="Y31" s="271"/>
      <c r="Z31" s="271"/>
      <c r="AA31" s="271"/>
      <c r="AB31" s="271"/>
      <c r="AC31" s="271"/>
      <c r="AD31" s="271"/>
      <c r="AE31" s="271"/>
      <c r="AK31" s="272">
        <v>0</v>
      </c>
      <c r="AL31" s="271"/>
      <c r="AM31" s="271"/>
      <c r="AN31" s="271"/>
      <c r="AO31" s="271"/>
      <c r="AR31" s="34"/>
    </row>
    <row r="32" spans="2:71" s="2" customFormat="1" ht="14.4" hidden="1" customHeight="1">
      <c r="B32" s="34"/>
      <c r="F32" s="26" t="s">
        <v>49</v>
      </c>
      <c r="L32" s="270">
        <v>0.12</v>
      </c>
      <c r="M32" s="271"/>
      <c r="N32" s="271"/>
      <c r="O32" s="271"/>
      <c r="P32" s="271"/>
      <c r="W32" s="272">
        <f>ROUND(BC54, 2)</f>
        <v>0</v>
      </c>
      <c r="X32" s="271"/>
      <c r="Y32" s="271"/>
      <c r="Z32" s="271"/>
      <c r="AA32" s="271"/>
      <c r="AB32" s="271"/>
      <c r="AC32" s="271"/>
      <c r="AD32" s="271"/>
      <c r="AE32" s="271"/>
      <c r="AK32" s="272">
        <v>0</v>
      </c>
      <c r="AL32" s="271"/>
      <c r="AM32" s="271"/>
      <c r="AN32" s="271"/>
      <c r="AO32" s="271"/>
      <c r="AR32" s="34"/>
    </row>
    <row r="33" spans="2:44" s="2" customFormat="1" ht="14.4" hidden="1" customHeight="1">
      <c r="B33" s="34"/>
      <c r="F33" s="26" t="s">
        <v>50</v>
      </c>
      <c r="L33" s="270">
        <v>0</v>
      </c>
      <c r="M33" s="271"/>
      <c r="N33" s="271"/>
      <c r="O33" s="271"/>
      <c r="P33" s="271"/>
      <c r="W33" s="272">
        <f>ROUND(BD54, 2)</f>
        <v>0</v>
      </c>
      <c r="X33" s="271"/>
      <c r="Y33" s="271"/>
      <c r="Z33" s="271"/>
      <c r="AA33" s="271"/>
      <c r="AB33" s="271"/>
      <c r="AC33" s="271"/>
      <c r="AD33" s="271"/>
      <c r="AE33" s="271"/>
      <c r="AK33" s="272">
        <v>0</v>
      </c>
      <c r="AL33" s="271"/>
      <c r="AM33" s="271"/>
      <c r="AN33" s="271"/>
      <c r="AO33" s="271"/>
      <c r="AR33" s="34"/>
    </row>
    <row r="34" spans="2:44" s="1" customFormat="1" ht="6.9" customHeight="1">
      <c r="B34" s="30"/>
      <c r="AR34" s="30"/>
    </row>
    <row r="35" spans="2:44" s="1" customFormat="1" ht="25.95" customHeight="1">
      <c r="B35" s="30"/>
      <c r="C35" s="35"/>
      <c r="D35" s="36" t="s">
        <v>51</v>
      </c>
      <c r="E35" s="37"/>
      <c r="F35" s="37"/>
      <c r="G35" s="37"/>
      <c r="H35" s="37"/>
      <c r="I35" s="37"/>
      <c r="J35" s="37"/>
      <c r="K35" s="37"/>
      <c r="L35" s="37"/>
      <c r="M35" s="37"/>
      <c r="N35" s="37"/>
      <c r="O35" s="37"/>
      <c r="P35" s="37"/>
      <c r="Q35" s="37"/>
      <c r="R35" s="37"/>
      <c r="S35" s="37"/>
      <c r="T35" s="38" t="s">
        <v>52</v>
      </c>
      <c r="U35" s="37"/>
      <c r="V35" s="37"/>
      <c r="W35" s="37"/>
      <c r="X35" s="276" t="s">
        <v>53</v>
      </c>
      <c r="Y35" s="274"/>
      <c r="Z35" s="274"/>
      <c r="AA35" s="274"/>
      <c r="AB35" s="274"/>
      <c r="AC35" s="37"/>
      <c r="AD35" s="37"/>
      <c r="AE35" s="37"/>
      <c r="AF35" s="37"/>
      <c r="AG35" s="37"/>
      <c r="AH35" s="37"/>
      <c r="AI35" s="37"/>
      <c r="AJ35" s="37"/>
      <c r="AK35" s="273">
        <f>SUM(AK26:AK33)</f>
        <v>0</v>
      </c>
      <c r="AL35" s="274"/>
      <c r="AM35" s="274"/>
      <c r="AN35" s="274"/>
      <c r="AO35" s="275"/>
      <c r="AP35" s="35"/>
      <c r="AQ35" s="35"/>
      <c r="AR35" s="30"/>
    </row>
    <row r="36" spans="2:44" s="1" customFormat="1" ht="6.9" customHeight="1">
      <c r="B36" s="30"/>
      <c r="AR36" s="30"/>
    </row>
    <row r="37" spans="2:44" s="1" customFormat="1" ht="6.9" customHeight="1">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30"/>
    </row>
    <row r="41" spans="2:44" s="1" customFormat="1" ht="6.9" customHeight="1">
      <c r="B41" s="41"/>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30"/>
    </row>
    <row r="42" spans="2:44" s="1" customFormat="1" ht="24.9" customHeight="1">
      <c r="B42" s="30"/>
      <c r="C42" s="21" t="s">
        <v>54</v>
      </c>
      <c r="AR42" s="30"/>
    </row>
    <row r="43" spans="2:44" s="1" customFormat="1" ht="6.9" customHeight="1">
      <c r="B43" s="30"/>
      <c r="AR43" s="30"/>
    </row>
    <row r="44" spans="2:44" s="3" customFormat="1" ht="12" customHeight="1">
      <c r="B44" s="43"/>
      <c r="C44" s="26" t="s">
        <v>13</v>
      </c>
      <c r="L44" s="3" t="str">
        <f>K5</f>
        <v>KH-241220-V1</v>
      </c>
      <c r="AR44" s="43"/>
    </row>
    <row r="45" spans="2:44" s="4" customFormat="1" ht="36.9" customHeight="1">
      <c r="B45" s="44"/>
      <c r="C45" s="45" t="s">
        <v>15</v>
      </c>
      <c r="L45" s="292" t="str">
        <f>K6</f>
        <v>ŠLUKNOV,PARKOVACÍ PLOCHA V SOKOLSKÉ ULICI</v>
      </c>
      <c r="M45" s="293"/>
      <c r="N45" s="293"/>
      <c r="O45" s="293"/>
      <c r="P45" s="293"/>
      <c r="Q45" s="293"/>
      <c r="R45" s="293"/>
      <c r="S45" s="293"/>
      <c r="T45" s="293"/>
      <c r="U45" s="293"/>
      <c r="V45" s="293"/>
      <c r="W45" s="293"/>
      <c r="X45" s="293"/>
      <c r="Y45" s="293"/>
      <c r="Z45" s="293"/>
      <c r="AA45" s="293"/>
      <c r="AB45" s="293"/>
      <c r="AC45" s="293"/>
      <c r="AD45" s="293"/>
      <c r="AE45" s="293"/>
      <c r="AF45" s="293"/>
      <c r="AG45" s="293"/>
      <c r="AH45" s="293"/>
      <c r="AI45" s="293"/>
      <c r="AJ45" s="293"/>
      <c r="AK45" s="293"/>
      <c r="AL45" s="293"/>
      <c r="AM45" s="293"/>
      <c r="AN45" s="293"/>
      <c r="AO45" s="293"/>
      <c r="AR45" s="44"/>
    </row>
    <row r="46" spans="2:44" s="1" customFormat="1" ht="6.9" customHeight="1">
      <c r="B46" s="30"/>
      <c r="AR46" s="30"/>
    </row>
    <row r="47" spans="2:44" s="1" customFormat="1" ht="12" customHeight="1">
      <c r="B47" s="30"/>
      <c r="C47" s="26" t="s">
        <v>21</v>
      </c>
      <c r="L47" s="46" t="str">
        <f>IF(K8="","",K8)</f>
        <v xml:space="preserve"> Šluknov,ul.Sokolská</v>
      </c>
      <c r="AI47" s="26" t="s">
        <v>23</v>
      </c>
      <c r="AM47" s="294" t="str">
        <f>IF(AN8= "","",AN8)</f>
        <v>27. 3. 2025</v>
      </c>
      <c r="AN47" s="294"/>
      <c r="AR47" s="30"/>
    </row>
    <row r="48" spans="2:44" s="1" customFormat="1" ht="6.9" customHeight="1">
      <c r="B48" s="30"/>
      <c r="AR48" s="30"/>
    </row>
    <row r="49" spans="1:91" s="1" customFormat="1" ht="25.65" customHeight="1">
      <c r="B49" s="30"/>
      <c r="C49" s="26" t="s">
        <v>29</v>
      </c>
      <c r="L49" s="3" t="str">
        <f>IF(E11= "","",E11)</f>
        <v>Město Šluknov</v>
      </c>
      <c r="AI49" s="26" t="s">
        <v>35</v>
      </c>
      <c r="AM49" s="295" t="str">
        <f>IF(E17="","",E17)</f>
        <v xml:space="preserve">KIP Ing. arch. Jiří Kňákal 473 01 Okrouhlá 70 </v>
      </c>
      <c r="AN49" s="296"/>
      <c r="AO49" s="296"/>
      <c r="AP49" s="296"/>
      <c r="AR49" s="30"/>
      <c r="AS49" s="297" t="s">
        <v>55</v>
      </c>
      <c r="AT49" s="298"/>
      <c r="AU49" s="48"/>
      <c r="AV49" s="48"/>
      <c r="AW49" s="48"/>
      <c r="AX49" s="48"/>
      <c r="AY49" s="48"/>
      <c r="AZ49" s="48"/>
      <c r="BA49" s="48"/>
      <c r="BB49" s="48"/>
      <c r="BC49" s="48"/>
      <c r="BD49" s="49"/>
    </row>
    <row r="50" spans="1:91" s="1" customFormat="1" ht="25.65" customHeight="1">
      <c r="B50" s="30"/>
      <c r="C50" s="26" t="s">
        <v>33</v>
      </c>
      <c r="L50" s="3" t="str">
        <f>IF(E14="","",E14)</f>
        <v xml:space="preserve"> Vyjde z výběrového řízení</v>
      </c>
      <c r="AI50" s="26" t="s">
        <v>38</v>
      </c>
      <c r="AM50" s="295" t="str">
        <f>IF(E20="","",E20)</f>
        <v xml:space="preserve">KIP Ing. arch. Jiří Kňákal 473 01 Okrouhlá 70 </v>
      </c>
      <c r="AN50" s="296"/>
      <c r="AO50" s="296"/>
      <c r="AP50" s="296"/>
      <c r="AR50" s="30"/>
      <c r="AS50" s="299"/>
      <c r="AT50" s="300"/>
      <c r="BD50" s="51"/>
    </row>
    <row r="51" spans="1:91" s="1" customFormat="1" ht="10.8" customHeight="1">
      <c r="B51" s="30"/>
      <c r="AR51" s="30"/>
      <c r="AS51" s="299"/>
      <c r="AT51" s="300"/>
      <c r="BD51" s="51"/>
    </row>
    <row r="52" spans="1:91" s="1" customFormat="1" ht="29.25" customHeight="1">
      <c r="B52" s="30"/>
      <c r="C52" s="288" t="s">
        <v>56</v>
      </c>
      <c r="D52" s="289"/>
      <c r="E52" s="289"/>
      <c r="F52" s="289"/>
      <c r="G52" s="289"/>
      <c r="H52" s="52"/>
      <c r="I52" s="290" t="s">
        <v>57</v>
      </c>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91" t="s">
        <v>58</v>
      </c>
      <c r="AH52" s="289"/>
      <c r="AI52" s="289"/>
      <c r="AJ52" s="289"/>
      <c r="AK52" s="289"/>
      <c r="AL52" s="289"/>
      <c r="AM52" s="289"/>
      <c r="AN52" s="290" t="s">
        <v>59</v>
      </c>
      <c r="AO52" s="289"/>
      <c r="AP52" s="289"/>
      <c r="AQ52" s="53" t="s">
        <v>60</v>
      </c>
      <c r="AR52" s="30"/>
      <c r="AS52" s="54" t="s">
        <v>61</v>
      </c>
      <c r="AT52" s="55" t="s">
        <v>62</v>
      </c>
      <c r="AU52" s="55" t="s">
        <v>63</v>
      </c>
      <c r="AV52" s="55" t="s">
        <v>64</v>
      </c>
      <c r="AW52" s="55" t="s">
        <v>65</v>
      </c>
      <c r="AX52" s="55" t="s">
        <v>66</v>
      </c>
      <c r="AY52" s="55" t="s">
        <v>67</v>
      </c>
      <c r="AZ52" s="55" t="s">
        <v>68</v>
      </c>
      <c r="BA52" s="55" t="s">
        <v>69</v>
      </c>
      <c r="BB52" s="55" t="s">
        <v>70</v>
      </c>
      <c r="BC52" s="55" t="s">
        <v>71</v>
      </c>
      <c r="BD52" s="56" t="s">
        <v>72</v>
      </c>
    </row>
    <row r="53" spans="1:91" s="1" customFormat="1" ht="10.8" customHeight="1">
      <c r="B53" s="30"/>
      <c r="AR53" s="30"/>
      <c r="AS53" s="57"/>
      <c r="AT53" s="48"/>
      <c r="AU53" s="48"/>
      <c r="AV53" s="48"/>
      <c r="AW53" s="48"/>
      <c r="AX53" s="48"/>
      <c r="AY53" s="48"/>
      <c r="AZ53" s="48"/>
      <c r="BA53" s="48"/>
      <c r="BB53" s="48"/>
      <c r="BC53" s="48"/>
      <c r="BD53" s="49"/>
    </row>
    <row r="54" spans="1:91" s="5" customFormat="1" ht="32.4" customHeight="1">
      <c r="B54" s="58"/>
      <c r="C54" s="59" t="s">
        <v>73</v>
      </c>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286">
        <f>ROUND(SUM(AG55:AG58),2)</f>
        <v>0</v>
      </c>
      <c r="AH54" s="286"/>
      <c r="AI54" s="286"/>
      <c r="AJ54" s="286"/>
      <c r="AK54" s="286"/>
      <c r="AL54" s="286"/>
      <c r="AM54" s="286"/>
      <c r="AN54" s="287">
        <f>SUM(AG54,AT54)</f>
        <v>0</v>
      </c>
      <c r="AO54" s="287"/>
      <c r="AP54" s="287"/>
      <c r="AQ54" s="62" t="s">
        <v>3</v>
      </c>
      <c r="AR54" s="58"/>
      <c r="AS54" s="63">
        <f>ROUND(SUM(AS55:AS58),2)</f>
        <v>0</v>
      </c>
      <c r="AT54" s="64">
        <f>ROUND(SUM(AV54:AW54),2)</f>
        <v>0</v>
      </c>
      <c r="AU54" s="65" t="e">
        <f>ROUND(SUM(AU55:AU58),5)</f>
        <v>#REF!</v>
      </c>
      <c r="AV54" s="64">
        <f>ROUND(AZ54*L29,2)</f>
        <v>0</v>
      </c>
      <c r="AW54" s="64">
        <f>ROUND(BA54*L30,2)</f>
        <v>0</v>
      </c>
      <c r="AX54" s="64">
        <f>ROUND(BB54*L29,2)</f>
        <v>0</v>
      </c>
      <c r="AY54" s="64">
        <f>ROUND(BC54*L30,2)</f>
        <v>0</v>
      </c>
      <c r="AZ54" s="64">
        <f>ROUND(SUM(AZ55:AZ58),2)</f>
        <v>0</v>
      </c>
      <c r="BA54" s="64">
        <f>ROUND(SUM(BA55:BA58),2)</f>
        <v>0</v>
      </c>
      <c r="BB54" s="64">
        <f>ROUND(SUM(BB55:BB58),2)</f>
        <v>0</v>
      </c>
      <c r="BC54" s="64">
        <f>ROUND(SUM(BC55:BC58),2)</f>
        <v>0</v>
      </c>
      <c r="BD54" s="66">
        <f>ROUND(SUM(BD55:BD58),2)</f>
        <v>0</v>
      </c>
      <c r="BS54" s="67" t="s">
        <v>74</v>
      </c>
      <c r="BT54" s="67" t="s">
        <v>75</v>
      </c>
      <c r="BU54" s="68" t="s">
        <v>76</v>
      </c>
      <c r="BV54" s="67" t="s">
        <v>77</v>
      </c>
      <c r="BW54" s="67" t="s">
        <v>5</v>
      </c>
      <c r="BX54" s="67" t="s">
        <v>78</v>
      </c>
      <c r="CL54" s="67" t="s">
        <v>18</v>
      </c>
    </row>
    <row r="55" spans="1:91" s="6" customFormat="1" ht="28.8" customHeight="1">
      <c r="A55" s="69" t="s">
        <v>79</v>
      </c>
      <c r="B55" s="70"/>
      <c r="C55" s="71"/>
      <c r="D55" s="285" t="s">
        <v>80</v>
      </c>
      <c r="E55" s="285"/>
      <c r="F55" s="285"/>
      <c r="G55" s="285"/>
      <c r="H55" s="285"/>
      <c r="I55" s="72"/>
      <c r="J55" s="285" t="s">
        <v>1253</v>
      </c>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3">
        <f>'SO-101 - Komunikace a zpe...'!J30</f>
        <v>0</v>
      </c>
      <c r="AH55" s="284"/>
      <c r="AI55" s="284"/>
      <c r="AJ55" s="284"/>
      <c r="AK55" s="284"/>
      <c r="AL55" s="284"/>
      <c r="AM55" s="284"/>
      <c r="AN55" s="283">
        <f>SUM(AG55,AT55)</f>
        <v>0</v>
      </c>
      <c r="AO55" s="284"/>
      <c r="AP55" s="284"/>
      <c r="AQ55" s="73" t="s">
        <v>81</v>
      </c>
      <c r="AR55" s="70"/>
      <c r="AS55" s="74">
        <v>0</v>
      </c>
      <c r="AT55" s="75">
        <f>ROUND(SUM(AV55:AW55),2)</f>
        <v>0</v>
      </c>
      <c r="AU55" s="76">
        <f>'SO-101 - Komunikace a zpe...'!P86</f>
        <v>1594.8420599999999</v>
      </c>
      <c r="AV55" s="75">
        <f>'SO-101 - Komunikace a zpe...'!J33</f>
        <v>0</v>
      </c>
      <c r="AW55" s="75">
        <f>'SO-101 - Komunikace a zpe...'!J34</f>
        <v>0</v>
      </c>
      <c r="AX55" s="75">
        <f>'SO-101 - Komunikace a zpe...'!J35</f>
        <v>0</v>
      </c>
      <c r="AY55" s="75">
        <f>'SO-101 - Komunikace a zpe...'!J36</f>
        <v>0</v>
      </c>
      <c r="AZ55" s="75">
        <f>'SO-101 - Komunikace a zpe...'!F33</f>
        <v>0</v>
      </c>
      <c r="BA55" s="75">
        <f>'SO-101 - Komunikace a zpe...'!F34</f>
        <v>0</v>
      </c>
      <c r="BB55" s="75">
        <f>'SO-101 - Komunikace a zpe...'!F35</f>
        <v>0</v>
      </c>
      <c r="BC55" s="75">
        <f>'SO-101 - Komunikace a zpe...'!F36</f>
        <v>0</v>
      </c>
      <c r="BD55" s="77">
        <f>'SO-101 - Komunikace a zpe...'!F37</f>
        <v>0</v>
      </c>
      <c r="BT55" s="78" t="s">
        <v>82</v>
      </c>
      <c r="BV55" s="78" t="s">
        <v>77</v>
      </c>
      <c r="BW55" s="78" t="s">
        <v>83</v>
      </c>
      <c r="BX55" s="78" t="s">
        <v>5</v>
      </c>
      <c r="CL55" s="78" t="s">
        <v>18</v>
      </c>
      <c r="CM55" s="78" t="s">
        <v>84</v>
      </c>
    </row>
    <row r="56" spans="1:91" s="6" customFormat="1" ht="30.6" customHeight="1">
      <c r="A56" s="69" t="s">
        <v>79</v>
      </c>
      <c r="B56" s="70"/>
      <c r="C56" s="71"/>
      <c r="D56" s="285" t="s">
        <v>85</v>
      </c>
      <c r="E56" s="285"/>
      <c r="F56" s="285"/>
      <c r="G56" s="285"/>
      <c r="H56" s="285"/>
      <c r="I56" s="72"/>
      <c r="J56" s="285" t="s">
        <v>1247</v>
      </c>
      <c r="K56" s="285"/>
      <c r="L56" s="285"/>
      <c r="M56" s="285"/>
      <c r="N56" s="285"/>
      <c r="O56" s="285"/>
      <c r="P56" s="285"/>
      <c r="Q56" s="285"/>
      <c r="R56" s="285"/>
      <c r="S56" s="285"/>
      <c r="T56" s="285"/>
      <c r="U56" s="285"/>
      <c r="V56" s="285"/>
      <c r="W56" s="285"/>
      <c r="X56" s="285"/>
      <c r="Y56" s="285"/>
      <c r="Z56" s="285"/>
      <c r="AA56" s="285"/>
      <c r="AB56" s="285"/>
      <c r="AC56" s="285"/>
      <c r="AD56" s="285"/>
      <c r="AE56" s="285"/>
      <c r="AF56" s="285"/>
      <c r="AG56" s="283">
        <f>'SO-301 - Venkovní dešťová...'!J30</f>
        <v>0</v>
      </c>
      <c r="AH56" s="284"/>
      <c r="AI56" s="284"/>
      <c r="AJ56" s="284"/>
      <c r="AK56" s="284"/>
      <c r="AL56" s="284"/>
      <c r="AM56" s="284"/>
      <c r="AN56" s="283">
        <f>SUM(AG56,AT56)</f>
        <v>0</v>
      </c>
      <c r="AO56" s="284"/>
      <c r="AP56" s="284"/>
      <c r="AQ56" s="73" t="s">
        <v>81</v>
      </c>
      <c r="AR56" s="70"/>
      <c r="AS56" s="74">
        <v>0</v>
      </c>
      <c r="AT56" s="75">
        <f>ROUND(SUM(AV56:AW56),2)</f>
        <v>0</v>
      </c>
      <c r="AU56" s="76" t="e">
        <f>'SO-301 - Venkovní dešťová...'!P85</f>
        <v>#REF!</v>
      </c>
      <c r="AV56" s="75">
        <f>'SO-301 - Venkovní dešťová...'!J33</f>
        <v>0</v>
      </c>
      <c r="AW56" s="75">
        <f>'SO-301 - Venkovní dešťová...'!J34</f>
        <v>0</v>
      </c>
      <c r="AX56" s="75">
        <f>'SO-301 - Venkovní dešťová...'!J35</f>
        <v>0</v>
      </c>
      <c r="AY56" s="75">
        <f>'SO-301 - Venkovní dešťová...'!J36</f>
        <v>0</v>
      </c>
      <c r="AZ56" s="75">
        <f>'SO-301 - Venkovní dešťová...'!F33</f>
        <v>0</v>
      </c>
      <c r="BA56" s="75">
        <f>'SO-301 - Venkovní dešťová...'!F34</f>
        <v>0</v>
      </c>
      <c r="BB56" s="75">
        <f>'SO-301 - Venkovní dešťová...'!F35</f>
        <v>0</v>
      </c>
      <c r="BC56" s="75">
        <f>'SO-301 - Venkovní dešťová...'!F36</f>
        <v>0</v>
      </c>
      <c r="BD56" s="77">
        <f>'SO-301 - Venkovní dešťová...'!F37</f>
        <v>0</v>
      </c>
      <c r="BT56" s="78" t="s">
        <v>82</v>
      </c>
      <c r="BV56" s="78" t="s">
        <v>77</v>
      </c>
      <c r="BW56" s="78" t="s">
        <v>86</v>
      </c>
      <c r="BX56" s="78" t="s">
        <v>5</v>
      </c>
      <c r="CL56" s="78" t="s">
        <v>18</v>
      </c>
      <c r="CM56" s="78" t="s">
        <v>84</v>
      </c>
    </row>
    <row r="57" spans="1:91" s="6" customFormat="1" ht="16.5" customHeight="1">
      <c r="A57" s="69" t="s">
        <v>79</v>
      </c>
      <c r="B57" s="70"/>
      <c r="C57" s="71"/>
      <c r="D57" s="285" t="s">
        <v>87</v>
      </c>
      <c r="E57" s="285"/>
      <c r="F57" s="285"/>
      <c r="G57" s="285"/>
      <c r="H57" s="285"/>
      <c r="I57" s="72"/>
      <c r="J57" s="285" t="s">
        <v>1252</v>
      </c>
      <c r="K57" s="285"/>
      <c r="L57" s="285"/>
      <c r="M57" s="285"/>
      <c r="N57" s="285"/>
      <c r="O57" s="285"/>
      <c r="P57" s="285"/>
      <c r="Q57" s="285"/>
      <c r="R57" s="285"/>
      <c r="S57" s="285"/>
      <c r="T57" s="285"/>
      <c r="U57" s="285"/>
      <c r="V57" s="285"/>
      <c r="W57" s="285"/>
      <c r="X57" s="285"/>
      <c r="Y57" s="285"/>
      <c r="Z57" s="285"/>
      <c r="AA57" s="285"/>
      <c r="AB57" s="285"/>
      <c r="AC57" s="285"/>
      <c r="AD57" s="285"/>
      <c r="AE57" s="285"/>
      <c r="AF57" s="285"/>
      <c r="AG57" s="283">
        <f>'SO-401 - Veřejné osvětlení'!J30</f>
        <v>0</v>
      </c>
      <c r="AH57" s="284"/>
      <c r="AI57" s="284"/>
      <c r="AJ57" s="284"/>
      <c r="AK57" s="284"/>
      <c r="AL57" s="284"/>
      <c r="AM57" s="284"/>
      <c r="AN57" s="283">
        <f>SUM(AG57,AT57)</f>
        <v>0</v>
      </c>
      <c r="AO57" s="284"/>
      <c r="AP57" s="284"/>
      <c r="AQ57" s="73" t="s">
        <v>81</v>
      </c>
      <c r="AR57" s="70"/>
      <c r="AS57" s="74">
        <v>0</v>
      </c>
      <c r="AT57" s="75">
        <f>ROUND(SUM(AV57:AW57),2)</f>
        <v>0</v>
      </c>
      <c r="AU57" s="76">
        <f>'SO-401 - Veřejné osvětlení'!P86</f>
        <v>2</v>
      </c>
      <c r="AV57" s="75">
        <f>'SO-401 - Veřejné osvětlení'!J33</f>
        <v>0</v>
      </c>
      <c r="AW57" s="75">
        <f>'SO-401 - Veřejné osvětlení'!J34</f>
        <v>0</v>
      </c>
      <c r="AX57" s="75">
        <f>'SO-401 - Veřejné osvětlení'!J35</f>
        <v>0</v>
      </c>
      <c r="AY57" s="75">
        <f>'SO-401 - Veřejné osvětlení'!J36</f>
        <v>0</v>
      </c>
      <c r="AZ57" s="75">
        <f>'SO-401 - Veřejné osvětlení'!F33</f>
        <v>0</v>
      </c>
      <c r="BA57" s="75">
        <f>'SO-401 - Veřejné osvětlení'!F34</f>
        <v>0</v>
      </c>
      <c r="BB57" s="75">
        <f>'SO-401 - Veřejné osvětlení'!F35</f>
        <v>0</v>
      </c>
      <c r="BC57" s="75">
        <f>'SO-401 - Veřejné osvětlení'!F36</f>
        <v>0</v>
      </c>
      <c r="BD57" s="77">
        <f>'SO-401 - Veřejné osvětlení'!F37</f>
        <v>0</v>
      </c>
      <c r="BT57" s="78" t="s">
        <v>82</v>
      </c>
      <c r="BV57" s="78" t="s">
        <v>77</v>
      </c>
      <c r="BW57" s="78" t="s">
        <v>88</v>
      </c>
      <c r="BX57" s="78" t="s">
        <v>5</v>
      </c>
      <c r="CL57" s="78" t="s">
        <v>3</v>
      </c>
      <c r="CM57" s="78" t="s">
        <v>84</v>
      </c>
    </row>
    <row r="58" spans="1:91" s="6" customFormat="1" ht="16.5" customHeight="1">
      <c r="A58" s="69" t="s">
        <v>79</v>
      </c>
      <c r="B58" s="70"/>
      <c r="C58" s="71"/>
      <c r="D58" s="285" t="s">
        <v>89</v>
      </c>
      <c r="E58" s="285"/>
      <c r="F58" s="285"/>
      <c r="G58" s="285"/>
      <c r="H58" s="285"/>
      <c r="I58" s="72"/>
      <c r="J58" s="285" t="s">
        <v>1248</v>
      </c>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3">
        <f>'VRN - Vedlejší rozpočtové...'!J30</f>
        <v>0</v>
      </c>
      <c r="AH58" s="284"/>
      <c r="AI58" s="284"/>
      <c r="AJ58" s="284"/>
      <c r="AK58" s="284"/>
      <c r="AL58" s="284"/>
      <c r="AM58" s="284"/>
      <c r="AN58" s="283">
        <f>SUM(AG58,AT58)</f>
        <v>0</v>
      </c>
      <c r="AO58" s="284"/>
      <c r="AP58" s="284"/>
      <c r="AQ58" s="73" t="s">
        <v>81</v>
      </c>
      <c r="AR58" s="70"/>
      <c r="AS58" s="79">
        <v>0</v>
      </c>
      <c r="AT58" s="80">
        <f>ROUND(SUM(AV58:AW58),2)</f>
        <v>0</v>
      </c>
      <c r="AU58" s="81">
        <f>'VRN - Vedlejší rozpočtové...'!P85</f>
        <v>0</v>
      </c>
      <c r="AV58" s="80">
        <f>'VRN - Vedlejší rozpočtové...'!J33</f>
        <v>0</v>
      </c>
      <c r="AW58" s="80">
        <f>'VRN - Vedlejší rozpočtové...'!J34</f>
        <v>0</v>
      </c>
      <c r="AX58" s="80">
        <f>'VRN - Vedlejší rozpočtové...'!J35</f>
        <v>0</v>
      </c>
      <c r="AY58" s="80">
        <f>'VRN - Vedlejší rozpočtové...'!J36</f>
        <v>0</v>
      </c>
      <c r="AZ58" s="80">
        <f>'VRN - Vedlejší rozpočtové...'!F33</f>
        <v>0</v>
      </c>
      <c r="BA58" s="80">
        <f>'VRN - Vedlejší rozpočtové...'!F34</f>
        <v>0</v>
      </c>
      <c r="BB58" s="80">
        <f>'VRN - Vedlejší rozpočtové...'!F35</f>
        <v>0</v>
      </c>
      <c r="BC58" s="80">
        <f>'VRN - Vedlejší rozpočtové...'!F36</f>
        <v>0</v>
      </c>
      <c r="BD58" s="82">
        <f>'VRN - Vedlejší rozpočtové...'!F37</f>
        <v>0</v>
      </c>
      <c r="BT58" s="78" t="s">
        <v>82</v>
      </c>
      <c r="BV58" s="78" t="s">
        <v>77</v>
      </c>
      <c r="BW58" s="78" t="s">
        <v>90</v>
      </c>
      <c r="BX58" s="78" t="s">
        <v>5</v>
      </c>
      <c r="CL58" s="78" t="s">
        <v>18</v>
      </c>
      <c r="CM58" s="78" t="s">
        <v>84</v>
      </c>
    </row>
    <row r="59" spans="1:91" s="1" customFormat="1" ht="30" customHeight="1">
      <c r="B59" s="30"/>
      <c r="AR59" s="30"/>
    </row>
    <row r="60" spans="1:91" s="1" customFormat="1" ht="6.9" customHeight="1">
      <c r="B60" s="39"/>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30"/>
    </row>
  </sheetData>
  <mergeCells count="52">
    <mergeCell ref="L45:AO45"/>
    <mergeCell ref="AM47:AN47"/>
    <mergeCell ref="AM49:AP49"/>
    <mergeCell ref="AS49:AT51"/>
    <mergeCell ref="AM50:AP50"/>
    <mergeCell ref="C52:G52"/>
    <mergeCell ref="AN52:AP52"/>
    <mergeCell ref="AG52:AM52"/>
    <mergeCell ref="I52:AF52"/>
    <mergeCell ref="AN55:AP55"/>
    <mergeCell ref="D55:H55"/>
    <mergeCell ref="AG55:AM55"/>
    <mergeCell ref="J55:AF55"/>
    <mergeCell ref="AN58:AP58"/>
    <mergeCell ref="AG58:AM58"/>
    <mergeCell ref="J58:AF58"/>
    <mergeCell ref="D58:H58"/>
    <mergeCell ref="AG54:AM54"/>
    <mergeCell ref="AN54:AP54"/>
    <mergeCell ref="J56:AF56"/>
    <mergeCell ref="D56:H56"/>
    <mergeCell ref="AN56:AP56"/>
    <mergeCell ref="AG56:AM56"/>
    <mergeCell ref="J57:AF57"/>
    <mergeCell ref="AG57:AM57"/>
    <mergeCell ref="D57:H57"/>
    <mergeCell ref="AN57:AP57"/>
    <mergeCell ref="L30:P30"/>
    <mergeCell ref="W30:AE30"/>
    <mergeCell ref="K5:AO5"/>
    <mergeCell ref="K6:AO6"/>
    <mergeCell ref="E23:AN23"/>
    <mergeCell ref="AK26:AO26"/>
    <mergeCell ref="L28:P28"/>
    <mergeCell ref="W28:AE28"/>
    <mergeCell ref="AK28:AO28"/>
    <mergeCell ref="AR2:BE2"/>
    <mergeCell ref="L33:P33"/>
    <mergeCell ref="W33:AE33"/>
    <mergeCell ref="AK33:AO33"/>
    <mergeCell ref="AK35:AO35"/>
    <mergeCell ref="X35:AB35"/>
    <mergeCell ref="W31:AE31"/>
    <mergeCell ref="AK31:AO31"/>
    <mergeCell ref="L31:P31"/>
    <mergeCell ref="L32:P32"/>
    <mergeCell ref="W32:AE32"/>
    <mergeCell ref="AK32:AO32"/>
    <mergeCell ref="L29:P29"/>
    <mergeCell ref="W29:AE29"/>
    <mergeCell ref="AK29:AO29"/>
    <mergeCell ref="AK30:AO30"/>
  </mergeCells>
  <hyperlinks>
    <hyperlink ref="A55" location="'SO-101 - Komunikace a zpe...'!C2" display="/" xr:uid="{00000000-0004-0000-0000-000000000000}"/>
    <hyperlink ref="A56" location="'SO-301 - Venkovní dešťová...'!C2" display="/" xr:uid="{00000000-0004-0000-0000-000001000000}"/>
    <hyperlink ref="A57" location="'SO-401 - Veřejné osvětlení'!C2" display="/" xr:uid="{00000000-0004-0000-0000-000002000000}"/>
    <hyperlink ref="A58" location="'VRN - Vedlejší rozpočtové...'!C2" display="/" xr:uid="{00000000-0004-0000-0000-000003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688"/>
  <sheetViews>
    <sheetView showGridLines="0" topLeftCell="A81" workbookViewId="0">
      <selection activeCell="I89" sqref="I89:I685"/>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0" width="22.28515625" customWidth="1"/>
    <col min="11" max="11" width="22.28515625" hidden="1" customWidth="1"/>
    <col min="12" max="12" width="9.28515625" customWidth="1"/>
    <col min="13" max="13" width="10.85546875" hidden="1" customWidth="1"/>
    <col min="14" max="14" width="9.28515625" hidden="1"/>
    <col min="15" max="21" width="14.140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68" t="s">
        <v>6</v>
      </c>
      <c r="M2" s="269"/>
      <c r="N2" s="269"/>
      <c r="O2" s="269"/>
      <c r="P2" s="269"/>
      <c r="Q2" s="269"/>
      <c r="R2" s="269"/>
      <c r="S2" s="269"/>
      <c r="T2" s="269"/>
      <c r="U2" s="269"/>
      <c r="V2" s="269"/>
      <c r="AT2" s="17" t="s">
        <v>83</v>
      </c>
    </row>
    <row r="3" spans="2:46" ht="6.9" customHeight="1">
      <c r="B3" s="18"/>
      <c r="C3" s="19"/>
      <c r="D3" s="19"/>
      <c r="E3" s="19"/>
      <c r="F3" s="19"/>
      <c r="G3" s="19"/>
      <c r="H3" s="19"/>
      <c r="I3" s="19"/>
      <c r="J3" s="19"/>
      <c r="K3" s="19"/>
      <c r="L3" s="20"/>
      <c r="AT3" s="17" t="s">
        <v>84</v>
      </c>
    </row>
    <row r="4" spans="2:46" ht="24.9" customHeight="1">
      <c r="B4" s="20"/>
      <c r="D4" s="21" t="s">
        <v>91</v>
      </c>
      <c r="L4" s="20"/>
      <c r="M4" s="83" t="s">
        <v>11</v>
      </c>
      <c r="AT4" s="17" t="s">
        <v>4</v>
      </c>
    </row>
    <row r="5" spans="2:46" ht="6.9" customHeight="1">
      <c r="B5" s="20"/>
      <c r="L5" s="20"/>
    </row>
    <row r="6" spans="2:46" ht="12" customHeight="1">
      <c r="B6" s="20"/>
      <c r="D6" s="26" t="s">
        <v>15</v>
      </c>
      <c r="L6" s="20"/>
    </row>
    <row r="7" spans="2:46" ht="16.5" customHeight="1">
      <c r="B7" s="20"/>
      <c r="E7" s="301" t="str">
        <f>'Rekapitulace stavby'!K6</f>
        <v>ŠLUKNOV,PARKOVACÍ PLOCHA V SOKOLSKÉ ULICI</v>
      </c>
      <c r="F7" s="302"/>
      <c r="G7" s="302"/>
      <c r="H7" s="302"/>
      <c r="L7" s="20"/>
    </row>
    <row r="8" spans="2:46" s="1" customFormat="1" ht="12" customHeight="1">
      <c r="B8" s="30"/>
      <c r="D8" s="26" t="s">
        <v>92</v>
      </c>
      <c r="L8" s="30"/>
    </row>
    <row r="9" spans="2:46" s="1" customFormat="1" ht="16.5" customHeight="1">
      <c r="B9" s="30"/>
      <c r="E9" s="292" t="s">
        <v>93</v>
      </c>
      <c r="F9" s="303"/>
      <c r="G9" s="303"/>
      <c r="H9" s="303"/>
      <c r="L9" s="30"/>
    </row>
    <row r="10" spans="2:46" s="1" customFormat="1">
      <c r="B10" s="30"/>
      <c r="L10" s="30"/>
    </row>
    <row r="11" spans="2:46" s="1" customFormat="1" ht="12" customHeight="1">
      <c r="B11" s="30"/>
      <c r="D11" s="26" t="s">
        <v>17</v>
      </c>
      <c r="F11" s="24" t="s">
        <v>18</v>
      </c>
      <c r="I11" s="26" t="s">
        <v>19</v>
      </c>
      <c r="J11" s="24" t="s">
        <v>3</v>
      </c>
      <c r="L11" s="30"/>
    </row>
    <row r="12" spans="2:46" s="1" customFormat="1" ht="12" customHeight="1">
      <c r="B12" s="30"/>
      <c r="D12" s="26" t="s">
        <v>21</v>
      </c>
      <c r="F12" s="24" t="s">
        <v>22</v>
      </c>
      <c r="I12" s="26" t="s">
        <v>23</v>
      </c>
      <c r="J12" s="47" t="str">
        <f>'Rekapitulace stavby'!AN8</f>
        <v>27. 3. 2025</v>
      </c>
      <c r="L12" s="30"/>
    </row>
    <row r="13" spans="2:46" s="1" customFormat="1" ht="10.8" customHeight="1">
      <c r="B13" s="30"/>
      <c r="L13" s="30"/>
    </row>
    <row r="14" spans="2:46" s="1" customFormat="1" ht="12" customHeight="1">
      <c r="B14" s="30"/>
      <c r="D14" s="26" t="s">
        <v>29</v>
      </c>
      <c r="I14" s="26" t="s">
        <v>30</v>
      </c>
      <c r="J14" s="24" t="s">
        <v>3</v>
      </c>
      <c r="L14" s="30"/>
    </row>
    <row r="15" spans="2:46" s="1" customFormat="1" ht="18" customHeight="1">
      <c r="B15" s="30"/>
      <c r="E15" s="24" t="s">
        <v>31</v>
      </c>
      <c r="I15" s="26" t="s">
        <v>32</v>
      </c>
      <c r="J15" s="24" t="s">
        <v>3</v>
      </c>
      <c r="L15" s="30"/>
    </row>
    <row r="16" spans="2:46" s="1" customFormat="1" ht="6.9" customHeight="1">
      <c r="B16" s="30"/>
      <c r="L16" s="30"/>
    </row>
    <row r="17" spans="2:12" s="1" customFormat="1" ht="12" customHeight="1">
      <c r="B17" s="30"/>
      <c r="D17" s="26" t="s">
        <v>33</v>
      </c>
      <c r="I17" s="26" t="s">
        <v>30</v>
      </c>
      <c r="J17" s="24" t="s">
        <v>3</v>
      </c>
      <c r="L17" s="30"/>
    </row>
    <row r="18" spans="2:12" s="1" customFormat="1" ht="18" customHeight="1">
      <c r="B18" s="30"/>
      <c r="E18" s="24" t="s">
        <v>34</v>
      </c>
      <c r="I18" s="26" t="s">
        <v>32</v>
      </c>
      <c r="J18" s="24" t="s">
        <v>3</v>
      </c>
      <c r="L18" s="30"/>
    </row>
    <row r="19" spans="2:12" s="1" customFormat="1" ht="6.9" customHeight="1">
      <c r="B19" s="30"/>
      <c r="L19" s="30"/>
    </row>
    <row r="20" spans="2:12" s="1" customFormat="1" ht="12" customHeight="1">
      <c r="B20" s="30"/>
      <c r="D20" s="26" t="s">
        <v>35</v>
      </c>
      <c r="I20" s="26" t="s">
        <v>30</v>
      </c>
      <c r="J20" s="24" t="s">
        <v>3</v>
      </c>
      <c r="L20" s="30"/>
    </row>
    <row r="21" spans="2:12" s="1" customFormat="1" ht="18" customHeight="1">
      <c r="B21" s="30"/>
      <c r="E21" s="24" t="s">
        <v>36</v>
      </c>
      <c r="I21" s="26" t="s">
        <v>32</v>
      </c>
      <c r="J21" s="24" t="s">
        <v>3</v>
      </c>
      <c r="L21" s="30"/>
    </row>
    <row r="22" spans="2:12" s="1" customFormat="1" ht="6.9" customHeight="1">
      <c r="B22" s="30"/>
      <c r="L22" s="30"/>
    </row>
    <row r="23" spans="2:12" s="1" customFormat="1" ht="12" customHeight="1">
      <c r="B23" s="30"/>
      <c r="D23" s="26" t="s">
        <v>38</v>
      </c>
      <c r="I23" s="26" t="s">
        <v>30</v>
      </c>
      <c r="J23" s="24" t="s">
        <v>3</v>
      </c>
      <c r="L23" s="30"/>
    </row>
    <row r="24" spans="2:12" s="1" customFormat="1" ht="18" customHeight="1">
      <c r="B24" s="30"/>
      <c r="E24" s="24" t="s">
        <v>36</v>
      </c>
      <c r="I24" s="26" t="s">
        <v>32</v>
      </c>
      <c r="J24" s="24" t="s">
        <v>3</v>
      </c>
      <c r="L24" s="30"/>
    </row>
    <row r="25" spans="2:12" s="1" customFormat="1" ht="6.9" customHeight="1">
      <c r="B25" s="30"/>
      <c r="L25" s="30"/>
    </row>
    <row r="26" spans="2:12" s="1" customFormat="1" ht="12" customHeight="1">
      <c r="B26" s="30"/>
      <c r="D26" s="26" t="s">
        <v>39</v>
      </c>
      <c r="L26" s="30"/>
    </row>
    <row r="27" spans="2:12" s="7" customFormat="1" ht="47.25" customHeight="1">
      <c r="B27" s="84"/>
      <c r="E27" s="279" t="s">
        <v>40</v>
      </c>
      <c r="F27" s="279"/>
      <c r="G27" s="279"/>
      <c r="H27" s="279"/>
      <c r="L27" s="84"/>
    </row>
    <row r="28" spans="2:12" s="1" customFormat="1" ht="6.9" customHeight="1">
      <c r="B28" s="30"/>
      <c r="L28" s="30"/>
    </row>
    <row r="29" spans="2:12" s="1" customFormat="1" ht="6.9" customHeight="1">
      <c r="B29" s="30"/>
      <c r="D29" s="48"/>
      <c r="E29" s="48"/>
      <c r="F29" s="48"/>
      <c r="G29" s="48"/>
      <c r="H29" s="48"/>
      <c r="I29" s="48"/>
      <c r="J29" s="48"/>
      <c r="K29" s="48"/>
      <c r="L29" s="30"/>
    </row>
    <row r="30" spans="2:12" s="1" customFormat="1" ht="25.35" customHeight="1">
      <c r="B30" s="30"/>
      <c r="D30" s="85" t="s">
        <v>41</v>
      </c>
      <c r="J30" s="61">
        <f>ROUND(J86, 2)</f>
        <v>0</v>
      </c>
      <c r="L30" s="30"/>
    </row>
    <row r="31" spans="2:12" s="1" customFormat="1" ht="6.9" customHeight="1">
      <c r="B31" s="30"/>
      <c r="D31" s="48"/>
      <c r="E31" s="48"/>
      <c r="F31" s="48"/>
      <c r="G31" s="48"/>
      <c r="H31" s="48"/>
      <c r="I31" s="48"/>
      <c r="J31" s="48"/>
      <c r="K31" s="48"/>
      <c r="L31" s="30"/>
    </row>
    <row r="32" spans="2:12" s="1" customFormat="1" ht="14.4" customHeight="1">
      <c r="B32" s="30"/>
      <c r="F32" s="33" t="s">
        <v>43</v>
      </c>
      <c r="I32" s="33" t="s">
        <v>42</v>
      </c>
      <c r="J32" s="33" t="s">
        <v>44</v>
      </c>
      <c r="L32" s="30"/>
    </row>
    <row r="33" spans="2:12" s="1" customFormat="1" ht="14.4" customHeight="1">
      <c r="B33" s="30"/>
      <c r="D33" s="50" t="s">
        <v>45</v>
      </c>
      <c r="E33" s="26" t="s">
        <v>46</v>
      </c>
      <c r="F33" s="86">
        <f>ROUND((SUM(BE86:BE687)),  2)</f>
        <v>0</v>
      </c>
      <c r="I33" s="87">
        <v>0.21</v>
      </c>
      <c r="J33" s="86">
        <f>ROUND(((SUM(BE86:BE687))*I33),  2)</f>
        <v>0</v>
      </c>
      <c r="L33" s="30"/>
    </row>
    <row r="34" spans="2:12" s="1" customFormat="1" ht="14.4" customHeight="1">
      <c r="B34" s="30"/>
      <c r="E34" s="26" t="s">
        <v>47</v>
      </c>
      <c r="F34" s="86">
        <f>ROUND((SUM(BF86:BF687)),  2)</f>
        <v>0</v>
      </c>
      <c r="I34" s="87">
        <v>0.12</v>
      </c>
      <c r="J34" s="86">
        <f>ROUND(((SUM(BF86:BF687))*I34),  2)</f>
        <v>0</v>
      </c>
      <c r="L34" s="30"/>
    </row>
    <row r="35" spans="2:12" s="1" customFormat="1" ht="14.4" hidden="1" customHeight="1">
      <c r="B35" s="30"/>
      <c r="E35" s="26" t="s">
        <v>48</v>
      </c>
      <c r="F35" s="86">
        <f>ROUND((SUM(BG86:BG687)),  2)</f>
        <v>0</v>
      </c>
      <c r="I35" s="87">
        <v>0.21</v>
      </c>
      <c r="J35" s="86">
        <f>0</f>
        <v>0</v>
      </c>
      <c r="L35" s="30"/>
    </row>
    <row r="36" spans="2:12" s="1" customFormat="1" ht="14.4" hidden="1" customHeight="1">
      <c r="B36" s="30"/>
      <c r="E36" s="26" t="s">
        <v>49</v>
      </c>
      <c r="F36" s="86">
        <f>ROUND((SUM(BH86:BH687)),  2)</f>
        <v>0</v>
      </c>
      <c r="I36" s="87">
        <v>0.12</v>
      </c>
      <c r="J36" s="86">
        <f>0</f>
        <v>0</v>
      </c>
      <c r="L36" s="30"/>
    </row>
    <row r="37" spans="2:12" s="1" customFormat="1" ht="14.4" hidden="1" customHeight="1">
      <c r="B37" s="30"/>
      <c r="E37" s="26" t="s">
        <v>50</v>
      </c>
      <c r="F37" s="86">
        <f>ROUND((SUM(BI86:BI687)),  2)</f>
        <v>0</v>
      </c>
      <c r="I37" s="87">
        <v>0</v>
      </c>
      <c r="J37" s="86">
        <f>0</f>
        <v>0</v>
      </c>
      <c r="L37" s="30"/>
    </row>
    <row r="38" spans="2:12" s="1" customFormat="1" ht="6.9" customHeight="1">
      <c r="B38" s="30"/>
      <c r="L38" s="30"/>
    </row>
    <row r="39" spans="2:12" s="1" customFormat="1" ht="25.35" customHeight="1">
      <c r="B39" s="30"/>
      <c r="C39" s="88"/>
      <c r="D39" s="89" t="s">
        <v>51</v>
      </c>
      <c r="E39" s="52"/>
      <c r="F39" s="52"/>
      <c r="G39" s="90" t="s">
        <v>52</v>
      </c>
      <c r="H39" s="91" t="s">
        <v>53</v>
      </c>
      <c r="I39" s="52"/>
      <c r="J39" s="92">
        <f>SUM(J30:J37)</f>
        <v>0</v>
      </c>
      <c r="K39" s="93"/>
      <c r="L39" s="30"/>
    </row>
    <row r="40" spans="2:12" s="1" customFormat="1" ht="14.4" customHeight="1">
      <c r="B40" s="39"/>
      <c r="C40" s="40"/>
      <c r="D40" s="40"/>
      <c r="E40" s="40"/>
      <c r="F40" s="40"/>
      <c r="G40" s="40"/>
      <c r="H40" s="40"/>
      <c r="I40" s="40"/>
      <c r="J40" s="40"/>
      <c r="K40" s="40"/>
      <c r="L40" s="30"/>
    </row>
    <row r="44" spans="2:12" s="1" customFormat="1" ht="6.9" customHeight="1">
      <c r="B44" s="41"/>
      <c r="C44" s="42"/>
      <c r="D44" s="42"/>
      <c r="E44" s="42"/>
      <c r="F44" s="42"/>
      <c r="G44" s="42"/>
      <c r="H44" s="42"/>
      <c r="I44" s="42"/>
      <c r="J44" s="42"/>
      <c r="K44" s="42"/>
      <c r="L44" s="30"/>
    </row>
    <row r="45" spans="2:12" s="1" customFormat="1" ht="24.9" customHeight="1">
      <c r="B45" s="30"/>
      <c r="C45" s="21" t="s">
        <v>94</v>
      </c>
      <c r="L45" s="30"/>
    </row>
    <row r="46" spans="2:12" s="1" customFormat="1" ht="6.9" customHeight="1">
      <c r="B46" s="30"/>
      <c r="L46" s="30"/>
    </row>
    <row r="47" spans="2:12" s="1" customFormat="1" ht="12" customHeight="1">
      <c r="B47" s="30"/>
      <c r="C47" s="26" t="s">
        <v>15</v>
      </c>
      <c r="L47" s="30"/>
    </row>
    <row r="48" spans="2:12" s="1" customFormat="1" ht="16.5" customHeight="1">
      <c r="B48" s="30"/>
      <c r="E48" s="301" t="str">
        <f>E7</f>
        <v>ŠLUKNOV,PARKOVACÍ PLOCHA V SOKOLSKÉ ULICI</v>
      </c>
      <c r="F48" s="302"/>
      <c r="G48" s="302"/>
      <c r="H48" s="302"/>
      <c r="L48" s="30"/>
    </row>
    <row r="49" spans="2:47" s="1" customFormat="1" ht="12" customHeight="1">
      <c r="B49" s="30"/>
      <c r="C49" s="26" t="s">
        <v>92</v>
      </c>
      <c r="L49" s="30"/>
    </row>
    <row r="50" spans="2:47" s="1" customFormat="1" ht="16.5" customHeight="1">
      <c r="B50" s="30"/>
      <c r="E50" s="292" t="str">
        <f>E9</f>
        <v xml:space="preserve">SO-101 - Komunikace a zpevněné plochy </v>
      </c>
      <c r="F50" s="303"/>
      <c r="G50" s="303"/>
      <c r="H50" s="303"/>
      <c r="L50" s="30"/>
    </row>
    <row r="51" spans="2:47" s="1" customFormat="1" ht="6.9" customHeight="1">
      <c r="B51" s="30"/>
      <c r="L51" s="30"/>
    </row>
    <row r="52" spans="2:47" s="1" customFormat="1" ht="12" customHeight="1">
      <c r="B52" s="30"/>
      <c r="C52" s="26" t="s">
        <v>21</v>
      </c>
      <c r="F52" s="24" t="str">
        <f>F12</f>
        <v xml:space="preserve"> Šluknov,ul.Sokolská</v>
      </c>
      <c r="I52" s="26" t="s">
        <v>23</v>
      </c>
      <c r="J52" s="47" t="str">
        <f>IF(J12="","",J12)</f>
        <v>27. 3. 2025</v>
      </c>
      <c r="L52" s="30"/>
    </row>
    <row r="53" spans="2:47" s="1" customFormat="1" ht="6.9" customHeight="1">
      <c r="B53" s="30"/>
      <c r="L53" s="30"/>
    </row>
    <row r="54" spans="2:47" s="1" customFormat="1" ht="40.049999999999997" customHeight="1">
      <c r="B54" s="30"/>
      <c r="C54" s="26" t="s">
        <v>29</v>
      </c>
      <c r="F54" s="24" t="str">
        <f>E15</f>
        <v>Město Šluknov</v>
      </c>
      <c r="I54" s="26" t="s">
        <v>35</v>
      </c>
      <c r="J54" s="28" t="str">
        <f>E21</f>
        <v xml:space="preserve">KIP Ing. arch. Jiří Kňákal 473 01 Okrouhlá 70 </v>
      </c>
      <c r="L54" s="30"/>
    </row>
    <row r="55" spans="2:47" s="1" customFormat="1" ht="40.049999999999997" customHeight="1">
      <c r="B55" s="30"/>
      <c r="C55" s="26" t="s">
        <v>33</v>
      </c>
      <c r="F55" s="24" t="str">
        <f>IF(E18="","",E18)</f>
        <v xml:space="preserve"> Vyjde z výběrového řízení</v>
      </c>
      <c r="I55" s="26" t="s">
        <v>38</v>
      </c>
      <c r="J55" s="28" t="str">
        <f>E24</f>
        <v xml:space="preserve">KIP Ing. arch. Jiří Kňákal 473 01 Okrouhlá 70 </v>
      </c>
      <c r="L55" s="30"/>
    </row>
    <row r="56" spans="2:47" s="1" customFormat="1" ht="10.35" customHeight="1">
      <c r="B56" s="30"/>
      <c r="L56" s="30"/>
    </row>
    <row r="57" spans="2:47" s="1" customFormat="1" ht="29.25" customHeight="1">
      <c r="B57" s="30"/>
      <c r="C57" s="94" t="s">
        <v>95</v>
      </c>
      <c r="D57" s="88"/>
      <c r="E57" s="88"/>
      <c r="F57" s="88"/>
      <c r="G57" s="88"/>
      <c r="H57" s="88"/>
      <c r="I57" s="88"/>
      <c r="J57" s="95" t="s">
        <v>96</v>
      </c>
      <c r="K57" s="88"/>
      <c r="L57" s="30"/>
    </row>
    <row r="58" spans="2:47" s="1" customFormat="1" ht="10.35" customHeight="1">
      <c r="B58" s="30"/>
      <c r="L58" s="30"/>
    </row>
    <row r="59" spans="2:47" s="1" customFormat="1" ht="22.8" customHeight="1">
      <c r="B59" s="30"/>
      <c r="C59" s="96" t="s">
        <v>73</v>
      </c>
      <c r="J59" s="61">
        <f>J86</f>
        <v>0</v>
      </c>
      <c r="L59" s="30"/>
      <c r="AU59" s="17" t="s">
        <v>97</v>
      </c>
    </row>
    <row r="60" spans="2:47" s="8" customFormat="1" ht="24.9" customHeight="1">
      <c r="B60" s="97"/>
      <c r="D60" s="98" t="s">
        <v>98</v>
      </c>
      <c r="E60" s="99"/>
      <c r="F60" s="99"/>
      <c r="G60" s="99"/>
      <c r="H60" s="99"/>
      <c r="I60" s="99"/>
      <c r="J60" s="100">
        <f>J87</f>
        <v>0</v>
      </c>
      <c r="L60" s="97"/>
    </row>
    <row r="61" spans="2:47" s="9" customFormat="1" ht="19.95" customHeight="1">
      <c r="B61" s="101"/>
      <c r="D61" s="102" t="s">
        <v>99</v>
      </c>
      <c r="E61" s="103"/>
      <c r="F61" s="103"/>
      <c r="G61" s="103"/>
      <c r="H61" s="103"/>
      <c r="I61" s="103"/>
      <c r="J61" s="104">
        <f>J88</f>
        <v>0</v>
      </c>
      <c r="L61" s="101"/>
    </row>
    <row r="62" spans="2:47" s="9" customFormat="1" ht="19.95" customHeight="1">
      <c r="B62" s="101"/>
      <c r="D62" s="102" t="s">
        <v>100</v>
      </c>
      <c r="E62" s="103"/>
      <c r="F62" s="103"/>
      <c r="G62" s="103"/>
      <c r="H62" s="103"/>
      <c r="I62" s="103"/>
      <c r="J62" s="104">
        <f>J263</f>
        <v>0</v>
      </c>
      <c r="L62" s="101"/>
    </row>
    <row r="63" spans="2:47" s="9" customFormat="1" ht="19.95" customHeight="1">
      <c r="B63" s="101"/>
      <c r="D63" s="102" t="s">
        <v>101</v>
      </c>
      <c r="E63" s="103"/>
      <c r="F63" s="103"/>
      <c r="G63" s="103"/>
      <c r="H63" s="103"/>
      <c r="I63" s="103"/>
      <c r="J63" s="104">
        <f>J334</f>
        <v>0</v>
      </c>
      <c r="L63" s="101"/>
    </row>
    <row r="64" spans="2:47" s="9" customFormat="1" ht="19.95" customHeight="1">
      <c r="B64" s="101"/>
      <c r="D64" s="102" t="s">
        <v>102</v>
      </c>
      <c r="E64" s="103"/>
      <c r="F64" s="103"/>
      <c r="G64" s="103"/>
      <c r="H64" s="103"/>
      <c r="I64" s="103"/>
      <c r="J64" s="104">
        <f>J391</f>
        <v>0</v>
      </c>
      <c r="L64" s="101"/>
    </row>
    <row r="65" spans="2:12" s="9" customFormat="1" ht="19.95" customHeight="1">
      <c r="B65" s="101"/>
      <c r="D65" s="102" t="s">
        <v>103</v>
      </c>
      <c r="E65" s="103"/>
      <c r="F65" s="103"/>
      <c r="G65" s="103"/>
      <c r="H65" s="103"/>
      <c r="I65" s="103"/>
      <c r="J65" s="104">
        <f>J548</f>
        <v>0</v>
      </c>
      <c r="L65" s="101"/>
    </row>
    <row r="66" spans="2:12" s="9" customFormat="1" ht="19.95" customHeight="1">
      <c r="B66" s="101"/>
      <c r="D66" s="102" t="s">
        <v>104</v>
      </c>
      <c r="E66" s="103"/>
      <c r="F66" s="103"/>
      <c r="G66" s="103"/>
      <c r="H66" s="103"/>
      <c r="I66" s="103"/>
      <c r="J66" s="104">
        <f>J684</f>
        <v>0</v>
      </c>
      <c r="L66" s="101"/>
    </row>
    <row r="67" spans="2:12" s="1" customFormat="1" ht="21.75" customHeight="1">
      <c r="B67" s="30"/>
      <c r="L67" s="30"/>
    </row>
    <row r="68" spans="2:12" s="1" customFormat="1" ht="6.9" customHeight="1">
      <c r="B68" s="39"/>
      <c r="C68" s="40"/>
      <c r="D68" s="40"/>
      <c r="E68" s="40"/>
      <c r="F68" s="40"/>
      <c r="G68" s="40"/>
      <c r="H68" s="40"/>
      <c r="I68" s="40"/>
      <c r="J68" s="40"/>
      <c r="K68" s="40"/>
      <c r="L68" s="30"/>
    </row>
    <row r="72" spans="2:12" s="1" customFormat="1" ht="6.9" customHeight="1">
      <c r="B72" s="41"/>
      <c r="C72" s="42"/>
      <c r="D72" s="42"/>
      <c r="E72" s="42"/>
      <c r="F72" s="42"/>
      <c r="G72" s="42"/>
      <c r="H72" s="42"/>
      <c r="I72" s="42"/>
      <c r="J72" s="42"/>
      <c r="K72" s="42"/>
      <c r="L72" s="30"/>
    </row>
    <row r="73" spans="2:12" s="1" customFormat="1" ht="24.9" customHeight="1">
      <c r="B73" s="30"/>
      <c r="C73" s="21" t="s">
        <v>105</v>
      </c>
      <c r="L73" s="30"/>
    </row>
    <row r="74" spans="2:12" s="1" customFormat="1" ht="6.9" customHeight="1">
      <c r="B74" s="30"/>
      <c r="L74" s="30"/>
    </row>
    <row r="75" spans="2:12" s="1" customFormat="1" ht="12" customHeight="1">
      <c r="B75" s="30"/>
      <c r="C75" s="26" t="s">
        <v>15</v>
      </c>
      <c r="L75" s="30"/>
    </row>
    <row r="76" spans="2:12" s="1" customFormat="1" ht="16.5" customHeight="1">
      <c r="B76" s="30"/>
      <c r="E76" s="301" t="str">
        <f>E7</f>
        <v>ŠLUKNOV,PARKOVACÍ PLOCHA V SOKOLSKÉ ULICI</v>
      </c>
      <c r="F76" s="302"/>
      <c r="G76" s="302"/>
      <c r="H76" s="302"/>
      <c r="L76" s="30"/>
    </row>
    <row r="77" spans="2:12" s="1" customFormat="1" ht="12" customHeight="1">
      <c r="B77" s="30"/>
      <c r="C77" s="26" t="s">
        <v>92</v>
      </c>
      <c r="L77" s="30"/>
    </row>
    <row r="78" spans="2:12" s="1" customFormat="1" ht="16.5" customHeight="1">
      <c r="B78" s="30"/>
      <c r="E78" s="292" t="str">
        <f>E9</f>
        <v xml:space="preserve">SO-101 - Komunikace a zpevněné plochy </v>
      </c>
      <c r="F78" s="303"/>
      <c r="G78" s="303"/>
      <c r="H78" s="303"/>
      <c r="L78" s="30"/>
    </row>
    <row r="79" spans="2:12" s="1" customFormat="1" ht="6.9" customHeight="1">
      <c r="B79" s="30"/>
      <c r="L79" s="30"/>
    </row>
    <row r="80" spans="2:12" s="1" customFormat="1" ht="12" customHeight="1">
      <c r="B80" s="30"/>
      <c r="C80" s="26" t="s">
        <v>21</v>
      </c>
      <c r="F80" s="24" t="str">
        <f>F12</f>
        <v xml:space="preserve"> Šluknov,ul.Sokolská</v>
      </c>
      <c r="I80" s="26" t="s">
        <v>23</v>
      </c>
      <c r="J80" s="47" t="str">
        <f>IF(J12="","",J12)</f>
        <v>27. 3. 2025</v>
      </c>
      <c r="L80" s="30"/>
    </row>
    <row r="81" spans="2:65" s="1" customFormat="1" ht="6.9" customHeight="1">
      <c r="B81" s="30"/>
      <c r="L81" s="30"/>
    </row>
    <row r="82" spans="2:65" s="1" customFormat="1" ht="40.049999999999997" customHeight="1">
      <c r="B82" s="30"/>
      <c r="C82" s="26" t="s">
        <v>29</v>
      </c>
      <c r="F82" s="24" t="str">
        <f>E15</f>
        <v>Město Šluknov</v>
      </c>
      <c r="I82" s="26" t="s">
        <v>35</v>
      </c>
      <c r="J82" s="28" t="str">
        <f>E21</f>
        <v xml:space="preserve">KIP Ing. arch. Jiří Kňákal 473 01 Okrouhlá 70 </v>
      </c>
      <c r="L82" s="30"/>
    </row>
    <row r="83" spans="2:65" s="1" customFormat="1" ht="40.049999999999997" customHeight="1">
      <c r="B83" s="30"/>
      <c r="C83" s="26" t="s">
        <v>33</v>
      </c>
      <c r="F83" s="24" t="str">
        <f>IF(E18="","",E18)</f>
        <v xml:space="preserve"> Vyjde z výběrového řízení</v>
      </c>
      <c r="I83" s="26" t="s">
        <v>38</v>
      </c>
      <c r="J83" s="28" t="str">
        <f>E24</f>
        <v xml:space="preserve">KIP Ing. arch. Jiří Kňákal 473 01 Okrouhlá 70 </v>
      </c>
      <c r="L83" s="30"/>
    </row>
    <row r="84" spans="2:65" s="1" customFormat="1" ht="10.35" customHeight="1">
      <c r="B84" s="30"/>
      <c r="L84" s="30"/>
    </row>
    <row r="85" spans="2:65" s="10" customFormat="1" ht="29.25" customHeight="1">
      <c r="B85" s="105"/>
      <c r="C85" s="106" t="s">
        <v>106</v>
      </c>
      <c r="D85" s="107" t="s">
        <v>60</v>
      </c>
      <c r="E85" s="107" t="s">
        <v>56</v>
      </c>
      <c r="F85" s="107" t="s">
        <v>57</v>
      </c>
      <c r="G85" s="107" t="s">
        <v>107</v>
      </c>
      <c r="H85" s="107" t="s">
        <v>108</v>
      </c>
      <c r="I85" s="107" t="s">
        <v>109</v>
      </c>
      <c r="J85" s="108" t="s">
        <v>96</v>
      </c>
      <c r="K85" s="109" t="s">
        <v>110</v>
      </c>
      <c r="L85" s="105"/>
      <c r="M85" s="54" t="s">
        <v>3</v>
      </c>
      <c r="N85" s="55" t="s">
        <v>45</v>
      </c>
      <c r="O85" s="55" t="s">
        <v>111</v>
      </c>
      <c r="P85" s="55" t="s">
        <v>112</v>
      </c>
      <c r="Q85" s="55" t="s">
        <v>113</v>
      </c>
      <c r="R85" s="55" t="s">
        <v>114</v>
      </c>
      <c r="S85" s="55" t="s">
        <v>115</v>
      </c>
      <c r="T85" s="55" t="s">
        <v>116</v>
      </c>
      <c r="U85" s="56" t="s">
        <v>117</v>
      </c>
    </row>
    <row r="86" spans="2:65" s="1" customFormat="1" ht="22.8" customHeight="1">
      <c r="B86" s="30"/>
      <c r="C86" s="59" t="s">
        <v>118</v>
      </c>
      <c r="J86" s="110">
        <f>BK86</f>
        <v>0</v>
      </c>
      <c r="L86" s="30"/>
      <c r="M86" s="57"/>
      <c r="N86" s="48"/>
      <c r="O86" s="48"/>
      <c r="P86" s="111">
        <f>P87</f>
        <v>1594.8420599999999</v>
      </c>
      <c r="Q86" s="48"/>
      <c r="R86" s="111">
        <f>R87</f>
        <v>107.41478684</v>
      </c>
      <c r="S86" s="48"/>
      <c r="T86" s="111">
        <f>T87</f>
        <v>654.16999999999985</v>
      </c>
      <c r="U86" s="49"/>
      <c r="AT86" s="17" t="s">
        <v>74</v>
      </c>
      <c r="AU86" s="17" t="s">
        <v>97</v>
      </c>
      <c r="BK86" s="112">
        <f>BK87</f>
        <v>0</v>
      </c>
    </row>
    <row r="87" spans="2:65" s="11" customFormat="1" ht="25.95" customHeight="1">
      <c r="B87" s="113"/>
      <c r="D87" s="114" t="s">
        <v>74</v>
      </c>
      <c r="E87" s="115" t="s">
        <v>119</v>
      </c>
      <c r="F87" s="115" t="s">
        <v>120</v>
      </c>
      <c r="J87" s="116">
        <f>BK87</f>
        <v>0</v>
      </c>
      <c r="L87" s="113"/>
      <c r="M87" s="117"/>
      <c r="P87" s="118">
        <f>P88+P263+P334+P391+P548+P684</f>
        <v>1594.8420599999999</v>
      </c>
      <c r="R87" s="118">
        <f>R88+R263+R334+R391+R548+R684</f>
        <v>107.41478684</v>
      </c>
      <c r="T87" s="118">
        <f>T88+T263+T334+T391+T548+T684</f>
        <v>654.16999999999985</v>
      </c>
      <c r="U87" s="119"/>
      <c r="AR87" s="114" t="s">
        <v>82</v>
      </c>
      <c r="AT87" s="120" t="s">
        <v>74</v>
      </c>
      <c r="AU87" s="120" t="s">
        <v>75</v>
      </c>
      <c r="AY87" s="114" t="s">
        <v>121</v>
      </c>
      <c r="BK87" s="121">
        <f>BK88+BK263+BK334+BK391+BK548+BK684</f>
        <v>0</v>
      </c>
    </row>
    <row r="88" spans="2:65" s="11" customFormat="1" ht="22.8" customHeight="1">
      <c r="B88" s="113"/>
      <c r="D88" s="114" t="s">
        <v>74</v>
      </c>
      <c r="E88" s="122" t="s">
        <v>82</v>
      </c>
      <c r="F88" s="122" t="s">
        <v>122</v>
      </c>
      <c r="J88" s="123">
        <f>BK88</f>
        <v>0</v>
      </c>
      <c r="L88" s="113"/>
      <c r="M88" s="117"/>
      <c r="P88" s="118">
        <f>SUM(P89:P262)</f>
        <v>1219.5350099999998</v>
      </c>
      <c r="R88" s="118">
        <f>SUM(R89:R262)</f>
        <v>48.223021699999997</v>
      </c>
      <c r="T88" s="118">
        <f>SUM(T89:T262)</f>
        <v>653.7059999999999</v>
      </c>
      <c r="U88" s="119"/>
      <c r="AR88" s="114" t="s">
        <v>82</v>
      </c>
      <c r="AT88" s="120" t="s">
        <v>74</v>
      </c>
      <c r="AU88" s="120" t="s">
        <v>82</v>
      </c>
      <c r="AY88" s="114" t="s">
        <v>121</v>
      </c>
      <c r="BK88" s="121">
        <f>SUM(BK89:BK262)</f>
        <v>0</v>
      </c>
    </row>
    <row r="89" spans="2:65" s="1" customFormat="1" ht="16.5" customHeight="1">
      <c r="B89" s="124"/>
      <c r="C89" s="125" t="s">
        <v>82</v>
      </c>
      <c r="D89" s="125" t="s">
        <v>123</v>
      </c>
      <c r="E89" s="126" t="s">
        <v>124</v>
      </c>
      <c r="F89" s="127" t="s">
        <v>125</v>
      </c>
      <c r="G89" s="128" t="s">
        <v>126</v>
      </c>
      <c r="H89" s="129">
        <v>11.5</v>
      </c>
      <c r="I89" s="130"/>
      <c r="J89" s="130">
        <f>ROUND(I89*H89,2)</f>
        <v>0</v>
      </c>
      <c r="K89" s="131"/>
      <c r="L89" s="30"/>
      <c r="M89" s="132" t="s">
        <v>3</v>
      </c>
      <c r="N89" s="133" t="s">
        <v>46</v>
      </c>
      <c r="O89" s="134">
        <v>0.27200000000000002</v>
      </c>
      <c r="P89" s="134">
        <f>O89*H89</f>
        <v>3.1280000000000001</v>
      </c>
      <c r="Q89" s="134">
        <v>0</v>
      </c>
      <c r="R89" s="134">
        <f>Q89*H89</f>
        <v>0</v>
      </c>
      <c r="S89" s="134">
        <v>0.26</v>
      </c>
      <c r="T89" s="134">
        <f>S89*H89</f>
        <v>2.99</v>
      </c>
      <c r="U89" s="135" t="s">
        <v>3</v>
      </c>
      <c r="AR89" s="136" t="s">
        <v>127</v>
      </c>
      <c r="AT89" s="136" t="s">
        <v>123</v>
      </c>
      <c r="AU89" s="136" t="s">
        <v>84</v>
      </c>
      <c r="AY89" s="17" t="s">
        <v>121</v>
      </c>
      <c r="BE89" s="137">
        <f>IF(N89="základní",J89,0)</f>
        <v>0</v>
      </c>
      <c r="BF89" s="137">
        <f>IF(N89="snížená",J89,0)</f>
        <v>0</v>
      </c>
      <c r="BG89" s="137">
        <f>IF(N89="zákl. přenesená",J89,0)</f>
        <v>0</v>
      </c>
      <c r="BH89" s="137">
        <f>IF(N89="sníž. přenesená",J89,0)</f>
        <v>0</v>
      </c>
      <c r="BI89" s="137">
        <f>IF(N89="nulová",J89,0)</f>
        <v>0</v>
      </c>
      <c r="BJ89" s="17" t="s">
        <v>82</v>
      </c>
      <c r="BK89" s="137">
        <f>ROUND(I89*H89,2)</f>
        <v>0</v>
      </c>
      <c r="BL89" s="17" t="s">
        <v>127</v>
      </c>
      <c r="BM89" s="136" t="s">
        <v>128</v>
      </c>
    </row>
    <row r="90" spans="2:65" s="1" customFormat="1" ht="19.2">
      <c r="B90" s="30"/>
      <c r="D90" s="138" t="s">
        <v>129</v>
      </c>
      <c r="F90" s="139" t="s">
        <v>130</v>
      </c>
      <c r="L90" s="30"/>
      <c r="M90" s="140"/>
      <c r="U90" s="51"/>
      <c r="AT90" s="17" t="s">
        <v>129</v>
      </c>
      <c r="AU90" s="17" t="s">
        <v>84</v>
      </c>
    </row>
    <row r="91" spans="2:65" s="1" customFormat="1">
      <c r="B91" s="30"/>
      <c r="D91" s="141" t="s">
        <v>131</v>
      </c>
      <c r="F91" s="142" t="s">
        <v>132</v>
      </c>
      <c r="L91" s="30"/>
      <c r="M91" s="140"/>
      <c r="U91" s="51"/>
      <c r="AT91" s="17" t="s">
        <v>131</v>
      </c>
      <c r="AU91" s="17" t="s">
        <v>84</v>
      </c>
    </row>
    <row r="92" spans="2:65" s="12" customFormat="1">
      <c r="B92" s="143"/>
      <c r="D92" s="138" t="s">
        <v>133</v>
      </c>
      <c r="E92" s="144" t="s">
        <v>3</v>
      </c>
      <c r="F92" s="145" t="s">
        <v>134</v>
      </c>
      <c r="H92" s="144" t="s">
        <v>3</v>
      </c>
      <c r="L92" s="143"/>
      <c r="M92" s="146"/>
      <c r="U92" s="147"/>
      <c r="AT92" s="144" t="s">
        <v>133</v>
      </c>
      <c r="AU92" s="144" t="s">
        <v>84</v>
      </c>
      <c r="AV92" s="12" t="s">
        <v>82</v>
      </c>
      <c r="AW92" s="12" t="s">
        <v>37</v>
      </c>
      <c r="AX92" s="12" t="s">
        <v>75</v>
      </c>
      <c r="AY92" s="144" t="s">
        <v>121</v>
      </c>
    </row>
    <row r="93" spans="2:65" s="13" customFormat="1">
      <c r="B93" s="148"/>
      <c r="D93" s="138" t="s">
        <v>133</v>
      </c>
      <c r="E93" s="149" t="s">
        <v>3</v>
      </c>
      <c r="F93" s="150" t="s">
        <v>135</v>
      </c>
      <c r="H93" s="151">
        <v>11.5</v>
      </c>
      <c r="L93" s="148"/>
      <c r="M93" s="152"/>
      <c r="U93" s="153"/>
      <c r="AT93" s="149" t="s">
        <v>133</v>
      </c>
      <c r="AU93" s="149" t="s">
        <v>84</v>
      </c>
      <c r="AV93" s="13" t="s">
        <v>84</v>
      </c>
      <c r="AW93" s="13" t="s">
        <v>37</v>
      </c>
      <c r="AX93" s="13" t="s">
        <v>75</v>
      </c>
      <c r="AY93" s="149" t="s">
        <v>121</v>
      </c>
    </row>
    <row r="94" spans="2:65" s="14" customFormat="1">
      <c r="B94" s="154"/>
      <c r="D94" s="138" t="s">
        <v>133</v>
      </c>
      <c r="E94" s="155" t="s">
        <v>3</v>
      </c>
      <c r="F94" s="156" t="s">
        <v>136</v>
      </c>
      <c r="H94" s="157">
        <v>11.5</v>
      </c>
      <c r="L94" s="154"/>
      <c r="M94" s="158"/>
      <c r="U94" s="159"/>
      <c r="AT94" s="155" t="s">
        <v>133</v>
      </c>
      <c r="AU94" s="155" t="s">
        <v>84</v>
      </c>
      <c r="AV94" s="14" t="s">
        <v>127</v>
      </c>
      <c r="AW94" s="14" t="s">
        <v>37</v>
      </c>
      <c r="AX94" s="14" t="s">
        <v>82</v>
      </c>
      <c r="AY94" s="155" t="s">
        <v>121</v>
      </c>
    </row>
    <row r="95" spans="2:65" s="1" customFormat="1" ht="16.5" customHeight="1">
      <c r="B95" s="124"/>
      <c r="C95" s="125" t="s">
        <v>84</v>
      </c>
      <c r="D95" s="125" t="s">
        <v>123</v>
      </c>
      <c r="E95" s="126" t="s">
        <v>137</v>
      </c>
      <c r="F95" s="127" t="s">
        <v>138</v>
      </c>
      <c r="G95" s="128" t="s">
        <v>126</v>
      </c>
      <c r="H95" s="129">
        <v>8.5</v>
      </c>
      <c r="I95" s="130"/>
      <c r="J95" s="130">
        <f>ROUND(I95*H95,2)</f>
        <v>0</v>
      </c>
      <c r="K95" s="131"/>
      <c r="L95" s="30"/>
      <c r="M95" s="132" t="s">
        <v>3</v>
      </c>
      <c r="N95" s="133" t="s">
        <v>46</v>
      </c>
      <c r="O95" s="134">
        <v>0.77200000000000002</v>
      </c>
      <c r="P95" s="134">
        <f>O95*H95</f>
        <v>6.5620000000000003</v>
      </c>
      <c r="Q95" s="134">
        <v>0</v>
      </c>
      <c r="R95" s="134">
        <f>Q95*H95</f>
        <v>0</v>
      </c>
      <c r="S95" s="134">
        <v>0.22</v>
      </c>
      <c r="T95" s="134">
        <f>S95*H95</f>
        <v>1.87</v>
      </c>
      <c r="U95" s="135" t="s">
        <v>3</v>
      </c>
      <c r="AR95" s="136" t="s">
        <v>127</v>
      </c>
      <c r="AT95" s="136" t="s">
        <v>123</v>
      </c>
      <c r="AU95" s="136" t="s">
        <v>84</v>
      </c>
      <c r="AY95" s="17" t="s">
        <v>121</v>
      </c>
      <c r="BE95" s="137">
        <f>IF(N95="základní",J95,0)</f>
        <v>0</v>
      </c>
      <c r="BF95" s="137">
        <f>IF(N95="snížená",J95,0)</f>
        <v>0</v>
      </c>
      <c r="BG95" s="137">
        <f>IF(N95="zákl. přenesená",J95,0)</f>
        <v>0</v>
      </c>
      <c r="BH95" s="137">
        <f>IF(N95="sníž. přenesená",J95,0)</f>
        <v>0</v>
      </c>
      <c r="BI95" s="137">
        <f>IF(N95="nulová",J95,0)</f>
        <v>0</v>
      </c>
      <c r="BJ95" s="17" t="s">
        <v>82</v>
      </c>
      <c r="BK95" s="137">
        <f>ROUND(I95*H95,2)</f>
        <v>0</v>
      </c>
      <c r="BL95" s="17" t="s">
        <v>127</v>
      </c>
      <c r="BM95" s="136" t="s">
        <v>139</v>
      </c>
    </row>
    <row r="96" spans="2:65" s="1" customFormat="1" ht="19.2">
      <c r="B96" s="30"/>
      <c r="D96" s="138" t="s">
        <v>129</v>
      </c>
      <c r="F96" s="139" t="s">
        <v>140</v>
      </c>
      <c r="L96" s="30"/>
      <c r="M96" s="140"/>
      <c r="U96" s="51"/>
      <c r="AT96" s="17" t="s">
        <v>129</v>
      </c>
      <c r="AU96" s="17" t="s">
        <v>84</v>
      </c>
    </row>
    <row r="97" spans="2:65" s="1" customFormat="1">
      <c r="B97" s="30"/>
      <c r="D97" s="141" t="s">
        <v>131</v>
      </c>
      <c r="F97" s="142" t="s">
        <v>141</v>
      </c>
      <c r="L97" s="30"/>
      <c r="M97" s="140"/>
      <c r="U97" s="51"/>
      <c r="AT97" s="17" t="s">
        <v>131</v>
      </c>
      <c r="AU97" s="17" t="s">
        <v>84</v>
      </c>
    </row>
    <row r="98" spans="2:65" s="12" customFormat="1">
      <c r="B98" s="143"/>
      <c r="D98" s="138" t="s">
        <v>133</v>
      </c>
      <c r="E98" s="144" t="s">
        <v>3</v>
      </c>
      <c r="F98" s="145" t="s">
        <v>142</v>
      </c>
      <c r="H98" s="144" t="s">
        <v>3</v>
      </c>
      <c r="L98" s="143"/>
      <c r="M98" s="146"/>
      <c r="U98" s="147"/>
      <c r="AT98" s="144" t="s">
        <v>133</v>
      </c>
      <c r="AU98" s="144" t="s">
        <v>84</v>
      </c>
      <c r="AV98" s="12" t="s">
        <v>82</v>
      </c>
      <c r="AW98" s="12" t="s">
        <v>37</v>
      </c>
      <c r="AX98" s="12" t="s">
        <v>75</v>
      </c>
      <c r="AY98" s="144" t="s">
        <v>121</v>
      </c>
    </row>
    <row r="99" spans="2:65" s="13" customFormat="1">
      <c r="B99" s="148"/>
      <c r="D99" s="138" t="s">
        <v>133</v>
      </c>
      <c r="E99" s="149" t="s">
        <v>3</v>
      </c>
      <c r="F99" s="150" t="s">
        <v>143</v>
      </c>
      <c r="H99" s="151">
        <v>8.5</v>
      </c>
      <c r="L99" s="148"/>
      <c r="M99" s="152"/>
      <c r="U99" s="153"/>
      <c r="AT99" s="149" t="s">
        <v>133</v>
      </c>
      <c r="AU99" s="149" t="s">
        <v>84</v>
      </c>
      <c r="AV99" s="13" t="s">
        <v>84</v>
      </c>
      <c r="AW99" s="13" t="s">
        <v>37</v>
      </c>
      <c r="AX99" s="13" t="s">
        <v>75</v>
      </c>
      <c r="AY99" s="149" t="s">
        <v>121</v>
      </c>
    </row>
    <row r="100" spans="2:65" s="14" customFormat="1">
      <c r="B100" s="154"/>
      <c r="D100" s="138" t="s">
        <v>133</v>
      </c>
      <c r="E100" s="155" t="s">
        <v>3</v>
      </c>
      <c r="F100" s="156" t="s">
        <v>136</v>
      </c>
      <c r="H100" s="157">
        <v>8.5</v>
      </c>
      <c r="L100" s="154"/>
      <c r="M100" s="158"/>
      <c r="U100" s="159"/>
      <c r="AT100" s="155" t="s">
        <v>133</v>
      </c>
      <c r="AU100" s="155" t="s">
        <v>84</v>
      </c>
      <c r="AV100" s="14" t="s">
        <v>127</v>
      </c>
      <c r="AW100" s="14" t="s">
        <v>37</v>
      </c>
      <c r="AX100" s="14" t="s">
        <v>82</v>
      </c>
      <c r="AY100" s="155" t="s">
        <v>121</v>
      </c>
    </row>
    <row r="101" spans="2:65" s="1" customFormat="1" ht="16.5" customHeight="1">
      <c r="B101" s="124"/>
      <c r="C101" s="125" t="s">
        <v>144</v>
      </c>
      <c r="D101" s="125" t="s">
        <v>123</v>
      </c>
      <c r="E101" s="126" t="s">
        <v>145</v>
      </c>
      <c r="F101" s="127" t="s">
        <v>146</v>
      </c>
      <c r="G101" s="128" t="s">
        <v>126</v>
      </c>
      <c r="H101" s="129">
        <v>11.5</v>
      </c>
      <c r="I101" s="130"/>
      <c r="J101" s="130">
        <f>ROUND(I101*H101,2)</f>
        <v>0</v>
      </c>
      <c r="K101" s="131"/>
      <c r="L101" s="30"/>
      <c r="M101" s="132" t="s">
        <v>3</v>
      </c>
      <c r="N101" s="133" t="s">
        <v>46</v>
      </c>
      <c r="O101" s="134">
        <v>0.31</v>
      </c>
      <c r="P101" s="134">
        <f>O101*H101</f>
        <v>3.5649999999999999</v>
      </c>
      <c r="Q101" s="134">
        <v>0</v>
      </c>
      <c r="R101" s="134">
        <f>Q101*H101</f>
        <v>0</v>
      </c>
      <c r="S101" s="134">
        <v>0.18</v>
      </c>
      <c r="T101" s="134">
        <f>S101*H101</f>
        <v>2.0699999999999998</v>
      </c>
      <c r="U101" s="135" t="s">
        <v>3</v>
      </c>
      <c r="AR101" s="136" t="s">
        <v>127</v>
      </c>
      <c r="AT101" s="136" t="s">
        <v>123</v>
      </c>
      <c r="AU101" s="136" t="s">
        <v>84</v>
      </c>
      <c r="AY101" s="17" t="s">
        <v>121</v>
      </c>
      <c r="BE101" s="137">
        <f>IF(N101="základní",J101,0)</f>
        <v>0</v>
      </c>
      <c r="BF101" s="137">
        <f>IF(N101="snížená",J101,0)</f>
        <v>0</v>
      </c>
      <c r="BG101" s="137">
        <f>IF(N101="zákl. přenesená",J101,0)</f>
        <v>0</v>
      </c>
      <c r="BH101" s="137">
        <f>IF(N101="sníž. přenesená",J101,0)</f>
        <v>0</v>
      </c>
      <c r="BI101" s="137">
        <f>IF(N101="nulová",J101,0)</f>
        <v>0</v>
      </c>
      <c r="BJ101" s="17" t="s">
        <v>82</v>
      </c>
      <c r="BK101" s="137">
        <f>ROUND(I101*H101,2)</f>
        <v>0</v>
      </c>
      <c r="BL101" s="17" t="s">
        <v>127</v>
      </c>
      <c r="BM101" s="136" t="s">
        <v>147</v>
      </c>
    </row>
    <row r="102" spans="2:65" s="1" customFormat="1" ht="19.2">
      <c r="B102" s="30"/>
      <c r="D102" s="138" t="s">
        <v>129</v>
      </c>
      <c r="F102" s="139" t="s">
        <v>148</v>
      </c>
      <c r="L102" s="30"/>
      <c r="M102" s="140"/>
      <c r="U102" s="51"/>
      <c r="AT102" s="17" t="s">
        <v>129</v>
      </c>
      <c r="AU102" s="17" t="s">
        <v>84</v>
      </c>
    </row>
    <row r="103" spans="2:65" s="1" customFormat="1">
      <c r="B103" s="30"/>
      <c r="D103" s="141" t="s">
        <v>131</v>
      </c>
      <c r="F103" s="142" t="s">
        <v>149</v>
      </c>
      <c r="L103" s="30"/>
      <c r="M103" s="140"/>
      <c r="U103" s="51"/>
      <c r="AT103" s="17" t="s">
        <v>131</v>
      </c>
      <c r="AU103" s="17" t="s">
        <v>84</v>
      </c>
    </row>
    <row r="104" spans="2:65" s="12" customFormat="1">
      <c r="B104" s="143"/>
      <c r="D104" s="138" t="s">
        <v>133</v>
      </c>
      <c r="E104" s="144" t="s">
        <v>3</v>
      </c>
      <c r="F104" s="145" t="s">
        <v>150</v>
      </c>
      <c r="H104" s="144" t="s">
        <v>3</v>
      </c>
      <c r="L104" s="143"/>
      <c r="M104" s="146"/>
      <c r="U104" s="147"/>
      <c r="AT104" s="144" t="s">
        <v>133</v>
      </c>
      <c r="AU104" s="144" t="s">
        <v>84</v>
      </c>
      <c r="AV104" s="12" t="s">
        <v>82</v>
      </c>
      <c r="AW104" s="12" t="s">
        <v>37</v>
      </c>
      <c r="AX104" s="12" t="s">
        <v>75</v>
      </c>
      <c r="AY104" s="144" t="s">
        <v>121</v>
      </c>
    </row>
    <row r="105" spans="2:65" s="13" customFormat="1">
      <c r="B105" s="148"/>
      <c r="D105" s="138" t="s">
        <v>133</v>
      </c>
      <c r="E105" s="149" t="s">
        <v>3</v>
      </c>
      <c r="F105" s="150" t="s">
        <v>135</v>
      </c>
      <c r="H105" s="151">
        <v>11.5</v>
      </c>
      <c r="L105" s="148"/>
      <c r="M105" s="152"/>
      <c r="U105" s="153"/>
      <c r="AT105" s="149" t="s">
        <v>133</v>
      </c>
      <c r="AU105" s="149" t="s">
        <v>84</v>
      </c>
      <c r="AV105" s="13" t="s">
        <v>84</v>
      </c>
      <c r="AW105" s="13" t="s">
        <v>37</v>
      </c>
      <c r="AX105" s="13" t="s">
        <v>75</v>
      </c>
      <c r="AY105" s="149" t="s">
        <v>121</v>
      </c>
    </row>
    <row r="106" spans="2:65" s="14" customFormat="1">
      <c r="B106" s="154"/>
      <c r="D106" s="138" t="s">
        <v>133</v>
      </c>
      <c r="E106" s="155" t="s">
        <v>3</v>
      </c>
      <c r="F106" s="156" t="s">
        <v>136</v>
      </c>
      <c r="H106" s="157">
        <v>11.5</v>
      </c>
      <c r="L106" s="154"/>
      <c r="M106" s="158"/>
      <c r="U106" s="159"/>
      <c r="AT106" s="155" t="s">
        <v>133</v>
      </c>
      <c r="AU106" s="155" t="s">
        <v>84</v>
      </c>
      <c r="AV106" s="14" t="s">
        <v>127</v>
      </c>
      <c r="AW106" s="14" t="s">
        <v>37</v>
      </c>
      <c r="AX106" s="14" t="s">
        <v>82</v>
      </c>
      <c r="AY106" s="155" t="s">
        <v>121</v>
      </c>
    </row>
    <row r="107" spans="2:65" s="1" customFormat="1" ht="16.5" customHeight="1">
      <c r="B107" s="124"/>
      <c r="C107" s="125" t="s">
        <v>127</v>
      </c>
      <c r="D107" s="125" t="s">
        <v>123</v>
      </c>
      <c r="E107" s="126" t="s">
        <v>151</v>
      </c>
      <c r="F107" s="127" t="s">
        <v>152</v>
      </c>
      <c r="G107" s="128" t="s">
        <v>126</v>
      </c>
      <c r="H107" s="129">
        <v>11.5</v>
      </c>
      <c r="I107" s="130"/>
      <c r="J107" s="130">
        <f>ROUND(I107*H107,2)</f>
        <v>0</v>
      </c>
      <c r="K107" s="131"/>
      <c r="L107" s="30"/>
      <c r="M107" s="132" t="s">
        <v>3</v>
      </c>
      <c r="N107" s="133" t="s">
        <v>46</v>
      </c>
      <c r="O107" s="134">
        <v>0.69499999999999995</v>
      </c>
      <c r="P107" s="134">
        <f>O107*H107</f>
        <v>7.9924999999999997</v>
      </c>
      <c r="Q107" s="134">
        <v>0</v>
      </c>
      <c r="R107" s="134">
        <f>Q107*H107</f>
        <v>0</v>
      </c>
      <c r="S107" s="134">
        <v>0.28999999999999998</v>
      </c>
      <c r="T107" s="134">
        <f>S107*H107</f>
        <v>3.335</v>
      </c>
      <c r="U107" s="135" t="s">
        <v>3</v>
      </c>
      <c r="AR107" s="136" t="s">
        <v>127</v>
      </c>
      <c r="AT107" s="136" t="s">
        <v>123</v>
      </c>
      <c r="AU107" s="136" t="s">
        <v>84</v>
      </c>
      <c r="AY107" s="17" t="s">
        <v>121</v>
      </c>
      <c r="BE107" s="137">
        <f>IF(N107="základní",J107,0)</f>
        <v>0</v>
      </c>
      <c r="BF107" s="137">
        <f>IF(N107="snížená",J107,0)</f>
        <v>0</v>
      </c>
      <c r="BG107" s="137">
        <f>IF(N107="zákl. přenesená",J107,0)</f>
        <v>0</v>
      </c>
      <c r="BH107" s="137">
        <f>IF(N107="sníž. přenesená",J107,0)</f>
        <v>0</v>
      </c>
      <c r="BI107" s="137">
        <f>IF(N107="nulová",J107,0)</f>
        <v>0</v>
      </c>
      <c r="BJ107" s="17" t="s">
        <v>82</v>
      </c>
      <c r="BK107" s="137">
        <f>ROUND(I107*H107,2)</f>
        <v>0</v>
      </c>
      <c r="BL107" s="17" t="s">
        <v>127</v>
      </c>
      <c r="BM107" s="136" t="s">
        <v>153</v>
      </c>
    </row>
    <row r="108" spans="2:65" s="1" customFormat="1" ht="19.2">
      <c r="B108" s="30"/>
      <c r="D108" s="138" t="s">
        <v>129</v>
      </c>
      <c r="F108" s="139" t="s">
        <v>154</v>
      </c>
      <c r="L108" s="30"/>
      <c r="M108" s="140"/>
      <c r="U108" s="51"/>
      <c r="AT108" s="17" t="s">
        <v>129</v>
      </c>
      <c r="AU108" s="17" t="s">
        <v>84</v>
      </c>
    </row>
    <row r="109" spans="2:65" s="1" customFormat="1">
      <c r="B109" s="30"/>
      <c r="D109" s="141" t="s">
        <v>131</v>
      </c>
      <c r="F109" s="142" t="s">
        <v>155</v>
      </c>
      <c r="L109" s="30"/>
      <c r="M109" s="140"/>
      <c r="U109" s="51"/>
      <c r="AT109" s="17" t="s">
        <v>131</v>
      </c>
      <c r="AU109" s="17" t="s">
        <v>84</v>
      </c>
    </row>
    <row r="110" spans="2:65" s="12" customFormat="1">
      <c r="B110" s="143"/>
      <c r="D110" s="138" t="s">
        <v>133</v>
      </c>
      <c r="E110" s="144" t="s">
        <v>3</v>
      </c>
      <c r="F110" s="145" t="s">
        <v>150</v>
      </c>
      <c r="H110" s="144" t="s">
        <v>3</v>
      </c>
      <c r="L110" s="143"/>
      <c r="M110" s="146"/>
      <c r="U110" s="147"/>
      <c r="AT110" s="144" t="s">
        <v>133</v>
      </c>
      <c r="AU110" s="144" t="s">
        <v>84</v>
      </c>
      <c r="AV110" s="12" t="s">
        <v>82</v>
      </c>
      <c r="AW110" s="12" t="s">
        <v>37</v>
      </c>
      <c r="AX110" s="12" t="s">
        <v>75</v>
      </c>
      <c r="AY110" s="144" t="s">
        <v>121</v>
      </c>
    </row>
    <row r="111" spans="2:65" s="13" customFormat="1">
      <c r="B111" s="148"/>
      <c r="D111" s="138" t="s">
        <v>133</v>
      </c>
      <c r="E111" s="149" t="s">
        <v>3</v>
      </c>
      <c r="F111" s="150" t="s">
        <v>135</v>
      </c>
      <c r="H111" s="151">
        <v>11.5</v>
      </c>
      <c r="L111" s="148"/>
      <c r="M111" s="152"/>
      <c r="U111" s="153"/>
      <c r="AT111" s="149" t="s">
        <v>133</v>
      </c>
      <c r="AU111" s="149" t="s">
        <v>84</v>
      </c>
      <c r="AV111" s="13" t="s">
        <v>84</v>
      </c>
      <c r="AW111" s="13" t="s">
        <v>37</v>
      </c>
      <c r="AX111" s="13" t="s">
        <v>75</v>
      </c>
      <c r="AY111" s="149" t="s">
        <v>121</v>
      </c>
    </row>
    <row r="112" spans="2:65" s="14" customFormat="1">
      <c r="B112" s="154"/>
      <c r="D112" s="138" t="s">
        <v>133</v>
      </c>
      <c r="E112" s="155" t="s">
        <v>3</v>
      </c>
      <c r="F112" s="156" t="s">
        <v>136</v>
      </c>
      <c r="H112" s="157">
        <v>11.5</v>
      </c>
      <c r="L112" s="154"/>
      <c r="M112" s="158"/>
      <c r="U112" s="159"/>
      <c r="AT112" s="155" t="s">
        <v>133</v>
      </c>
      <c r="AU112" s="155" t="s">
        <v>84</v>
      </c>
      <c r="AV112" s="14" t="s">
        <v>127</v>
      </c>
      <c r="AW112" s="14" t="s">
        <v>37</v>
      </c>
      <c r="AX112" s="14" t="s">
        <v>82</v>
      </c>
      <c r="AY112" s="155" t="s">
        <v>121</v>
      </c>
    </row>
    <row r="113" spans="2:65" s="1" customFormat="1" ht="16.5" customHeight="1">
      <c r="B113" s="124"/>
      <c r="C113" s="125" t="s">
        <v>156</v>
      </c>
      <c r="D113" s="125" t="s">
        <v>123</v>
      </c>
      <c r="E113" s="126" t="s">
        <v>157</v>
      </c>
      <c r="F113" s="127" t="s">
        <v>158</v>
      </c>
      <c r="G113" s="128" t="s">
        <v>126</v>
      </c>
      <c r="H113" s="129">
        <v>729.99</v>
      </c>
      <c r="I113" s="130"/>
      <c r="J113" s="130">
        <f>ROUND(I113*H113,2)</f>
        <v>0</v>
      </c>
      <c r="K113" s="131"/>
      <c r="L113" s="30"/>
      <c r="M113" s="132" t="s">
        <v>3</v>
      </c>
      <c r="N113" s="133" t="s">
        <v>46</v>
      </c>
      <c r="O113" s="134">
        <v>1.1579999999999999</v>
      </c>
      <c r="P113" s="134">
        <f>O113*H113</f>
        <v>845.32841999999994</v>
      </c>
      <c r="Q113" s="134">
        <v>0</v>
      </c>
      <c r="R113" s="134">
        <f>Q113*H113</f>
        <v>0</v>
      </c>
      <c r="S113" s="134">
        <v>0.44</v>
      </c>
      <c r="T113" s="134">
        <f>S113*H113</f>
        <v>321.19560000000001</v>
      </c>
      <c r="U113" s="135" t="s">
        <v>3</v>
      </c>
      <c r="AR113" s="136" t="s">
        <v>127</v>
      </c>
      <c r="AT113" s="136" t="s">
        <v>123</v>
      </c>
      <c r="AU113" s="136" t="s">
        <v>84</v>
      </c>
      <c r="AY113" s="17" t="s">
        <v>121</v>
      </c>
      <c r="BE113" s="137">
        <f>IF(N113="základní",J113,0)</f>
        <v>0</v>
      </c>
      <c r="BF113" s="137">
        <f>IF(N113="snížená",J113,0)</f>
        <v>0</v>
      </c>
      <c r="BG113" s="137">
        <f>IF(N113="zákl. přenesená",J113,0)</f>
        <v>0</v>
      </c>
      <c r="BH113" s="137">
        <f>IF(N113="sníž. přenesená",J113,0)</f>
        <v>0</v>
      </c>
      <c r="BI113" s="137">
        <f>IF(N113="nulová",J113,0)</f>
        <v>0</v>
      </c>
      <c r="BJ113" s="17" t="s">
        <v>82</v>
      </c>
      <c r="BK113" s="137">
        <f>ROUND(I113*H113,2)</f>
        <v>0</v>
      </c>
      <c r="BL113" s="17" t="s">
        <v>127</v>
      </c>
      <c r="BM113" s="136" t="s">
        <v>159</v>
      </c>
    </row>
    <row r="114" spans="2:65" s="1" customFormat="1" ht="19.2">
      <c r="B114" s="30"/>
      <c r="D114" s="138" t="s">
        <v>129</v>
      </c>
      <c r="F114" s="139" t="s">
        <v>160</v>
      </c>
      <c r="L114" s="30"/>
      <c r="M114" s="140"/>
      <c r="U114" s="51"/>
      <c r="AT114" s="17" t="s">
        <v>129</v>
      </c>
      <c r="AU114" s="17" t="s">
        <v>84</v>
      </c>
    </row>
    <row r="115" spans="2:65" s="1" customFormat="1">
      <c r="B115" s="30"/>
      <c r="D115" s="141" t="s">
        <v>131</v>
      </c>
      <c r="F115" s="142" t="s">
        <v>161</v>
      </c>
      <c r="L115" s="30"/>
      <c r="M115" s="140"/>
      <c r="U115" s="51"/>
      <c r="AT115" s="17" t="s">
        <v>131</v>
      </c>
      <c r="AU115" s="17" t="s">
        <v>84</v>
      </c>
    </row>
    <row r="116" spans="2:65" s="12" customFormat="1">
      <c r="B116" s="143"/>
      <c r="D116" s="138" t="s">
        <v>133</v>
      </c>
      <c r="E116" s="144" t="s">
        <v>3</v>
      </c>
      <c r="F116" s="145" t="s">
        <v>162</v>
      </c>
      <c r="H116" s="144" t="s">
        <v>3</v>
      </c>
      <c r="L116" s="143"/>
      <c r="M116" s="146"/>
      <c r="U116" s="147"/>
      <c r="AT116" s="144" t="s">
        <v>133</v>
      </c>
      <c r="AU116" s="144" t="s">
        <v>84</v>
      </c>
      <c r="AV116" s="12" t="s">
        <v>82</v>
      </c>
      <c r="AW116" s="12" t="s">
        <v>37</v>
      </c>
      <c r="AX116" s="12" t="s">
        <v>75</v>
      </c>
      <c r="AY116" s="144" t="s">
        <v>121</v>
      </c>
    </row>
    <row r="117" spans="2:65" s="13" customFormat="1">
      <c r="B117" s="148"/>
      <c r="D117" s="138" t="s">
        <v>133</v>
      </c>
      <c r="E117" s="149" t="s">
        <v>3</v>
      </c>
      <c r="F117" s="150" t="s">
        <v>163</v>
      </c>
      <c r="H117" s="151">
        <v>729.99</v>
      </c>
      <c r="L117" s="148"/>
      <c r="M117" s="152"/>
      <c r="U117" s="153"/>
      <c r="AT117" s="149" t="s">
        <v>133</v>
      </c>
      <c r="AU117" s="149" t="s">
        <v>84</v>
      </c>
      <c r="AV117" s="13" t="s">
        <v>84</v>
      </c>
      <c r="AW117" s="13" t="s">
        <v>37</v>
      </c>
      <c r="AX117" s="13" t="s">
        <v>75</v>
      </c>
      <c r="AY117" s="149" t="s">
        <v>121</v>
      </c>
    </row>
    <row r="118" spans="2:65" s="14" customFormat="1">
      <c r="B118" s="154"/>
      <c r="D118" s="138" t="s">
        <v>133</v>
      </c>
      <c r="E118" s="155" t="s">
        <v>3</v>
      </c>
      <c r="F118" s="156" t="s">
        <v>136</v>
      </c>
      <c r="H118" s="157">
        <v>729.99</v>
      </c>
      <c r="L118" s="154"/>
      <c r="M118" s="158"/>
      <c r="U118" s="159"/>
      <c r="AT118" s="155" t="s">
        <v>133</v>
      </c>
      <c r="AU118" s="155" t="s">
        <v>84</v>
      </c>
      <c r="AV118" s="14" t="s">
        <v>127</v>
      </c>
      <c r="AW118" s="14" t="s">
        <v>37</v>
      </c>
      <c r="AX118" s="14" t="s">
        <v>82</v>
      </c>
      <c r="AY118" s="155" t="s">
        <v>121</v>
      </c>
    </row>
    <row r="119" spans="2:65" s="1" customFormat="1" ht="16.5" customHeight="1">
      <c r="B119" s="124"/>
      <c r="C119" s="125" t="s">
        <v>164</v>
      </c>
      <c r="D119" s="125" t="s">
        <v>123</v>
      </c>
      <c r="E119" s="126" t="s">
        <v>145</v>
      </c>
      <c r="F119" s="127" t="s">
        <v>146</v>
      </c>
      <c r="G119" s="128" t="s">
        <v>126</v>
      </c>
      <c r="H119" s="129">
        <v>729.99</v>
      </c>
      <c r="I119" s="130"/>
      <c r="J119" s="130">
        <f>ROUND(I119*H119,2)</f>
        <v>0</v>
      </c>
      <c r="K119" s="131"/>
      <c r="L119" s="30"/>
      <c r="M119" s="132" t="s">
        <v>3</v>
      </c>
      <c r="N119" s="133" t="s">
        <v>46</v>
      </c>
      <c r="O119" s="134">
        <v>0.31</v>
      </c>
      <c r="P119" s="134">
        <f>O119*H119</f>
        <v>226.29689999999999</v>
      </c>
      <c r="Q119" s="134">
        <v>0</v>
      </c>
      <c r="R119" s="134">
        <f>Q119*H119</f>
        <v>0</v>
      </c>
      <c r="S119" s="134">
        <v>0.18</v>
      </c>
      <c r="T119" s="134">
        <f>S119*H119</f>
        <v>131.3982</v>
      </c>
      <c r="U119" s="135" t="s">
        <v>3</v>
      </c>
      <c r="AR119" s="136" t="s">
        <v>127</v>
      </c>
      <c r="AT119" s="136" t="s">
        <v>123</v>
      </c>
      <c r="AU119" s="136" t="s">
        <v>84</v>
      </c>
      <c r="AY119" s="17" t="s">
        <v>121</v>
      </c>
      <c r="BE119" s="137">
        <f>IF(N119="základní",J119,0)</f>
        <v>0</v>
      </c>
      <c r="BF119" s="137">
        <f>IF(N119="snížená",J119,0)</f>
        <v>0</v>
      </c>
      <c r="BG119" s="137">
        <f>IF(N119="zákl. přenesená",J119,0)</f>
        <v>0</v>
      </c>
      <c r="BH119" s="137">
        <f>IF(N119="sníž. přenesená",J119,0)</f>
        <v>0</v>
      </c>
      <c r="BI119" s="137">
        <f>IF(N119="nulová",J119,0)</f>
        <v>0</v>
      </c>
      <c r="BJ119" s="17" t="s">
        <v>82</v>
      </c>
      <c r="BK119" s="137">
        <f>ROUND(I119*H119,2)</f>
        <v>0</v>
      </c>
      <c r="BL119" s="17" t="s">
        <v>127</v>
      </c>
      <c r="BM119" s="136" t="s">
        <v>165</v>
      </c>
    </row>
    <row r="120" spans="2:65" s="1" customFormat="1" ht="19.2">
      <c r="B120" s="30"/>
      <c r="D120" s="138" t="s">
        <v>129</v>
      </c>
      <c r="F120" s="139" t="s">
        <v>148</v>
      </c>
      <c r="L120" s="30"/>
      <c r="M120" s="140"/>
      <c r="U120" s="51"/>
      <c r="AT120" s="17" t="s">
        <v>129</v>
      </c>
      <c r="AU120" s="17" t="s">
        <v>84</v>
      </c>
    </row>
    <row r="121" spans="2:65" s="1" customFormat="1">
      <c r="B121" s="30"/>
      <c r="D121" s="141" t="s">
        <v>131</v>
      </c>
      <c r="F121" s="142" t="s">
        <v>149</v>
      </c>
      <c r="L121" s="30"/>
      <c r="M121" s="140"/>
      <c r="U121" s="51"/>
      <c r="AT121" s="17" t="s">
        <v>131</v>
      </c>
      <c r="AU121" s="17" t="s">
        <v>84</v>
      </c>
    </row>
    <row r="122" spans="2:65" s="13" customFormat="1">
      <c r="B122" s="148"/>
      <c r="D122" s="138" t="s">
        <v>133</v>
      </c>
      <c r="E122" s="149" t="s">
        <v>3</v>
      </c>
      <c r="F122" s="150" t="s">
        <v>163</v>
      </c>
      <c r="H122" s="151">
        <v>729.99</v>
      </c>
      <c r="L122" s="148"/>
      <c r="M122" s="152"/>
      <c r="U122" s="153"/>
      <c r="AT122" s="149" t="s">
        <v>133</v>
      </c>
      <c r="AU122" s="149" t="s">
        <v>84</v>
      </c>
      <c r="AV122" s="13" t="s">
        <v>84</v>
      </c>
      <c r="AW122" s="13" t="s">
        <v>37</v>
      </c>
      <c r="AX122" s="13" t="s">
        <v>75</v>
      </c>
      <c r="AY122" s="149" t="s">
        <v>121</v>
      </c>
    </row>
    <row r="123" spans="2:65" s="14" customFormat="1">
      <c r="B123" s="154"/>
      <c r="D123" s="138" t="s">
        <v>133</v>
      </c>
      <c r="E123" s="155" t="s">
        <v>3</v>
      </c>
      <c r="F123" s="156" t="s">
        <v>136</v>
      </c>
      <c r="H123" s="157">
        <v>729.99</v>
      </c>
      <c r="L123" s="154"/>
      <c r="M123" s="158"/>
      <c r="U123" s="159"/>
      <c r="AT123" s="155" t="s">
        <v>133</v>
      </c>
      <c r="AU123" s="155" t="s">
        <v>84</v>
      </c>
      <c r="AV123" s="14" t="s">
        <v>127</v>
      </c>
      <c r="AW123" s="14" t="s">
        <v>37</v>
      </c>
      <c r="AX123" s="14" t="s">
        <v>82</v>
      </c>
      <c r="AY123" s="155" t="s">
        <v>121</v>
      </c>
    </row>
    <row r="124" spans="2:65" s="1" customFormat="1" ht="16.5" customHeight="1">
      <c r="B124" s="124"/>
      <c r="C124" s="125" t="s">
        <v>166</v>
      </c>
      <c r="D124" s="125" t="s">
        <v>123</v>
      </c>
      <c r="E124" s="126" t="s">
        <v>167</v>
      </c>
      <c r="F124" s="127" t="s">
        <v>168</v>
      </c>
      <c r="G124" s="128" t="s">
        <v>126</v>
      </c>
      <c r="H124" s="129">
        <v>20</v>
      </c>
      <c r="I124" s="130"/>
      <c r="J124" s="130">
        <f>ROUND(I124*H124,2)</f>
        <v>0</v>
      </c>
      <c r="K124" s="131"/>
      <c r="L124" s="30"/>
      <c r="M124" s="132" t="s">
        <v>3</v>
      </c>
      <c r="N124" s="133" t="s">
        <v>46</v>
      </c>
      <c r="O124" s="134">
        <v>0.30499999999999999</v>
      </c>
      <c r="P124" s="134">
        <f>O124*H124</f>
        <v>6.1</v>
      </c>
      <c r="Q124" s="134">
        <v>0</v>
      </c>
      <c r="R124" s="134">
        <f>Q124*H124</f>
        <v>0</v>
      </c>
      <c r="S124" s="134">
        <v>0.32500000000000001</v>
      </c>
      <c r="T124" s="134">
        <f>S124*H124</f>
        <v>6.5</v>
      </c>
      <c r="U124" s="135" t="s">
        <v>3</v>
      </c>
      <c r="AR124" s="136" t="s">
        <v>127</v>
      </c>
      <c r="AT124" s="136" t="s">
        <v>123</v>
      </c>
      <c r="AU124" s="136" t="s">
        <v>84</v>
      </c>
      <c r="AY124" s="17" t="s">
        <v>121</v>
      </c>
      <c r="BE124" s="137">
        <f>IF(N124="základní",J124,0)</f>
        <v>0</v>
      </c>
      <c r="BF124" s="137">
        <f>IF(N124="snížená",J124,0)</f>
        <v>0</v>
      </c>
      <c r="BG124" s="137">
        <f>IF(N124="zákl. přenesená",J124,0)</f>
        <v>0</v>
      </c>
      <c r="BH124" s="137">
        <f>IF(N124="sníž. přenesená",J124,0)</f>
        <v>0</v>
      </c>
      <c r="BI124" s="137">
        <f>IF(N124="nulová",J124,0)</f>
        <v>0</v>
      </c>
      <c r="BJ124" s="17" t="s">
        <v>82</v>
      </c>
      <c r="BK124" s="137">
        <f>ROUND(I124*H124,2)</f>
        <v>0</v>
      </c>
      <c r="BL124" s="17" t="s">
        <v>127</v>
      </c>
      <c r="BM124" s="136" t="s">
        <v>169</v>
      </c>
    </row>
    <row r="125" spans="2:65" s="1" customFormat="1" ht="19.2">
      <c r="B125" s="30"/>
      <c r="D125" s="138" t="s">
        <v>129</v>
      </c>
      <c r="F125" s="139" t="s">
        <v>170</v>
      </c>
      <c r="L125" s="30"/>
      <c r="M125" s="140"/>
      <c r="U125" s="51"/>
      <c r="AT125" s="17" t="s">
        <v>129</v>
      </c>
      <c r="AU125" s="17" t="s">
        <v>84</v>
      </c>
    </row>
    <row r="126" spans="2:65" s="1" customFormat="1">
      <c r="B126" s="30"/>
      <c r="D126" s="141" t="s">
        <v>131</v>
      </c>
      <c r="F126" s="142" t="s">
        <v>171</v>
      </c>
      <c r="L126" s="30"/>
      <c r="M126" s="140"/>
      <c r="U126" s="51"/>
      <c r="AT126" s="17" t="s">
        <v>131</v>
      </c>
      <c r="AU126" s="17" t="s">
        <v>84</v>
      </c>
    </row>
    <row r="127" spans="2:65" s="12" customFormat="1">
      <c r="B127" s="143"/>
      <c r="D127" s="138" t="s">
        <v>133</v>
      </c>
      <c r="E127" s="144" t="s">
        <v>3</v>
      </c>
      <c r="F127" s="145" t="s">
        <v>172</v>
      </c>
      <c r="H127" s="144" t="s">
        <v>3</v>
      </c>
      <c r="L127" s="143"/>
      <c r="M127" s="146"/>
      <c r="U127" s="147"/>
      <c r="AT127" s="144" t="s">
        <v>133</v>
      </c>
      <c r="AU127" s="144" t="s">
        <v>84</v>
      </c>
      <c r="AV127" s="12" t="s">
        <v>82</v>
      </c>
      <c r="AW127" s="12" t="s">
        <v>37</v>
      </c>
      <c r="AX127" s="12" t="s">
        <v>75</v>
      </c>
      <c r="AY127" s="144" t="s">
        <v>121</v>
      </c>
    </row>
    <row r="128" spans="2:65" s="13" customFormat="1">
      <c r="B128" s="148"/>
      <c r="D128" s="138" t="s">
        <v>133</v>
      </c>
      <c r="E128" s="149" t="s">
        <v>3</v>
      </c>
      <c r="F128" s="150" t="s">
        <v>143</v>
      </c>
      <c r="H128" s="151">
        <v>8.5</v>
      </c>
      <c r="L128" s="148"/>
      <c r="M128" s="152"/>
      <c r="U128" s="153"/>
      <c r="AT128" s="149" t="s">
        <v>133</v>
      </c>
      <c r="AU128" s="149" t="s">
        <v>84</v>
      </c>
      <c r="AV128" s="13" t="s">
        <v>84</v>
      </c>
      <c r="AW128" s="13" t="s">
        <v>37</v>
      </c>
      <c r="AX128" s="13" t="s">
        <v>75</v>
      </c>
      <c r="AY128" s="149" t="s">
        <v>121</v>
      </c>
    </row>
    <row r="129" spans="2:65" s="13" customFormat="1">
      <c r="B129" s="148"/>
      <c r="D129" s="138" t="s">
        <v>133</v>
      </c>
      <c r="E129" s="149" t="s">
        <v>3</v>
      </c>
      <c r="F129" s="150" t="s">
        <v>135</v>
      </c>
      <c r="H129" s="151">
        <v>11.5</v>
      </c>
      <c r="L129" s="148"/>
      <c r="M129" s="152"/>
      <c r="U129" s="153"/>
      <c r="AT129" s="149" t="s">
        <v>133</v>
      </c>
      <c r="AU129" s="149" t="s">
        <v>84</v>
      </c>
      <c r="AV129" s="13" t="s">
        <v>84</v>
      </c>
      <c r="AW129" s="13" t="s">
        <v>37</v>
      </c>
      <c r="AX129" s="13" t="s">
        <v>75</v>
      </c>
      <c r="AY129" s="149" t="s">
        <v>121</v>
      </c>
    </row>
    <row r="130" spans="2:65" s="14" customFormat="1">
      <c r="B130" s="154"/>
      <c r="D130" s="138" t="s">
        <v>133</v>
      </c>
      <c r="E130" s="155" t="s">
        <v>3</v>
      </c>
      <c r="F130" s="156" t="s">
        <v>136</v>
      </c>
      <c r="H130" s="157">
        <v>20</v>
      </c>
      <c r="L130" s="154"/>
      <c r="M130" s="158"/>
      <c r="U130" s="159"/>
      <c r="AT130" s="155" t="s">
        <v>133</v>
      </c>
      <c r="AU130" s="155" t="s">
        <v>84</v>
      </c>
      <c r="AV130" s="14" t="s">
        <v>127</v>
      </c>
      <c r="AW130" s="14" t="s">
        <v>37</v>
      </c>
      <c r="AX130" s="14" t="s">
        <v>82</v>
      </c>
      <c r="AY130" s="155" t="s">
        <v>121</v>
      </c>
    </row>
    <row r="131" spans="2:65" s="1" customFormat="1" ht="16.5" customHeight="1">
      <c r="B131" s="124"/>
      <c r="C131" s="125" t="s">
        <v>173</v>
      </c>
      <c r="D131" s="125" t="s">
        <v>123</v>
      </c>
      <c r="E131" s="126" t="s">
        <v>174</v>
      </c>
      <c r="F131" s="127" t="s">
        <v>175</v>
      </c>
      <c r="G131" s="128" t="s">
        <v>126</v>
      </c>
      <c r="H131" s="129">
        <v>12.4</v>
      </c>
      <c r="I131" s="130"/>
      <c r="J131" s="130">
        <f>ROUND(I131*H131,2)</f>
        <v>0</v>
      </c>
      <c r="K131" s="131"/>
      <c r="L131" s="30"/>
      <c r="M131" s="132" t="s">
        <v>3</v>
      </c>
      <c r="N131" s="133" t="s">
        <v>46</v>
      </c>
      <c r="O131" s="134">
        <v>0.13800000000000001</v>
      </c>
      <c r="P131" s="134">
        <f>O131*H131</f>
        <v>1.7112000000000003</v>
      </c>
      <c r="Q131" s="134">
        <v>3.0000000000000001E-5</v>
      </c>
      <c r="R131" s="134">
        <f>Q131*H131</f>
        <v>3.7200000000000004E-4</v>
      </c>
      <c r="S131" s="134">
        <v>0.23</v>
      </c>
      <c r="T131" s="134">
        <f>S131*H131</f>
        <v>2.8520000000000003</v>
      </c>
      <c r="U131" s="135" t="s">
        <v>3</v>
      </c>
      <c r="AR131" s="136" t="s">
        <v>127</v>
      </c>
      <c r="AT131" s="136" t="s">
        <v>123</v>
      </c>
      <c r="AU131" s="136" t="s">
        <v>84</v>
      </c>
      <c r="AY131" s="17" t="s">
        <v>121</v>
      </c>
      <c r="BE131" s="137">
        <f>IF(N131="základní",J131,0)</f>
        <v>0</v>
      </c>
      <c r="BF131" s="137">
        <f>IF(N131="snížená",J131,0)</f>
        <v>0</v>
      </c>
      <c r="BG131" s="137">
        <f>IF(N131="zákl. přenesená",J131,0)</f>
        <v>0</v>
      </c>
      <c r="BH131" s="137">
        <f>IF(N131="sníž. přenesená",J131,0)</f>
        <v>0</v>
      </c>
      <c r="BI131" s="137">
        <f>IF(N131="nulová",J131,0)</f>
        <v>0</v>
      </c>
      <c r="BJ131" s="17" t="s">
        <v>82</v>
      </c>
      <c r="BK131" s="137">
        <f>ROUND(I131*H131,2)</f>
        <v>0</v>
      </c>
      <c r="BL131" s="17" t="s">
        <v>127</v>
      </c>
      <c r="BM131" s="136" t="s">
        <v>176</v>
      </c>
    </row>
    <row r="132" spans="2:65" s="1" customFormat="1" ht="19.2">
      <c r="B132" s="30"/>
      <c r="D132" s="138" t="s">
        <v>129</v>
      </c>
      <c r="F132" s="139" t="s">
        <v>177</v>
      </c>
      <c r="L132" s="30"/>
      <c r="M132" s="140"/>
      <c r="U132" s="51"/>
      <c r="AT132" s="17" t="s">
        <v>129</v>
      </c>
      <c r="AU132" s="17" t="s">
        <v>84</v>
      </c>
    </row>
    <row r="133" spans="2:65" s="1" customFormat="1">
      <c r="B133" s="30"/>
      <c r="D133" s="141" t="s">
        <v>131</v>
      </c>
      <c r="F133" s="142" t="s">
        <v>178</v>
      </c>
      <c r="L133" s="30"/>
      <c r="M133" s="140"/>
      <c r="U133" s="51"/>
      <c r="AT133" s="17" t="s">
        <v>131</v>
      </c>
      <c r="AU133" s="17" t="s">
        <v>84</v>
      </c>
    </row>
    <row r="134" spans="2:65" s="12" customFormat="1">
      <c r="B134" s="143"/>
      <c r="D134" s="138" t="s">
        <v>133</v>
      </c>
      <c r="E134" s="144" t="s">
        <v>3</v>
      </c>
      <c r="F134" s="145" t="s">
        <v>179</v>
      </c>
      <c r="H134" s="144" t="s">
        <v>3</v>
      </c>
      <c r="L134" s="143"/>
      <c r="M134" s="146"/>
      <c r="U134" s="147"/>
      <c r="AT134" s="144" t="s">
        <v>133</v>
      </c>
      <c r="AU134" s="144" t="s">
        <v>84</v>
      </c>
      <c r="AV134" s="12" t="s">
        <v>82</v>
      </c>
      <c r="AW134" s="12" t="s">
        <v>37</v>
      </c>
      <c r="AX134" s="12" t="s">
        <v>75</v>
      </c>
      <c r="AY134" s="144" t="s">
        <v>121</v>
      </c>
    </row>
    <row r="135" spans="2:65" s="13" customFormat="1">
      <c r="B135" s="148"/>
      <c r="D135" s="138" t="s">
        <v>133</v>
      </c>
      <c r="E135" s="149" t="s">
        <v>3</v>
      </c>
      <c r="F135" s="150" t="s">
        <v>180</v>
      </c>
      <c r="H135" s="151">
        <v>7.05</v>
      </c>
      <c r="L135" s="148"/>
      <c r="M135" s="152"/>
      <c r="U135" s="153"/>
      <c r="AT135" s="149" t="s">
        <v>133</v>
      </c>
      <c r="AU135" s="149" t="s">
        <v>84</v>
      </c>
      <c r="AV135" s="13" t="s">
        <v>84</v>
      </c>
      <c r="AW135" s="13" t="s">
        <v>37</v>
      </c>
      <c r="AX135" s="13" t="s">
        <v>75</v>
      </c>
      <c r="AY135" s="149" t="s">
        <v>121</v>
      </c>
    </row>
    <row r="136" spans="2:65" s="13" customFormat="1">
      <c r="B136" s="148"/>
      <c r="D136" s="138" t="s">
        <v>133</v>
      </c>
      <c r="E136" s="149" t="s">
        <v>3</v>
      </c>
      <c r="F136" s="150" t="s">
        <v>181</v>
      </c>
      <c r="H136" s="151">
        <v>5.35</v>
      </c>
      <c r="L136" s="148"/>
      <c r="M136" s="152"/>
      <c r="U136" s="153"/>
      <c r="AT136" s="149" t="s">
        <v>133</v>
      </c>
      <c r="AU136" s="149" t="s">
        <v>84</v>
      </c>
      <c r="AV136" s="13" t="s">
        <v>84</v>
      </c>
      <c r="AW136" s="13" t="s">
        <v>37</v>
      </c>
      <c r="AX136" s="13" t="s">
        <v>75</v>
      </c>
      <c r="AY136" s="149" t="s">
        <v>121</v>
      </c>
    </row>
    <row r="137" spans="2:65" s="14" customFormat="1">
      <c r="B137" s="154"/>
      <c r="D137" s="138" t="s">
        <v>133</v>
      </c>
      <c r="E137" s="155" t="s">
        <v>3</v>
      </c>
      <c r="F137" s="156" t="s">
        <v>136</v>
      </c>
      <c r="H137" s="157">
        <v>12.4</v>
      </c>
      <c r="L137" s="154"/>
      <c r="M137" s="158"/>
      <c r="U137" s="159"/>
      <c r="AT137" s="155" t="s">
        <v>133</v>
      </c>
      <c r="AU137" s="155" t="s">
        <v>84</v>
      </c>
      <c r="AV137" s="14" t="s">
        <v>127</v>
      </c>
      <c r="AW137" s="14" t="s">
        <v>37</v>
      </c>
      <c r="AX137" s="14" t="s">
        <v>82</v>
      </c>
      <c r="AY137" s="155" t="s">
        <v>121</v>
      </c>
    </row>
    <row r="138" spans="2:65" s="1" customFormat="1" ht="16.5" customHeight="1">
      <c r="B138" s="124"/>
      <c r="C138" s="125" t="s">
        <v>182</v>
      </c>
      <c r="D138" s="125" t="s">
        <v>123</v>
      </c>
      <c r="E138" s="126" t="s">
        <v>183</v>
      </c>
      <c r="F138" s="127" t="s">
        <v>184</v>
      </c>
      <c r="G138" s="128" t="s">
        <v>126</v>
      </c>
      <c r="H138" s="129">
        <v>729.99</v>
      </c>
      <c r="I138" s="130"/>
      <c r="J138" s="130">
        <f>ROUND(I138*H138,2)</f>
        <v>0</v>
      </c>
      <c r="K138" s="131"/>
      <c r="L138" s="30"/>
      <c r="M138" s="132" t="s">
        <v>3</v>
      </c>
      <c r="N138" s="133" t="s">
        <v>46</v>
      </c>
      <c r="O138" s="134">
        <v>2.9000000000000001E-2</v>
      </c>
      <c r="P138" s="134">
        <f>O138*H138</f>
        <v>21.169710000000002</v>
      </c>
      <c r="Q138" s="134">
        <v>3.0000000000000001E-5</v>
      </c>
      <c r="R138" s="134">
        <f>Q138*H138</f>
        <v>2.1899700000000001E-2</v>
      </c>
      <c r="S138" s="134">
        <v>0.23</v>
      </c>
      <c r="T138" s="134">
        <f>S138*H138</f>
        <v>167.89770000000001</v>
      </c>
      <c r="U138" s="135" t="s">
        <v>3</v>
      </c>
      <c r="AR138" s="136" t="s">
        <v>127</v>
      </c>
      <c r="AT138" s="136" t="s">
        <v>123</v>
      </c>
      <c r="AU138" s="136" t="s">
        <v>84</v>
      </c>
      <c r="AY138" s="17" t="s">
        <v>121</v>
      </c>
      <c r="BE138" s="137">
        <f>IF(N138="základní",J138,0)</f>
        <v>0</v>
      </c>
      <c r="BF138" s="137">
        <f>IF(N138="snížená",J138,0)</f>
        <v>0</v>
      </c>
      <c r="BG138" s="137">
        <f>IF(N138="zákl. přenesená",J138,0)</f>
        <v>0</v>
      </c>
      <c r="BH138" s="137">
        <f>IF(N138="sníž. přenesená",J138,0)</f>
        <v>0</v>
      </c>
      <c r="BI138" s="137">
        <f>IF(N138="nulová",J138,0)</f>
        <v>0</v>
      </c>
      <c r="BJ138" s="17" t="s">
        <v>82</v>
      </c>
      <c r="BK138" s="137">
        <f>ROUND(I138*H138,2)</f>
        <v>0</v>
      </c>
      <c r="BL138" s="17" t="s">
        <v>127</v>
      </c>
      <c r="BM138" s="136" t="s">
        <v>185</v>
      </c>
    </row>
    <row r="139" spans="2:65" s="1" customFormat="1" ht="19.2">
      <c r="B139" s="30"/>
      <c r="D139" s="138" t="s">
        <v>129</v>
      </c>
      <c r="F139" s="139" t="s">
        <v>186</v>
      </c>
      <c r="L139" s="30"/>
      <c r="M139" s="140"/>
      <c r="U139" s="51"/>
      <c r="AT139" s="17" t="s">
        <v>129</v>
      </c>
      <c r="AU139" s="17" t="s">
        <v>84</v>
      </c>
    </row>
    <row r="140" spans="2:65" s="1" customFormat="1">
      <c r="B140" s="30"/>
      <c r="D140" s="141" t="s">
        <v>131</v>
      </c>
      <c r="F140" s="142" t="s">
        <v>187</v>
      </c>
      <c r="L140" s="30"/>
      <c r="M140" s="140"/>
      <c r="U140" s="51"/>
      <c r="AT140" s="17" t="s">
        <v>131</v>
      </c>
      <c r="AU140" s="17" t="s">
        <v>84</v>
      </c>
    </row>
    <row r="141" spans="2:65" s="12" customFormat="1">
      <c r="B141" s="143"/>
      <c r="D141" s="138" t="s">
        <v>133</v>
      </c>
      <c r="E141" s="144" t="s">
        <v>3</v>
      </c>
      <c r="F141" s="145" t="s">
        <v>188</v>
      </c>
      <c r="H141" s="144" t="s">
        <v>3</v>
      </c>
      <c r="L141" s="143"/>
      <c r="M141" s="146"/>
      <c r="U141" s="147"/>
      <c r="AT141" s="144" t="s">
        <v>133</v>
      </c>
      <c r="AU141" s="144" t="s">
        <v>84</v>
      </c>
      <c r="AV141" s="12" t="s">
        <v>82</v>
      </c>
      <c r="AW141" s="12" t="s">
        <v>37</v>
      </c>
      <c r="AX141" s="12" t="s">
        <v>75</v>
      </c>
      <c r="AY141" s="144" t="s">
        <v>121</v>
      </c>
    </row>
    <row r="142" spans="2:65" s="13" customFormat="1">
      <c r="B142" s="148"/>
      <c r="D142" s="138" t="s">
        <v>133</v>
      </c>
      <c r="E142" s="149" t="s">
        <v>3</v>
      </c>
      <c r="F142" s="150" t="s">
        <v>163</v>
      </c>
      <c r="H142" s="151">
        <v>729.99</v>
      </c>
      <c r="L142" s="148"/>
      <c r="M142" s="152"/>
      <c r="U142" s="153"/>
      <c r="AT142" s="149" t="s">
        <v>133</v>
      </c>
      <c r="AU142" s="149" t="s">
        <v>84</v>
      </c>
      <c r="AV142" s="13" t="s">
        <v>84</v>
      </c>
      <c r="AW142" s="13" t="s">
        <v>37</v>
      </c>
      <c r="AX142" s="13" t="s">
        <v>75</v>
      </c>
      <c r="AY142" s="149" t="s">
        <v>121</v>
      </c>
    </row>
    <row r="143" spans="2:65" s="14" customFormat="1">
      <c r="B143" s="154"/>
      <c r="D143" s="138" t="s">
        <v>133</v>
      </c>
      <c r="E143" s="155" t="s">
        <v>3</v>
      </c>
      <c r="F143" s="156" t="s">
        <v>136</v>
      </c>
      <c r="H143" s="157">
        <v>729.99</v>
      </c>
      <c r="L143" s="154"/>
      <c r="M143" s="158"/>
      <c r="U143" s="159"/>
      <c r="AT143" s="155" t="s">
        <v>133</v>
      </c>
      <c r="AU143" s="155" t="s">
        <v>84</v>
      </c>
      <c r="AV143" s="14" t="s">
        <v>127</v>
      </c>
      <c r="AW143" s="14" t="s">
        <v>37</v>
      </c>
      <c r="AX143" s="14" t="s">
        <v>82</v>
      </c>
      <c r="AY143" s="155" t="s">
        <v>121</v>
      </c>
    </row>
    <row r="144" spans="2:65" s="1" customFormat="1" ht="16.5" customHeight="1">
      <c r="B144" s="124"/>
      <c r="C144" s="125" t="s">
        <v>189</v>
      </c>
      <c r="D144" s="125" t="s">
        <v>123</v>
      </c>
      <c r="E144" s="126" t="s">
        <v>190</v>
      </c>
      <c r="F144" s="127" t="s">
        <v>191</v>
      </c>
      <c r="G144" s="128" t="s">
        <v>192</v>
      </c>
      <c r="H144" s="129">
        <v>61.1</v>
      </c>
      <c r="I144" s="130"/>
      <c r="J144" s="130">
        <f>ROUND(I144*H144,2)</f>
        <v>0</v>
      </c>
      <c r="K144" s="131"/>
      <c r="L144" s="30"/>
      <c r="M144" s="132" t="s">
        <v>3</v>
      </c>
      <c r="N144" s="133" t="s">
        <v>46</v>
      </c>
      <c r="O144" s="134">
        <v>0.13300000000000001</v>
      </c>
      <c r="P144" s="134">
        <f>O144*H144</f>
        <v>8.1263000000000005</v>
      </c>
      <c r="Q144" s="134">
        <v>0</v>
      </c>
      <c r="R144" s="134">
        <f>Q144*H144</f>
        <v>0</v>
      </c>
      <c r="S144" s="134">
        <v>0.20499999999999999</v>
      </c>
      <c r="T144" s="134">
        <f>S144*H144</f>
        <v>12.525499999999999</v>
      </c>
      <c r="U144" s="135" t="s">
        <v>3</v>
      </c>
      <c r="AR144" s="136" t="s">
        <v>127</v>
      </c>
      <c r="AT144" s="136" t="s">
        <v>123</v>
      </c>
      <c r="AU144" s="136" t="s">
        <v>84</v>
      </c>
      <c r="AY144" s="17" t="s">
        <v>121</v>
      </c>
      <c r="BE144" s="137">
        <f>IF(N144="základní",J144,0)</f>
        <v>0</v>
      </c>
      <c r="BF144" s="137">
        <f>IF(N144="snížená",J144,0)</f>
        <v>0</v>
      </c>
      <c r="BG144" s="137">
        <f>IF(N144="zákl. přenesená",J144,0)</f>
        <v>0</v>
      </c>
      <c r="BH144" s="137">
        <f>IF(N144="sníž. přenesená",J144,0)</f>
        <v>0</v>
      </c>
      <c r="BI144" s="137">
        <f>IF(N144="nulová",J144,0)</f>
        <v>0</v>
      </c>
      <c r="BJ144" s="17" t="s">
        <v>82</v>
      </c>
      <c r="BK144" s="137">
        <f>ROUND(I144*H144,2)</f>
        <v>0</v>
      </c>
      <c r="BL144" s="17" t="s">
        <v>127</v>
      </c>
      <c r="BM144" s="136" t="s">
        <v>193</v>
      </c>
    </row>
    <row r="145" spans="2:65" s="1" customFormat="1" ht="19.2">
      <c r="B145" s="30"/>
      <c r="D145" s="138" t="s">
        <v>129</v>
      </c>
      <c r="F145" s="139" t="s">
        <v>194</v>
      </c>
      <c r="L145" s="30"/>
      <c r="M145" s="140"/>
      <c r="U145" s="51"/>
      <c r="AT145" s="17" t="s">
        <v>129</v>
      </c>
      <c r="AU145" s="17" t="s">
        <v>84</v>
      </c>
    </row>
    <row r="146" spans="2:65" s="1" customFormat="1">
      <c r="B146" s="30"/>
      <c r="D146" s="141" t="s">
        <v>131</v>
      </c>
      <c r="F146" s="142" t="s">
        <v>195</v>
      </c>
      <c r="L146" s="30"/>
      <c r="M146" s="140"/>
      <c r="U146" s="51"/>
      <c r="AT146" s="17" t="s">
        <v>131</v>
      </c>
      <c r="AU146" s="17" t="s">
        <v>84</v>
      </c>
    </row>
    <row r="147" spans="2:65" s="13" customFormat="1">
      <c r="B147" s="148"/>
      <c r="D147" s="138" t="s">
        <v>133</v>
      </c>
      <c r="E147" s="149" t="s">
        <v>3</v>
      </c>
      <c r="F147" s="150" t="s">
        <v>196</v>
      </c>
      <c r="H147" s="151">
        <v>61.1</v>
      </c>
      <c r="L147" s="148"/>
      <c r="M147" s="152"/>
      <c r="U147" s="153"/>
      <c r="AT147" s="149" t="s">
        <v>133</v>
      </c>
      <c r="AU147" s="149" t="s">
        <v>84</v>
      </c>
      <c r="AV147" s="13" t="s">
        <v>84</v>
      </c>
      <c r="AW147" s="13" t="s">
        <v>37</v>
      </c>
      <c r="AX147" s="13" t="s">
        <v>75</v>
      </c>
      <c r="AY147" s="149" t="s">
        <v>121</v>
      </c>
    </row>
    <row r="148" spans="2:65" s="14" customFormat="1">
      <c r="B148" s="154"/>
      <c r="D148" s="138" t="s">
        <v>133</v>
      </c>
      <c r="E148" s="155" t="s">
        <v>3</v>
      </c>
      <c r="F148" s="156" t="s">
        <v>136</v>
      </c>
      <c r="H148" s="157">
        <v>61.1</v>
      </c>
      <c r="L148" s="154"/>
      <c r="M148" s="158"/>
      <c r="U148" s="159"/>
      <c r="AT148" s="155" t="s">
        <v>133</v>
      </c>
      <c r="AU148" s="155" t="s">
        <v>84</v>
      </c>
      <c r="AV148" s="14" t="s">
        <v>127</v>
      </c>
      <c r="AW148" s="14" t="s">
        <v>37</v>
      </c>
      <c r="AX148" s="14" t="s">
        <v>82</v>
      </c>
      <c r="AY148" s="155" t="s">
        <v>121</v>
      </c>
    </row>
    <row r="149" spans="2:65" s="1" customFormat="1" ht="16.5" customHeight="1">
      <c r="B149" s="124"/>
      <c r="C149" s="125" t="s">
        <v>197</v>
      </c>
      <c r="D149" s="125" t="s">
        <v>123</v>
      </c>
      <c r="E149" s="126" t="s">
        <v>198</v>
      </c>
      <c r="F149" s="127" t="s">
        <v>199</v>
      </c>
      <c r="G149" s="128" t="s">
        <v>192</v>
      </c>
      <c r="H149" s="129">
        <v>26.8</v>
      </c>
      <c r="I149" s="130"/>
      <c r="J149" s="130">
        <f>ROUND(I149*H149,2)</f>
        <v>0</v>
      </c>
      <c r="K149" s="131"/>
      <c r="L149" s="30"/>
      <c r="M149" s="132" t="s">
        <v>3</v>
      </c>
      <c r="N149" s="133" t="s">
        <v>46</v>
      </c>
      <c r="O149" s="134">
        <v>9.5000000000000001E-2</v>
      </c>
      <c r="P149" s="134">
        <f>O149*H149</f>
        <v>2.5460000000000003</v>
      </c>
      <c r="Q149" s="134">
        <v>0</v>
      </c>
      <c r="R149" s="134">
        <f>Q149*H149</f>
        <v>0</v>
      </c>
      <c r="S149" s="134">
        <v>0.04</v>
      </c>
      <c r="T149" s="134">
        <f>S149*H149</f>
        <v>1.0720000000000001</v>
      </c>
      <c r="U149" s="135" t="s">
        <v>3</v>
      </c>
      <c r="AR149" s="136" t="s">
        <v>127</v>
      </c>
      <c r="AT149" s="136" t="s">
        <v>123</v>
      </c>
      <c r="AU149" s="136" t="s">
        <v>84</v>
      </c>
      <c r="AY149" s="17" t="s">
        <v>121</v>
      </c>
      <c r="BE149" s="137">
        <f>IF(N149="základní",J149,0)</f>
        <v>0</v>
      </c>
      <c r="BF149" s="137">
        <f>IF(N149="snížená",J149,0)</f>
        <v>0</v>
      </c>
      <c r="BG149" s="137">
        <f>IF(N149="zákl. přenesená",J149,0)</f>
        <v>0</v>
      </c>
      <c r="BH149" s="137">
        <f>IF(N149="sníž. přenesená",J149,0)</f>
        <v>0</v>
      </c>
      <c r="BI149" s="137">
        <f>IF(N149="nulová",J149,0)</f>
        <v>0</v>
      </c>
      <c r="BJ149" s="17" t="s">
        <v>82</v>
      </c>
      <c r="BK149" s="137">
        <f>ROUND(I149*H149,2)</f>
        <v>0</v>
      </c>
      <c r="BL149" s="17" t="s">
        <v>127</v>
      </c>
      <c r="BM149" s="136" t="s">
        <v>200</v>
      </c>
    </row>
    <row r="150" spans="2:65" s="1" customFormat="1" ht="19.2">
      <c r="B150" s="30"/>
      <c r="D150" s="138" t="s">
        <v>129</v>
      </c>
      <c r="F150" s="139" t="s">
        <v>201</v>
      </c>
      <c r="L150" s="30"/>
      <c r="M150" s="140"/>
      <c r="U150" s="51"/>
      <c r="AT150" s="17" t="s">
        <v>129</v>
      </c>
      <c r="AU150" s="17" t="s">
        <v>84</v>
      </c>
    </row>
    <row r="151" spans="2:65" s="1" customFormat="1">
      <c r="B151" s="30"/>
      <c r="D151" s="141" t="s">
        <v>131</v>
      </c>
      <c r="F151" s="142" t="s">
        <v>202</v>
      </c>
      <c r="L151" s="30"/>
      <c r="M151" s="140"/>
      <c r="U151" s="51"/>
      <c r="AT151" s="17" t="s">
        <v>131</v>
      </c>
      <c r="AU151" s="17" t="s">
        <v>84</v>
      </c>
    </row>
    <row r="152" spans="2:65" s="13" customFormat="1">
      <c r="B152" s="148"/>
      <c r="D152" s="138" t="s">
        <v>133</v>
      </c>
      <c r="E152" s="149" t="s">
        <v>3</v>
      </c>
      <c r="F152" s="150" t="s">
        <v>203</v>
      </c>
      <c r="H152" s="151">
        <v>26.8</v>
      </c>
      <c r="L152" s="148"/>
      <c r="M152" s="152"/>
      <c r="U152" s="153"/>
      <c r="AT152" s="149" t="s">
        <v>133</v>
      </c>
      <c r="AU152" s="149" t="s">
        <v>84</v>
      </c>
      <c r="AV152" s="13" t="s">
        <v>84</v>
      </c>
      <c r="AW152" s="13" t="s">
        <v>37</v>
      </c>
      <c r="AX152" s="13" t="s">
        <v>75</v>
      </c>
      <c r="AY152" s="149" t="s">
        <v>121</v>
      </c>
    </row>
    <row r="153" spans="2:65" s="14" customFormat="1">
      <c r="B153" s="154"/>
      <c r="D153" s="138" t="s">
        <v>133</v>
      </c>
      <c r="E153" s="155" t="s">
        <v>3</v>
      </c>
      <c r="F153" s="156" t="s">
        <v>136</v>
      </c>
      <c r="H153" s="157">
        <v>26.8</v>
      </c>
      <c r="L153" s="154"/>
      <c r="M153" s="158"/>
      <c r="U153" s="159"/>
      <c r="AT153" s="155" t="s">
        <v>133</v>
      </c>
      <c r="AU153" s="155" t="s">
        <v>84</v>
      </c>
      <c r="AV153" s="14" t="s">
        <v>127</v>
      </c>
      <c r="AW153" s="14" t="s">
        <v>37</v>
      </c>
      <c r="AX153" s="14" t="s">
        <v>82</v>
      </c>
      <c r="AY153" s="155" t="s">
        <v>121</v>
      </c>
    </row>
    <row r="154" spans="2:65" s="1" customFormat="1" ht="16.5" customHeight="1">
      <c r="B154" s="124"/>
      <c r="C154" s="125" t="s">
        <v>9</v>
      </c>
      <c r="D154" s="125" t="s">
        <v>123</v>
      </c>
      <c r="E154" s="126" t="s">
        <v>204</v>
      </c>
      <c r="F154" s="127" t="s">
        <v>205</v>
      </c>
      <c r="G154" s="128" t="s">
        <v>126</v>
      </c>
      <c r="H154" s="129">
        <v>184.4</v>
      </c>
      <c r="I154" s="130"/>
      <c r="J154" s="130">
        <f>ROUND(I154*H154,2)</f>
        <v>0</v>
      </c>
      <c r="K154" s="131"/>
      <c r="L154" s="30"/>
      <c r="M154" s="132" t="s">
        <v>3</v>
      </c>
      <c r="N154" s="133" t="s">
        <v>46</v>
      </c>
      <c r="O154" s="134">
        <v>2.5999999999999999E-2</v>
      </c>
      <c r="P154" s="134">
        <f>O154*H154</f>
        <v>4.7943999999999996</v>
      </c>
      <c r="Q154" s="134">
        <v>0</v>
      </c>
      <c r="R154" s="134">
        <f>Q154*H154</f>
        <v>0</v>
      </c>
      <c r="S154" s="134">
        <v>0</v>
      </c>
      <c r="T154" s="134">
        <f>S154*H154</f>
        <v>0</v>
      </c>
      <c r="U154" s="135" t="s">
        <v>3</v>
      </c>
      <c r="AR154" s="136" t="s">
        <v>127</v>
      </c>
      <c r="AT154" s="136" t="s">
        <v>123</v>
      </c>
      <c r="AU154" s="136" t="s">
        <v>84</v>
      </c>
      <c r="AY154" s="17" t="s">
        <v>121</v>
      </c>
      <c r="BE154" s="137">
        <f>IF(N154="základní",J154,0)</f>
        <v>0</v>
      </c>
      <c r="BF154" s="137">
        <f>IF(N154="snížená",J154,0)</f>
        <v>0</v>
      </c>
      <c r="BG154" s="137">
        <f>IF(N154="zákl. přenesená",J154,0)</f>
        <v>0</v>
      </c>
      <c r="BH154" s="137">
        <f>IF(N154="sníž. přenesená",J154,0)</f>
        <v>0</v>
      </c>
      <c r="BI154" s="137">
        <f>IF(N154="nulová",J154,0)</f>
        <v>0</v>
      </c>
      <c r="BJ154" s="17" t="s">
        <v>82</v>
      </c>
      <c r="BK154" s="137">
        <f>ROUND(I154*H154,2)</f>
        <v>0</v>
      </c>
      <c r="BL154" s="17" t="s">
        <v>127</v>
      </c>
      <c r="BM154" s="136" t="s">
        <v>206</v>
      </c>
    </row>
    <row r="155" spans="2:65" s="1" customFormat="1">
      <c r="B155" s="30"/>
      <c r="D155" s="138" t="s">
        <v>129</v>
      </c>
      <c r="F155" s="139" t="s">
        <v>207</v>
      </c>
      <c r="L155" s="30"/>
      <c r="M155" s="140"/>
      <c r="U155" s="51"/>
      <c r="AT155" s="17" t="s">
        <v>129</v>
      </c>
      <c r="AU155" s="17" t="s">
        <v>84</v>
      </c>
    </row>
    <row r="156" spans="2:65" s="1" customFormat="1">
      <c r="B156" s="30"/>
      <c r="D156" s="141" t="s">
        <v>131</v>
      </c>
      <c r="F156" s="142" t="s">
        <v>208</v>
      </c>
      <c r="L156" s="30"/>
      <c r="M156" s="140"/>
      <c r="U156" s="51"/>
      <c r="AT156" s="17" t="s">
        <v>131</v>
      </c>
      <c r="AU156" s="17" t="s">
        <v>84</v>
      </c>
    </row>
    <row r="157" spans="2:65" s="12" customFormat="1">
      <c r="B157" s="143"/>
      <c r="D157" s="138" t="s">
        <v>133</v>
      </c>
      <c r="E157" s="144" t="s">
        <v>3</v>
      </c>
      <c r="F157" s="145" t="s">
        <v>209</v>
      </c>
      <c r="H157" s="144" t="s">
        <v>3</v>
      </c>
      <c r="L157" s="143"/>
      <c r="M157" s="146"/>
      <c r="U157" s="147"/>
      <c r="AT157" s="144" t="s">
        <v>133</v>
      </c>
      <c r="AU157" s="144" t="s">
        <v>84</v>
      </c>
      <c r="AV157" s="12" t="s">
        <v>82</v>
      </c>
      <c r="AW157" s="12" t="s">
        <v>37</v>
      </c>
      <c r="AX157" s="12" t="s">
        <v>75</v>
      </c>
      <c r="AY157" s="144" t="s">
        <v>121</v>
      </c>
    </row>
    <row r="158" spans="2:65" s="13" customFormat="1">
      <c r="B158" s="148"/>
      <c r="D158" s="138" t="s">
        <v>133</v>
      </c>
      <c r="E158" s="149" t="s">
        <v>3</v>
      </c>
      <c r="F158" s="150" t="s">
        <v>210</v>
      </c>
      <c r="H158" s="151">
        <v>184.4</v>
      </c>
      <c r="L158" s="148"/>
      <c r="M158" s="152"/>
      <c r="U158" s="153"/>
      <c r="AT158" s="149" t="s">
        <v>133</v>
      </c>
      <c r="AU158" s="149" t="s">
        <v>84</v>
      </c>
      <c r="AV158" s="13" t="s">
        <v>84</v>
      </c>
      <c r="AW158" s="13" t="s">
        <v>37</v>
      </c>
      <c r="AX158" s="13" t="s">
        <v>75</v>
      </c>
      <c r="AY158" s="149" t="s">
        <v>121</v>
      </c>
    </row>
    <row r="159" spans="2:65" s="14" customFormat="1">
      <c r="B159" s="154"/>
      <c r="D159" s="138" t="s">
        <v>133</v>
      </c>
      <c r="E159" s="155" t="s">
        <v>3</v>
      </c>
      <c r="F159" s="156" t="s">
        <v>136</v>
      </c>
      <c r="H159" s="157">
        <v>184.4</v>
      </c>
      <c r="L159" s="154"/>
      <c r="M159" s="158"/>
      <c r="U159" s="159"/>
      <c r="AT159" s="155" t="s">
        <v>133</v>
      </c>
      <c r="AU159" s="155" t="s">
        <v>84</v>
      </c>
      <c r="AV159" s="14" t="s">
        <v>127</v>
      </c>
      <c r="AW159" s="14" t="s">
        <v>37</v>
      </c>
      <c r="AX159" s="14" t="s">
        <v>82</v>
      </c>
      <c r="AY159" s="155" t="s">
        <v>121</v>
      </c>
    </row>
    <row r="160" spans="2:65" s="1" customFormat="1" ht="21.75" customHeight="1">
      <c r="B160" s="124"/>
      <c r="C160" s="125" t="s">
        <v>211</v>
      </c>
      <c r="D160" s="125" t="s">
        <v>123</v>
      </c>
      <c r="E160" s="126" t="s">
        <v>212</v>
      </c>
      <c r="F160" s="127" t="s">
        <v>213</v>
      </c>
      <c r="G160" s="128" t="s">
        <v>214</v>
      </c>
      <c r="H160" s="129">
        <v>51.725000000000001</v>
      </c>
      <c r="I160" s="130"/>
      <c r="J160" s="130">
        <f>ROUND(I160*H160,2)</f>
        <v>0</v>
      </c>
      <c r="K160" s="131"/>
      <c r="L160" s="30"/>
      <c r="M160" s="132" t="s">
        <v>3</v>
      </c>
      <c r="N160" s="133" t="s">
        <v>46</v>
      </c>
      <c r="O160" s="134">
        <v>0.191</v>
      </c>
      <c r="P160" s="134">
        <f>O160*H160</f>
        <v>9.8794750000000011</v>
      </c>
      <c r="Q160" s="134">
        <v>0</v>
      </c>
      <c r="R160" s="134">
        <f>Q160*H160</f>
        <v>0</v>
      </c>
      <c r="S160" s="134">
        <v>0</v>
      </c>
      <c r="T160" s="134">
        <f>S160*H160</f>
        <v>0</v>
      </c>
      <c r="U160" s="135" t="s">
        <v>3</v>
      </c>
      <c r="AR160" s="136" t="s">
        <v>127</v>
      </c>
      <c r="AT160" s="136" t="s">
        <v>123</v>
      </c>
      <c r="AU160" s="136" t="s">
        <v>84</v>
      </c>
      <c r="AY160" s="17" t="s">
        <v>121</v>
      </c>
      <c r="BE160" s="137">
        <f>IF(N160="základní",J160,0)</f>
        <v>0</v>
      </c>
      <c r="BF160" s="137">
        <f>IF(N160="snížená",J160,0)</f>
        <v>0</v>
      </c>
      <c r="BG160" s="137">
        <f>IF(N160="zákl. přenesená",J160,0)</f>
        <v>0</v>
      </c>
      <c r="BH160" s="137">
        <f>IF(N160="sníž. přenesená",J160,0)</f>
        <v>0</v>
      </c>
      <c r="BI160" s="137">
        <f>IF(N160="nulová",J160,0)</f>
        <v>0</v>
      </c>
      <c r="BJ160" s="17" t="s">
        <v>82</v>
      </c>
      <c r="BK160" s="137">
        <f>ROUND(I160*H160,2)</f>
        <v>0</v>
      </c>
      <c r="BL160" s="17" t="s">
        <v>127</v>
      </c>
      <c r="BM160" s="136" t="s">
        <v>215</v>
      </c>
    </row>
    <row r="161" spans="2:65" s="1" customFormat="1">
      <c r="B161" s="30"/>
      <c r="D161" s="138" t="s">
        <v>129</v>
      </c>
      <c r="F161" s="139" t="s">
        <v>216</v>
      </c>
      <c r="L161" s="30"/>
      <c r="M161" s="140"/>
      <c r="U161" s="51"/>
      <c r="AT161" s="17" t="s">
        <v>129</v>
      </c>
      <c r="AU161" s="17" t="s">
        <v>84</v>
      </c>
    </row>
    <row r="162" spans="2:65" s="1" customFormat="1">
      <c r="B162" s="30"/>
      <c r="D162" s="141" t="s">
        <v>131</v>
      </c>
      <c r="F162" s="142" t="s">
        <v>217</v>
      </c>
      <c r="L162" s="30"/>
      <c r="M162" s="140"/>
      <c r="U162" s="51"/>
      <c r="AT162" s="17" t="s">
        <v>131</v>
      </c>
      <c r="AU162" s="17" t="s">
        <v>84</v>
      </c>
    </row>
    <row r="163" spans="2:65" s="12" customFormat="1">
      <c r="B163" s="143"/>
      <c r="D163" s="138" t="s">
        <v>133</v>
      </c>
      <c r="E163" s="144" t="s">
        <v>3</v>
      </c>
      <c r="F163" s="145" t="s">
        <v>218</v>
      </c>
      <c r="H163" s="144" t="s">
        <v>3</v>
      </c>
      <c r="L163" s="143"/>
      <c r="M163" s="146"/>
      <c r="U163" s="147"/>
      <c r="AT163" s="144" t="s">
        <v>133</v>
      </c>
      <c r="AU163" s="144" t="s">
        <v>84</v>
      </c>
      <c r="AV163" s="12" t="s">
        <v>82</v>
      </c>
      <c r="AW163" s="12" t="s">
        <v>37</v>
      </c>
      <c r="AX163" s="12" t="s">
        <v>75</v>
      </c>
      <c r="AY163" s="144" t="s">
        <v>121</v>
      </c>
    </row>
    <row r="164" spans="2:65" s="13" customFormat="1">
      <c r="B164" s="148"/>
      <c r="D164" s="138" t="s">
        <v>133</v>
      </c>
      <c r="E164" s="149" t="s">
        <v>3</v>
      </c>
      <c r="F164" s="150" t="s">
        <v>219</v>
      </c>
      <c r="H164" s="151">
        <v>46.625</v>
      </c>
      <c r="L164" s="148"/>
      <c r="M164" s="152"/>
      <c r="U164" s="153"/>
      <c r="AT164" s="149" t="s">
        <v>133</v>
      </c>
      <c r="AU164" s="149" t="s">
        <v>84</v>
      </c>
      <c r="AV164" s="13" t="s">
        <v>84</v>
      </c>
      <c r="AW164" s="13" t="s">
        <v>37</v>
      </c>
      <c r="AX164" s="13" t="s">
        <v>75</v>
      </c>
      <c r="AY164" s="149" t="s">
        <v>121</v>
      </c>
    </row>
    <row r="165" spans="2:65" s="12" customFormat="1">
      <c r="B165" s="143"/>
      <c r="D165" s="138" t="s">
        <v>133</v>
      </c>
      <c r="E165" s="144" t="s">
        <v>3</v>
      </c>
      <c r="F165" s="145" t="s">
        <v>220</v>
      </c>
      <c r="H165" s="144" t="s">
        <v>3</v>
      </c>
      <c r="L165" s="143"/>
      <c r="M165" s="146"/>
      <c r="U165" s="147"/>
      <c r="AT165" s="144" t="s">
        <v>133</v>
      </c>
      <c r="AU165" s="144" t="s">
        <v>84</v>
      </c>
      <c r="AV165" s="12" t="s">
        <v>82</v>
      </c>
      <c r="AW165" s="12" t="s">
        <v>37</v>
      </c>
      <c r="AX165" s="12" t="s">
        <v>75</v>
      </c>
      <c r="AY165" s="144" t="s">
        <v>121</v>
      </c>
    </row>
    <row r="166" spans="2:65" s="13" customFormat="1">
      <c r="B166" s="148"/>
      <c r="D166" s="138" t="s">
        <v>133</v>
      </c>
      <c r="E166" s="149" t="s">
        <v>3</v>
      </c>
      <c r="F166" s="150" t="s">
        <v>221</v>
      </c>
      <c r="H166" s="151">
        <v>5.0999999999999996</v>
      </c>
      <c r="L166" s="148"/>
      <c r="M166" s="152"/>
      <c r="U166" s="153"/>
      <c r="AT166" s="149" t="s">
        <v>133</v>
      </c>
      <c r="AU166" s="149" t="s">
        <v>84</v>
      </c>
      <c r="AV166" s="13" t="s">
        <v>84</v>
      </c>
      <c r="AW166" s="13" t="s">
        <v>37</v>
      </c>
      <c r="AX166" s="13" t="s">
        <v>75</v>
      </c>
      <c r="AY166" s="149" t="s">
        <v>121</v>
      </c>
    </row>
    <row r="167" spans="2:65" s="14" customFormat="1">
      <c r="B167" s="154"/>
      <c r="D167" s="138" t="s">
        <v>133</v>
      </c>
      <c r="E167" s="155" t="s">
        <v>3</v>
      </c>
      <c r="F167" s="156" t="s">
        <v>136</v>
      </c>
      <c r="H167" s="157">
        <v>51.725000000000001</v>
      </c>
      <c r="L167" s="154"/>
      <c r="M167" s="158"/>
      <c r="U167" s="159"/>
      <c r="AT167" s="155" t="s">
        <v>133</v>
      </c>
      <c r="AU167" s="155" t="s">
        <v>84</v>
      </c>
      <c r="AV167" s="14" t="s">
        <v>127</v>
      </c>
      <c r="AW167" s="14" t="s">
        <v>37</v>
      </c>
      <c r="AX167" s="14" t="s">
        <v>82</v>
      </c>
      <c r="AY167" s="155" t="s">
        <v>121</v>
      </c>
    </row>
    <row r="168" spans="2:65" s="1" customFormat="1" ht="21.75" customHeight="1">
      <c r="B168" s="124"/>
      <c r="C168" s="125" t="s">
        <v>222</v>
      </c>
      <c r="D168" s="125" t="s">
        <v>123</v>
      </c>
      <c r="E168" s="126" t="s">
        <v>223</v>
      </c>
      <c r="F168" s="127" t="s">
        <v>224</v>
      </c>
      <c r="G168" s="128" t="s">
        <v>214</v>
      </c>
      <c r="H168" s="129">
        <v>24.1</v>
      </c>
      <c r="I168" s="130"/>
      <c r="J168" s="130">
        <f>ROUND(I168*H168,2)</f>
        <v>0</v>
      </c>
      <c r="K168" s="131"/>
      <c r="L168" s="30"/>
      <c r="M168" s="132" t="s">
        <v>3</v>
      </c>
      <c r="N168" s="133" t="s">
        <v>46</v>
      </c>
      <c r="O168" s="134">
        <v>0.60499999999999998</v>
      </c>
      <c r="P168" s="134">
        <f>O168*H168</f>
        <v>14.580500000000001</v>
      </c>
      <c r="Q168" s="134">
        <v>0</v>
      </c>
      <c r="R168" s="134">
        <f>Q168*H168</f>
        <v>0</v>
      </c>
      <c r="S168" s="134">
        <v>0</v>
      </c>
      <c r="T168" s="134">
        <f>S168*H168</f>
        <v>0</v>
      </c>
      <c r="U168" s="135" t="s">
        <v>3</v>
      </c>
      <c r="AR168" s="136" t="s">
        <v>127</v>
      </c>
      <c r="AT168" s="136" t="s">
        <v>123</v>
      </c>
      <c r="AU168" s="136" t="s">
        <v>84</v>
      </c>
      <c r="AY168" s="17" t="s">
        <v>121</v>
      </c>
      <c r="BE168" s="137">
        <f>IF(N168="základní",J168,0)</f>
        <v>0</v>
      </c>
      <c r="BF168" s="137">
        <f>IF(N168="snížená",J168,0)</f>
        <v>0</v>
      </c>
      <c r="BG168" s="137">
        <f>IF(N168="zákl. přenesená",J168,0)</f>
        <v>0</v>
      </c>
      <c r="BH168" s="137">
        <f>IF(N168="sníž. přenesená",J168,0)</f>
        <v>0</v>
      </c>
      <c r="BI168" s="137">
        <f>IF(N168="nulová",J168,0)</f>
        <v>0</v>
      </c>
      <c r="BJ168" s="17" t="s">
        <v>82</v>
      </c>
      <c r="BK168" s="137">
        <f>ROUND(I168*H168,2)</f>
        <v>0</v>
      </c>
      <c r="BL168" s="17" t="s">
        <v>127</v>
      </c>
      <c r="BM168" s="136" t="s">
        <v>225</v>
      </c>
    </row>
    <row r="169" spans="2:65" s="1" customFormat="1" ht="19.2">
      <c r="B169" s="30"/>
      <c r="D169" s="138" t="s">
        <v>129</v>
      </c>
      <c r="F169" s="139" t="s">
        <v>226</v>
      </c>
      <c r="L169" s="30"/>
      <c r="M169" s="140"/>
      <c r="U169" s="51"/>
      <c r="AT169" s="17" t="s">
        <v>129</v>
      </c>
      <c r="AU169" s="17" t="s">
        <v>84</v>
      </c>
    </row>
    <row r="170" spans="2:65" s="1" customFormat="1">
      <c r="B170" s="30"/>
      <c r="D170" s="141" t="s">
        <v>131</v>
      </c>
      <c r="F170" s="142" t="s">
        <v>227</v>
      </c>
      <c r="L170" s="30"/>
      <c r="M170" s="140"/>
      <c r="U170" s="51"/>
      <c r="AT170" s="17" t="s">
        <v>131</v>
      </c>
      <c r="AU170" s="17" t="s">
        <v>84</v>
      </c>
    </row>
    <row r="171" spans="2:65" s="12" customFormat="1">
      <c r="B171" s="143"/>
      <c r="D171" s="138" t="s">
        <v>133</v>
      </c>
      <c r="E171" s="144" t="s">
        <v>3</v>
      </c>
      <c r="F171" s="145" t="s">
        <v>228</v>
      </c>
      <c r="H171" s="144" t="s">
        <v>3</v>
      </c>
      <c r="L171" s="143"/>
      <c r="M171" s="146"/>
      <c r="U171" s="147"/>
      <c r="AT171" s="144" t="s">
        <v>133</v>
      </c>
      <c r="AU171" s="144" t="s">
        <v>84</v>
      </c>
      <c r="AV171" s="12" t="s">
        <v>82</v>
      </c>
      <c r="AW171" s="12" t="s">
        <v>37</v>
      </c>
      <c r="AX171" s="12" t="s">
        <v>75</v>
      </c>
      <c r="AY171" s="144" t="s">
        <v>121</v>
      </c>
    </row>
    <row r="172" spans="2:65" s="13" customFormat="1">
      <c r="B172" s="148"/>
      <c r="D172" s="138" t="s">
        <v>133</v>
      </c>
      <c r="E172" s="149" t="s">
        <v>3</v>
      </c>
      <c r="F172" s="150" t="s">
        <v>229</v>
      </c>
      <c r="H172" s="151">
        <v>24.1</v>
      </c>
      <c r="L172" s="148"/>
      <c r="M172" s="152"/>
      <c r="U172" s="153"/>
      <c r="AT172" s="149" t="s">
        <v>133</v>
      </c>
      <c r="AU172" s="149" t="s">
        <v>84</v>
      </c>
      <c r="AV172" s="13" t="s">
        <v>84</v>
      </c>
      <c r="AW172" s="13" t="s">
        <v>37</v>
      </c>
      <c r="AX172" s="13" t="s">
        <v>75</v>
      </c>
      <c r="AY172" s="149" t="s">
        <v>121</v>
      </c>
    </row>
    <row r="173" spans="2:65" s="14" customFormat="1">
      <c r="B173" s="154"/>
      <c r="D173" s="138" t="s">
        <v>133</v>
      </c>
      <c r="E173" s="155" t="s">
        <v>3</v>
      </c>
      <c r="F173" s="156" t="s">
        <v>136</v>
      </c>
      <c r="H173" s="157">
        <v>24.1</v>
      </c>
      <c r="L173" s="154"/>
      <c r="M173" s="158"/>
      <c r="U173" s="159"/>
      <c r="AT173" s="155" t="s">
        <v>133</v>
      </c>
      <c r="AU173" s="155" t="s">
        <v>84</v>
      </c>
      <c r="AV173" s="14" t="s">
        <v>127</v>
      </c>
      <c r="AW173" s="14" t="s">
        <v>37</v>
      </c>
      <c r="AX173" s="14" t="s">
        <v>82</v>
      </c>
      <c r="AY173" s="155" t="s">
        <v>121</v>
      </c>
    </row>
    <row r="174" spans="2:65" s="1" customFormat="1" ht="21.75" customHeight="1">
      <c r="B174" s="124"/>
      <c r="C174" s="125" t="s">
        <v>230</v>
      </c>
      <c r="D174" s="125" t="s">
        <v>123</v>
      </c>
      <c r="E174" s="126" t="s">
        <v>231</v>
      </c>
      <c r="F174" s="127" t="s">
        <v>232</v>
      </c>
      <c r="G174" s="128" t="s">
        <v>214</v>
      </c>
      <c r="H174" s="129">
        <v>6</v>
      </c>
      <c r="I174" s="130"/>
      <c r="J174" s="130">
        <f>ROUND(I174*H174,2)</f>
        <v>0</v>
      </c>
      <c r="K174" s="131"/>
      <c r="L174" s="30"/>
      <c r="M174" s="132" t="s">
        <v>3</v>
      </c>
      <c r="N174" s="133" t="s">
        <v>46</v>
      </c>
      <c r="O174" s="134">
        <v>4.3999999999999997E-2</v>
      </c>
      <c r="P174" s="134">
        <f>O174*H174</f>
        <v>0.26400000000000001</v>
      </c>
      <c r="Q174" s="134">
        <v>0</v>
      </c>
      <c r="R174" s="134">
        <f>Q174*H174</f>
        <v>0</v>
      </c>
      <c r="S174" s="134">
        <v>0</v>
      </c>
      <c r="T174" s="134">
        <f>S174*H174</f>
        <v>0</v>
      </c>
      <c r="U174" s="135" t="s">
        <v>3</v>
      </c>
      <c r="AR174" s="136" t="s">
        <v>127</v>
      </c>
      <c r="AT174" s="136" t="s">
        <v>123</v>
      </c>
      <c r="AU174" s="136" t="s">
        <v>84</v>
      </c>
      <c r="AY174" s="17" t="s">
        <v>121</v>
      </c>
      <c r="BE174" s="137">
        <f>IF(N174="základní",J174,0)</f>
        <v>0</v>
      </c>
      <c r="BF174" s="137">
        <f>IF(N174="snížená",J174,0)</f>
        <v>0</v>
      </c>
      <c r="BG174" s="137">
        <f>IF(N174="zákl. přenesená",J174,0)</f>
        <v>0</v>
      </c>
      <c r="BH174" s="137">
        <f>IF(N174="sníž. přenesená",J174,0)</f>
        <v>0</v>
      </c>
      <c r="BI174" s="137">
        <f>IF(N174="nulová",J174,0)</f>
        <v>0</v>
      </c>
      <c r="BJ174" s="17" t="s">
        <v>82</v>
      </c>
      <c r="BK174" s="137">
        <f>ROUND(I174*H174,2)</f>
        <v>0</v>
      </c>
      <c r="BL174" s="17" t="s">
        <v>127</v>
      </c>
      <c r="BM174" s="136" t="s">
        <v>233</v>
      </c>
    </row>
    <row r="175" spans="2:65" s="1" customFormat="1" ht="19.2">
      <c r="B175" s="30"/>
      <c r="D175" s="138" t="s">
        <v>129</v>
      </c>
      <c r="F175" s="139" t="s">
        <v>234</v>
      </c>
      <c r="L175" s="30"/>
      <c r="M175" s="140"/>
      <c r="U175" s="51"/>
      <c r="AT175" s="17" t="s">
        <v>129</v>
      </c>
      <c r="AU175" s="17" t="s">
        <v>84</v>
      </c>
    </row>
    <row r="176" spans="2:65" s="1" customFormat="1">
      <c r="B176" s="30"/>
      <c r="D176" s="141" t="s">
        <v>131</v>
      </c>
      <c r="F176" s="142" t="s">
        <v>235</v>
      </c>
      <c r="L176" s="30"/>
      <c r="M176" s="140"/>
      <c r="U176" s="51"/>
      <c r="AT176" s="17" t="s">
        <v>131</v>
      </c>
      <c r="AU176" s="17" t="s">
        <v>84</v>
      </c>
    </row>
    <row r="177" spans="2:65" s="12" customFormat="1">
      <c r="B177" s="143"/>
      <c r="D177" s="138" t="s">
        <v>133</v>
      </c>
      <c r="E177" s="144" t="s">
        <v>3</v>
      </c>
      <c r="F177" s="145" t="s">
        <v>236</v>
      </c>
      <c r="H177" s="144" t="s">
        <v>3</v>
      </c>
      <c r="L177" s="143"/>
      <c r="M177" s="146"/>
      <c r="U177" s="147"/>
      <c r="AT177" s="144" t="s">
        <v>133</v>
      </c>
      <c r="AU177" s="144" t="s">
        <v>84</v>
      </c>
      <c r="AV177" s="12" t="s">
        <v>82</v>
      </c>
      <c r="AW177" s="12" t="s">
        <v>37</v>
      </c>
      <c r="AX177" s="12" t="s">
        <v>75</v>
      </c>
      <c r="AY177" s="144" t="s">
        <v>121</v>
      </c>
    </row>
    <row r="178" spans="2:65" s="13" customFormat="1">
      <c r="B178" s="148"/>
      <c r="D178" s="138" t="s">
        <v>133</v>
      </c>
      <c r="E178" s="149" t="s">
        <v>3</v>
      </c>
      <c r="F178" s="150" t="s">
        <v>237</v>
      </c>
      <c r="H178" s="151">
        <v>6</v>
      </c>
      <c r="L178" s="148"/>
      <c r="M178" s="152"/>
      <c r="U178" s="153"/>
      <c r="AT178" s="149" t="s">
        <v>133</v>
      </c>
      <c r="AU178" s="149" t="s">
        <v>84</v>
      </c>
      <c r="AV178" s="13" t="s">
        <v>84</v>
      </c>
      <c r="AW178" s="13" t="s">
        <v>37</v>
      </c>
      <c r="AX178" s="13" t="s">
        <v>75</v>
      </c>
      <c r="AY178" s="149" t="s">
        <v>121</v>
      </c>
    </row>
    <row r="179" spans="2:65" s="14" customFormat="1">
      <c r="B179" s="154"/>
      <c r="D179" s="138" t="s">
        <v>133</v>
      </c>
      <c r="E179" s="155" t="s">
        <v>3</v>
      </c>
      <c r="F179" s="156" t="s">
        <v>136</v>
      </c>
      <c r="H179" s="157">
        <v>6</v>
      </c>
      <c r="L179" s="154"/>
      <c r="M179" s="158"/>
      <c r="U179" s="159"/>
      <c r="AT179" s="155" t="s">
        <v>133</v>
      </c>
      <c r="AU179" s="155" t="s">
        <v>84</v>
      </c>
      <c r="AV179" s="14" t="s">
        <v>127</v>
      </c>
      <c r="AW179" s="14" t="s">
        <v>37</v>
      </c>
      <c r="AX179" s="14" t="s">
        <v>82</v>
      </c>
      <c r="AY179" s="155" t="s">
        <v>121</v>
      </c>
    </row>
    <row r="180" spans="2:65" s="1" customFormat="1" ht="16.5" customHeight="1">
      <c r="B180" s="124"/>
      <c r="C180" s="125" t="s">
        <v>244</v>
      </c>
      <c r="D180" s="125" t="s">
        <v>123</v>
      </c>
      <c r="E180" s="126" t="s">
        <v>245</v>
      </c>
      <c r="F180" s="127" t="s">
        <v>246</v>
      </c>
      <c r="G180" s="128" t="s">
        <v>214</v>
      </c>
      <c r="H180" s="129">
        <v>6</v>
      </c>
      <c r="I180" s="130"/>
      <c r="J180" s="130">
        <f>ROUND(I180*H180,2)</f>
        <v>0</v>
      </c>
      <c r="K180" s="131"/>
      <c r="L180" s="30"/>
      <c r="M180" s="132" t="s">
        <v>3</v>
      </c>
      <c r="N180" s="133" t="s">
        <v>46</v>
      </c>
      <c r="O180" s="134">
        <v>0.19700000000000001</v>
      </c>
      <c r="P180" s="134">
        <f>O180*H180</f>
        <v>1.1819999999999999</v>
      </c>
      <c r="Q180" s="134">
        <v>0</v>
      </c>
      <c r="R180" s="134">
        <f>Q180*H180</f>
        <v>0</v>
      </c>
      <c r="S180" s="134">
        <v>0</v>
      </c>
      <c r="T180" s="134">
        <f>S180*H180</f>
        <v>0</v>
      </c>
      <c r="U180" s="135" t="s">
        <v>3</v>
      </c>
      <c r="AR180" s="136" t="s">
        <v>127</v>
      </c>
      <c r="AT180" s="136" t="s">
        <v>123</v>
      </c>
      <c r="AU180" s="136" t="s">
        <v>84</v>
      </c>
      <c r="AY180" s="17" t="s">
        <v>121</v>
      </c>
      <c r="BE180" s="137">
        <f>IF(N180="základní",J180,0)</f>
        <v>0</v>
      </c>
      <c r="BF180" s="137">
        <f>IF(N180="snížená",J180,0)</f>
        <v>0</v>
      </c>
      <c r="BG180" s="137">
        <f>IF(N180="zákl. přenesená",J180,0)</f>
        <v>0</v>
      </c>
      <c r="BH180" s="137">
        <f>IF(N180="sníž. přenesená",J180,0)</f>
        <v>0</v>
      </c>
      <c r="BI180" s="137">
        <f>IF(N180="nulová",J180,0)</f>
        <v>0</v>
      </c>
      <c r="BJ180" s="17" t="s">
        <v>82</v>
      </c>
      <c r="BK180" s="137">
        <f>ROUND(I180*H180,2)</f>
        <v>0</v>
      </c>
      <c r="BL180" s="17" t="s">
        <v>127</v>
      </c>
      <c r="BM180" s="136" t="s">
        <v>247</v>
      </c>
    </row>
    <row r="181" spans="2:65" s="1" customFormat="1" ht="19.2">
      <c r="B181" s="30"/>
      <c r="D181" s="138" t="s">
        <v>129</v>
      </c>
      <c r="F181" s="139" t="s">
        <v>248</v>
      </c>
      <c r="L181" s="30"/>
      <c r="M181" s="140"/>
      <c r="U181" s="51"/>
      <c r="AT181" s="17" t="s">
        <v>129</v>
      </c>
      <c r="AU181" s="17" t="s">
        <v>84</v>
      </c>
    </row>
    <row r="182" spans="2:65" s="1" customFormat="1">
      <c r="B182" s="30"/>
      <c r="D182" s="141" t="s">
        <v>131</v>
      </c>
      <c r="F182" s="142" t="s">
        <v>249</v>
      </c>
      <c r="L182" s="30"/>
      <c r="M182" s="140"/>
      <c r="U182" s="51"/>
      <c r="AT182" s="17" t="s">
        <v>131</v>
      </c>
      <c r="AU182" s="17" t="s">
        <v>84</v>
      </c>
    </row>
    <row r="183" spans="2:65" s="1" customFormat="1" ht="16.5" customHeight="1">
      <c r="B183" s="124"/>
      <c r="C183" s="125" t="s">
        <v>250</v>
      </c>
      <c r="D183" s="125" t="s">
        <v>123</v>
      </c>
      <c r="E183" s="126" t="s">
        <v>251</v>
      </c>
      <c r="F183" s="127" t="s">
        <v>252</v>
      </c>
      <c r="G183" s="128" t="s">
        <v>214</v>
      </c>
      <c r="H183" s="129">
        <v>112.705</v>
      </c>
      <c r="I183" s="130"/>
      <c r="J183" s="130">
        <f>ROUND(I183*H183,2)</f>
        <v>0</v>
      </c>
      <c r="K183" s="131"/>
      <c r="L183" s="30"/>
      <c r="M183" s="132" t="s">
        <v>3</v>
      </c>
      <c r="N183" s="133" t="s">
        <v>46</v>
      </c>
      <c r="O183" s="134">
        <v>7.1999999999999995E-2</v>
      </c>
      <c r="P183" s="134">
        <f>O183*H183</f>
        <v>8.1147599999999986</v>
      </c>
      <c r="Q183" s="134">
        <v>0</v>
      </c>
      <c r="R183" s="134">
        <f>Q183*H183</f>
        <v>0</v>
      </c>
      <c r="S183" s="134">
        <v>0</v>
      </c>
      <c r="T183" s="134">
        <f>S183*H183</f>
        <v>0</v>
      </c>
      <c r="U183" s="135" t="s">
        <v>3</v>
      </c>
      <c r="AR183" s="136" t="s">
        <v>127</v>
      </c>
      <c r="AT183" s="136" t="s">
        <v>123</v>
      </c>
      <c r="AU183" s="136" t="s">
        <v>84</v>
      </c>
      <c r="AY183" s="17" t="s">
        <v>121</v>
      </c>
      <c r="BE183" s="137">
        <f>IF(N183="základní",J183,0)</f>
        <v>0</v>
      </c>
      <c r="BF183" s="137">
        <f>IF(N183="snížená",J183,0)</f>
        <v>0</v>
      </c>
      <c r="BG183" s="137">
        <f>IF(N183="zákl. přenesená",J183,0)</f>
        <v>0</v>
      </c>
      <c r="BH183" s="137">
        <f>IF(N183="sníž. přenesená",J183,0)</f>
        <v>0</v>
      </c>
      <c r="BI183" s="137">
        <f>IF(N183="nulová",J183,0)</f>
        <v>0</v>
      </c>
      <c r="BJ183" s="17" t="s">
        <v>82</v>
      </c>
      <c r="BK183" s="137">
        <f>ROUND(I183*H183,2)</f>
        <v>0</v>
      </c>
      <c r="BL183" s="17" t="s">
        <v>127</v>
      </c>
      <c r="BM183" s="136" t="s">
        <v>253</v>
      </c>
    </row>
    <row r="184" spans="2:65" s="1" customFormat="1" ht="19.2">
      <c r="B184" s="30"/>
      <c r="D184" s="138" t="s">
        <v>129</v>
      </c>
      <c r="F184" s="139" t="s">
        <v>254</v>
      </c>
      <c r="L184" s="30"/>
      <c r="M184" s="140"/>
      <c r="U184" s="51"/>
      <c r="AT184" s="17" t="s">
        <v>129</v>
      </c>
      <c r="AU184" s="17" t="s">
        <v>84</v>
      </c>
    </row>
    <row r="185" spans="2:65" s="1" customFormat="1">
      <c r="B185" s="30"/>
      <c r="D185" s="141" t="s">
        <v>131</v>
      </c>
      <c r="F185" s="142" t="s">
        <v>255</v>
      </c>
      <c r="L185" s="30"/>
      <c r="M185" s="140"/>
      <c r="U185" s="51"/>
      <c r="AT185" s="17" t="s">
        <v>131</v>
      </c>
      <c r="AU185" s="17" t="s">
        <v>84</v>
      </c>
    </row>
    <row r="186" spans="2:65" s="12" customFormat="1">
      <c r="B186" s="143"/>
      <c r="D186" s="138" t="s">
        <v>133</v>
      </c>
      <c r="E186" s="144" t="s">
        <v>3</v>
      </c>
      <c r="F186" s="145" t="s">
        <v>239</v>
      </c>
      <c r="H186" s="144" t="s">
        <v>3</v>
      </c>
      <c r="L186" s="143"/>
      <c r="M186" s="146"/>
      <c r="U186" s="147"/>
      <c r="AT186" s="144" t="s">
        <v>133</v>
      </c>
      <c r="AU186" s="144" t="s">
        <v>84</v>
      </c>
      <c r="AV186" s="12" t="s">
        <v>82</v>
      </c>
      <c r="AW186" s="12" t="s">
        <v>37</v>
      </c>
      <c r="AX186" s="12" t="s">
        <v>75</v>
      </c>
      <c r="AY186" s="144" t="s">
        <v>121</v>
      </c>
    </row>
    <row r="187" spans="2:65" s="12" customFormat="1">
      <c r="B187" s="143"/>
      <c r="D187" s="138" t="s">
        <v>133</v>
      </c>
      <c r="E187" s="144" t="s">
        <v>3</v>
      </c>
      <c r="F187" s="145" t="s">
        <v>218</v>
      </c>
      <c r="H187" s="144" t="s">
        <v>3</v>
      </c>
      <c r="L187" s="143"/>
      <c r="M187" s="146"/>
      <c r="U187" s="147"/>
      <c r="AT187" s="144" t="s">
        <v>133</v>
      </c>
      <c r="AU187" s="144" t="s">
        <v>84</v>
      </c>
      <c r="AV187" s="12" t="s">
        <v>82</v>
      </c>
      <c r="AW187" s="12" t="s">
        <v>37</v>
      </c>
      <c r="AX187" s="12" t="s">
        <v>75</v>
      </c>
      <c r="AY187" s="144" t="s">
        <v>121</v>
      </c>
    </row>
    <row r="188" spans="2:65" s="13" customFormat="1">
      <c r="B188" s="148"/>
      <c r="D188" s="138" t="s">
        <v>133</v>
      </c>
      <c r="E188" s="149" t="s">
        <v>3</v>
      </c>
      <c r="F188" s="150" t="s">
        <v>219</v>
      </c>
      <c r="H188" s="151">
        <v>46.625</v>
      </c>
      <c r="L188" s="148"/>
      <c r="M188" s="152"/>
      <c r="U188" s="153"/>
      <c r="AT188" s="149" t="s">
        <v>133</v>
      </c>
      <c r="AU188" s="149" t="s">
        <v>84</v>
      </c>
      <c r="AV188" s="13" t="s">
        <v>84</v>
      </c>
      <c r="AW188" s="13" t="s">
        <v>37</v>
      </c>
      <c r="AX188" s="13" t="s">
        <v>75</v>
      </c>
      <c r="AY188" s="149" t="s">
        <v>121</v>
      </c>
    </row>
    <row r="189" spans="2:65" s="12" customFormat="1">
      <c r="B189" s="143"/>
      <c r="D189" s="138" t="s">
        <v>133</v>
      </c>
      <c r="E189" s="144" t="s">
        <v>3</v>
      </c>
      <c r="F189" s="145" t="s">
        <v>220</v>
      </c>
      <c r="H189" s="144" t="s">
        <v>3</v>
      </c>
      <c r="L189" s="143"/>
      <c r="M189" s="146"/>
      <c r="U189" s="147"/>
      <c r="AT189" s="144" t="s">
        <v>133</v>
      </c>
      <c r="AU189" s="144" t="s">
        <v>84</v>
      </c>
      <c r="AV189" s="12" t="s">
        <v>82</v>
      </c>
      <c r="AW189" s="12" t="s">
        <v>37</v>
      </c>
      <c r="AX189" s="12" t="s">
        <v>75</v>
      </c>
      <c r="AY189" s="144" t="s">
        <v>121</v>
      </c>
    </row>
    <row r="190" spans="2:65" s="13" customFormat="1">
      <c r="B190" s="148"/>
      <c r="D190" s="138" t="s">
        <v>133</v>
      </c>
      <c r="E190" s="149" t="s">
        <v>3</v>
      </c>
      <c r="F190" s="150" t="s">
        <v>221</v>
      </c>
      <c r="H190" s="151">
        <v>5.0999999999999996</v>
      </c>
      <c r="L190" s="148"/>
      <c r="M190" s="152"/>
      <c r="U190" s="153"/>
      <c r="AT190" s="149" t="s">
        <v>133</v>
      </c>
      <c r="AU190" s="149" t="s">
        <v>84</v>
      </c>
      <c r="AV190" s="13" t="s">
        <v>84</v>
      </c>
      <c r="AW190" s="13" t="s">
        <v>37</v>
      </c>
      <c r="AX190" s="13" t="s">
        <v>75</v>
      </c>
      <c r="AY190" s="149" t="s">
        <v>121</v>
      </c>
    </row>
    <row r="191" spans="2:65" s="12" customFormat="1">
      <c r="B191" s="143"/>
      <c r="D191" s="138" t="s">
        <v>133</v>
      </c>
      <c r="E191" s="144" t="s">
        <v>3</v>
      </c>
      <c r="F191" s="145" t="s">
        <v>209</v>
      </c>
      <c r="H191" s="144" t="s">
        <v>3</v>
      </c>
      <c r="L191" s="143"/>
      <c r="M191" s="146"/>
      <c r="U191" s="147"/>
      <c r="AT191" s="144" t="s">
        <v>133</v>
      </c>
      <c r="AU191" s="144" t="s">
        <v>84</v>
      </c>
      <c r="AV191" s="12" t="s">
        <v>82</v>
      </c>
      <c r="AW191" s="12" t="s">
        <v>37</v>
      </c>
      <c r="AX191" s="12" t="s">
        <v>75</v>
      </c>
      <c r="AY191" s="144" t="s">
        <v>121</v>
      </c>
    </row>
    <row r="192" spans="2:65" s="13" customFormat="1">
      <c r="B192" s="148"/>
      <c r="D192" s="138" t="s">
        <v>133</v>
      </c>
      <c r="E192" s="149" t="s">
        <v>3</v>
      </c>
      <c r="F192" s="150" t="s">
        <v>240</v>
      </c>
      <c r="H192" s="151">
        <v>36.880000000000003</v>
      </c>
      <c r="L192" s="148"/>
      <c r="M192" s="152"/>
      <c r="U192" s="153"/>
      <c r="AT192" s="149" t="s">
        <v>133</v>
      </c>
      <c r="AU192" s="149" t="s">
        <v>84</v>
      </c>
      <c r="AV192" s="13" t="s">
        <v>84</v>
      </c>
      <c r="AW192" s="13" t="s">
        <v>37</v>
      </c>
      <c r="AX192" s="13" t="s">
        <v>75</v>
      </c>
      <c r="AY192" s="149" t="s">
        <v>121</v>
      </c>
    </row>
    <row r="193" spans="2:65" s="12" customFormat="1">
      <c r="B193" s="143"/>
      <c r="D193" s="138" t="s">
        <v>133</v>
      </c>
      <c r="E193" s="144" t="s">
        <v>3</v>
      </c>
      <c r="F193" s="145" t="s">
        <v>241</v>
      </c>
      <c r="H193" s="144" t="s">
        <v>3</v>
      </c>
      <c r="L193" s="143"/>
      <c r="M193" s="146"/>
      <c r="U193" s="147"/>
      <c r="AT193" s="144" t="s">
        <v>133</v>
      </c>
      <c r="AU193" s="144" t="s">
        <v>84</v>
      </c>
      <c r="AV193" s="12" t="s">
        <v>82</v>
      </c>
      <c r="AW193" s="12" t="s">
        <v>37</v>
      </c>
      <c r="AX193" s="12" t="s">
        <v>75</v>
      </c>
      <c r="AY193" s="144" t="s">
        <v>121</v>
      </c>
    </row>
    <row r="194" spans="2:65" s="12" customFormat="1">
      <c r="B194" s="143"/>
      <c r="D194" s="138" t="s">
        <v>133</v>
      </c>
      <c r="E194" s="144" t="s">
        <v>3</v>
      </c>
      <c r="F194" s="145" t="s">
        <v>242</v>
      </c>
      <c r="H194" s="144" t="s">
        <v>3</v>
      </c>
      <c r="L194" s="143"/>
      <c r="M194" s="146"/>
      <c r="U194" s="147"/>
      <c r="AT194" s="144" t="s">
        <v>133</v>
      </c>
      <c r="AU194" s="144" t="s">
        <v>84</v>
      </c>
      <c r="AV194" s="12" t="s">
        <v>82</v>
      </c>
      <c r="AW194" s="12" t="s">
        <v>37</v>
      </c>
      <c r="AX194" s="12" t="s">
        <v>75</v>
      </c>
      <c r="AY194" s="144" t="s">
        <v>121</v>
      </c>
    </row>
    <row r="195" spans="2:65" s="13" customFormat="1">
      <c r="B195" s="148"/>
      <c r="D195" s="138" t="s">
        <v>133</v>
      </c>
      <c r="E195" s="149" t="s">
        <v>3</v>
      </c>
      <c r="F195" s="150" t="s">
        <v>229</v>
      </c>
      <c r="H195" s="151">
        <v>24.1</v>
      </c>
      <c r="L195" s="148"/>
      <c r="M195" s="152"/>
      <c r="U195" s="153"/>
      <c r="AT195" s="149" t="s">
        <v>133</v>
      </c>
      <c r="AU195" s="149" t="s">
        <v>84</v>
      </c>
      <c r="AV195" s="13" t="s">
        <v>84</v>
      </c>
      <c r="AW195" s="13" t="s">
        <v>37</v>
      </c>
      <c r="AX195" s="13" t="s">
        <v>75</v>
      </c>
      <c r="AY195" s="149" t="s">
        <v>121</v>
      </c>
    </row>
    <row r="196" spans="2:65" s="14" customFormat="1">
      <c r="B196" s="154"/>
      <c r="D196" s="138" t="s">
        <v>133</v>
      </c>
      <c r="E196" s="155" t="s">
        <v>3</v>
      </c>
      <c r="F196" s="156" t="s">
        <v>136</v>
      </c>
      <c r="H196" s="157">
        <v>112.705</v>
      </c>
      <c r="L196" s="154"/>
      <c r="M196" s="158"/>
      <c r="U196" s="159"/>
      <c r="AT196" s="155" t="s">
        <v>133</v>
      </c>
      <c r="AU196" s="155" t="s">
        <v>84</v>
      </c>
      <c r="AV196" s="14" t="s">
        <v>127</v>
      </c>
      <c r="AW196" s="14" t="s">
        <v>37</v>
      </c>
      <c r="AX196" s="14" t="s">
        <v>82</v>
      </c>
      <c r="AY196" s="155" t="s">
        <v>121</v>
      </c>
    </row>
    <row r="197" spans="2:65" s="1" customFormat="1" ht="16.5" customHeight="1">
      <c r="B197" s="124"/>
      <c r="C197" s="125" t="s">
        <v>256</v>
      </c>
      <c r="D197" s="125" t="s">
        <v>123</v>
      </c>
      <c r="E197" s="126" t="s">
        <v>1237</v>
      </c>
      <c r="F197" s="127" t="s">
        <v>1238</v>
      </c>
      <c r="G197" s="128" t="s">
        <v>1239</v>
      </c>
      <c r="H197" s="129">
        <v>1</v>
      </c>
      <c r="I197" s="130"/>
      <c r="J197" s="130">
        <f>ROUND(I197*H197,2)</f>
        <v>0</v>
      </c>
      <c r="K197" s="131"/>
      <c r="L197" s="30"/>
      <c r="M197" s="132" t="s">
        <v>3</v>
      </c>
      <c r="N197" s="133" t="s">
        <v>46</v>
      </c>
      <c r="O197" s="134">
        <v>0</v>
      </c>
      <c r="P197" s="134">
        <f>O197*H197</f>
        <v>0</v>
      </c>
      <c r="Q197" s="134">
        <v>0</v>
      </c>
      <c r="R197" s="134">
        <f>Q197*H197</f>
        <v>0</v>
      </c>
      <c r="S197" s="134">
        <v>0</v>
      </c>
      <c r="T197" s="134">
        <f>S197*H197</f>
        <v>0</v>
      </c>
      <c r="U197" s="135" t="s">
        <v>3</v>
      </c>
      <c r="AR197" s="136" t="s">
        <v>127</v>
      </c>
      <c r="AT197" s="136" t="s">
        <v>123</v>
      </c>
      <c r="AU197" s="136" t="s">
        <v>84</v>
      </c>
      <c r="AY197" s="17" t="s">
        <v>121</v>
      </c>
      <c r="BE197" s="137">
        <f>IF(N197="základní",J197,0)</f>
        <v>0</v>
      </c>
      <c r="BF197" s="137">
        <f>IF(N197="snížená",J197,0)</f>
        <v>0</v>
      </c>
      <c r="BG197" s="137">
        <f>IF(N197="zákl. přenesená",J197,0)</f>
        <v>0</v>
      </c>
      <c r="BH197" s="137">
        <f>IF(N197="sníž. přenesená",J197,0)</f>
        <v>0</v>
      </c>
      <c r="BI197" s="137">
        <f>IF(N197="nulová",J197,0)</f>
        <v>0</v>
      </c>
      <c r="BJ197" s="17" t="s">
        <v>82</v>
      </c>
      <c r="BK197" s="137">
        <f>ROUND(I197*H197,2)</f>
        <v>0</v>
      </c>
      <c r="BL197" s="17" t="s">
        <v>127</v>
      </c>
      <c r="BM197" s="136" t="s">
        <v>259</v>
      </c>
    </row>
    <row r="198" spans="2:65" s="1" customFormat="1">
      <c r="B198" s="30"/>
      <c r="D198" s="138" t="s">
        <v>129</v>
      </c>
      <c r="F198" s="259" t="s">
        <v>1238</v>
      </c>
      <c r="L198" s="30"/>
      <c r="M198" s="140"/>
      <c r="U198" s="51"/>
      <c r="AT198" s="17" t="s">
        <v>129</v>
      </c>
      <c r="AU198" s="17" t="s">
        <v>84</v>
      </c>
    </row>
    <row r="199" spans="2:65" s="1" customFormat="1">
      <c r="B199" s="30"/>
      <c r="D199" s="141" t="s">
        <v>131</v>
      </c>
      <c r="F199" s="142" t="s">
        <v>261</v>
      </c>
      <c r="L199" s="30"/>
      <c r="M199" s="140"/>
      <c r="U199" s="51"/>
      <c r="AT199" s="17" t="s">
        <v>131</v>
      </c>
      <c r="AU199" s="17" t="s">
        <v>84</v>
      </c>
    </row>
    <row r="200" spans="2:65" s="1" customFormat="1" ht="16.5" customHeight="1">
      <c r="B200" s="124"/>
      <c r="C200" s="125" t="s">
        <v>8</v>
      </c>
      <c r="D200" s="125" t="s">
        <v>123</v>
      </c>
      <c r="E200" s="126" t="s">
        <v>262</v>
      </c>
      <c r="F200" s="127" t="s">
        <v>263</v>
      </c>
      <c r="G200" s="128" t="s">
        <v>214</v>
      </c>
      <c r="H200" s="129">
        <v>112.705</v>
      </c>
      <c r="I200" s="130"/>
      <c r="J200" s="130">
        <f>ROUND(I200*H200,2)</f>
        <v>0</v>
      </c>
      <c r="K200" s="131"/>
      <c r="L200" s="30"/>
      <c r="M200" s="132" t="s">
        <v>3</v>
      </c>
      <c r="N200" s="133" t="s">
        <v>46</v>
      </c>
      <c r="O200" s="134">
        <v>8.9999999999999993E-3</v>
      </c>
      <c r="P200" s="134">
        <f>O200*H200</f>
        <v>1.0143449999999998</v>
      </c>
      <c r="Q200" s="134">
        <v>0</v>
      </c>
      <c r="R200" s="134">
        <f>Q200*H200</f>
        <v>0</v>
      </c>
      <c r="S200" s="134">
        <v>0</v>
      </c>
      <c r="T200" s="134">
        <f>S200*H200</f>
        <v>0</v>
      </c>
      <c r="U200" s="135" t="s">
        <v>3</v>
      </c>
      <c r="AR200" s="136" t="s">
        <v>127</v>
      </c>
      <c r="AT200" s="136" t="s">
        <v>123</v>
      </c>
      <c r="AU200" s="136" t="s">
        <v>84</v>
      </c>
      <c r="AY200" s="17" t="s">
        <v>121</v>
      </c>
      <c r="BE200" s="137">
        <f>IF(N200="základní",J200,0)</f>
        <v>0</v>
      </c>
      <c r="BF200" s="137">
        <f>IF(N200="snížená",J200,0)</f>
        <v>0</v>
      </c>
      <c r="BG200" s="137">
        <f>IF(N200="zákl. přenesená",J200,0)</f>
        <v>0</v>
      </c>
      <c r="BH200" s="137">
        <f>IF(N200="sníž. přenesená",J200,0)</f>
        <v>0</v>
      </c>
      <c r="BI200" s="137">
        <f>IF(N200="nulová",J200,0)</f>
        <v>0</v>
      </c>
      <c r="BJ200" s="17" t="s">
        <v>82</v>
      </c>
      <c r="BK200" s="137">
        <f>ROUND(I200*H200,2)</f>
        <v>0</v>
      </c>
      <c r="BL200" s="17" t="s">
        <v>127</v>
      </c>
      <c r="BM200" s="136" t="s">
        <v>264</v>
      </c>
    </row>
    <row r="201" spans="2:65" s="1" customFormat="1">
      <c r="B201" s="30"/>
      <c r="D201" s="138" t="s">
        <v>129</v>
      </c>
      <c r="F201" s="139" t="s">
        <v>265</v>
      </c>
      <c r="L201" s="30"/>
      <c r="M201" s="140"/>
      <c r="U201" s="51"/>
      <c r="AT201" s="17" t="s">
        <v>129</v>
      </c>
      <c r="AU201" s="17" t="s">
        <v>84</v>
      </c>
    </row>
    <row r="202" spans="2:65" s="1" customFormat="1">
      <c r="B202" s="30"/>
      <c r="D202" s="141" t="s">
        <v>131</v>
      </c>
      <c r="F202" s="142" t="s">
        <v>266</v>
      </c>
      <c r="L202" s="30"/>
      <c r="M202" s="140"/>
      <c r="U202" s="51"/>
      <c r="AT202" s="17" t="s">
        <v>131</v>
      </c>
      <c r="AU202" s="17" t="s">
        <v>84</v>
      </c>
    </row>
    <row r="203" spans="2:65" s="12" customFormat="1">
      <c r="B203" s="143"/>
      <c r="D203" s="138" t="s">
        <v>133</v>
      </c>
      <c r="E203" s="144" t="s">
        <v>3</v>
      </c>
      <c r="F203" s="145" t="s">
        <v>239</v>
      </c>
      <c r="H203" s="144" t="s">
        <v>3</v>
      </c>
      <c r="L203" s="143"/>
      <c r="M203" s="146"/>
      <c r="U203" s="147"/>
      <c r="AT203" s="144" t="s">
        <v>133</v>
      </c>
      <c r="AU203" s="144" t="s">
        <v>84</v>
      </c>
      <c r="AV203" s="12" t="s">
        <v>82</v>
      </c>
      <c r="AW203" s="12" t="s">
        <v>37</v>
      </c>
      <c r="AX203" s="12" t="s">
        <v>75</v>
      </c>
      <c r="AY203" s="144" t="s">
        <v>121</v>
      </c>
    </row>
    <row r="204" spans="2:65" s="12" customFormat="1">
      <c r="B204" s="143"/>
      <c r="D204" s="138" t="s">
        <v>133</v>
      </c>
      <c r="E204" s="144" t="s">
        <v>3</v>
      </c>
      <c r="F204" s="145" t="s">
        <v>218</v>
      </c>
      <c r="H204" s="144" t="s">
        <v>3</v>
      </c>
      <c r="L204" s="143"/>
      <c r="M204" s="146"/>
      <c r="U204" s="147"/>
      <c r="AT204" s="144" t="s">
        <v>133</v>
      </c>
      <c r="AU204" s="144" t="s">
        <v>84</v>
      </c>
      <c r="AV204" s="12" t="s">
        <v>82</v>
      </c>
      <c r="AW204" s="12" t="s">
        <v>37</v>
      </c>
      <c r="AX204" s="12" t="s">
        <v>75</v>
      </c>
      <c r="AY204" s="144" t="s">
        <v>121</v>
      </c>
    </row>
    <row r="205" spans="2:65" s="13" customFormat="1">
      <c r="B205" s="148"/>
      <c r="D205" s="138" t="s">
        <v>133</v>
      </c>
      <c r="E205" s="149" t="s">
        <v>3</v>
      </c>
      <c r="F205" s="150" t="s">
        <v>219</v>
      </c>
      <c r="H205" s="151">
        <v>46.625</v>
      </c>
      <c r="L205" s="148"/>
      <c r="M205" s="152"/>
      <c r="U205" s="153"/>
      <c r="AT205" s="149" t="s">
        <v>133</v>
      </c>
      <c r="AU205" s="149" t="s">
        <v>84</v>
      </c>
      <c r="AV205" s="13" t="s">
        <v>84</v>
      </c>
      <c r="AW205" s="13" t="s">
        <v>37</v>
      </c>
      <c r="AX205" s="13" t="s">
        <v>75</v>
      </c>
      <c r="AY205" s="149" t="s">
        <v>121</v>
      </c>
    </row>
    <row r="206" spans="2:65" s="12" customFormat="1">
      <c r="B206" s="143"/>
      <c r="D206" s="138" t="s">
        <v>133</v>
      </c>
      <c r="E206" s="144" t="s">
        <v>3</v>
      </c>
      <c r="F206" s="145" t="s">
        <v>220</v>
      </c>
      <c r="H206" s="144" t="s">
        <v>3</v>
      </c>
      <c r="L206" s="143"/>
      <c r="M206" s="146"/>
      <c r="U206" s="147"/>
      <c r="AT206" s="144" t="s">
        <v>133</v>
      </c>
      <c r="AU206" s="144" t="s">
        <v>84</v>
      </c>
      <c r="AV206" s="12" t="s">
        <v>82</v>
      </c>
      <c r="AW206" s="12" t="s">
        <v>37</v>
      </c>
      <c r="AX206" s="12" t="s">
        <v>75</v>
      </c>
      <c r="AY206" s="144" t="s">
        <v>121</v>
      </c>
    </row>
    <row r="207" spans="2:65" s="13" customFormat="1">
      <c r="B207" s="148"/>
      <c r="D207" s="138" t="s">
        <v>133</v>
      </c>
      <c r="E207" s="149" t="s">
        <v>3</v>
      </c>
      <c r="F207" s="150" t="s">
        <v>221</v>
      </c>
      <c r="H207" s="151">
        <v>5.0999999999999996</v>
      </c>
      <c r="L207" s="148"/>
      <c r="M207" s="152"/>
      <c r="U207" s="153"/>
      <c r="AT207" s="149" t="s">
        <v>133</v>
      </c>
      <c r="AU207" s="149" t="s">
        <v>84</v>
      </c>
      <c r="AV207" s="13" t="s">
        <v>84</v>
      </c>
      <c r="AW207" s="13" t="s">
        <v>37</v>
      </c>
      <c r="AX207" s="13" t="s">
        <v>75</v>
      </c>
      <c r="AY207" s="149" t="s">
        <v>121</v>
      </c>
    </row>
    <row r="208" spans="2:65" s="12" customFormat="1">
      <c r="B208" s="143"/>
      <c r="D208" s="138" t="s">
        <v>133</v>
      </c>
      <c r="E208" s="144" t="s">
        <v>3</v>
      </c>
      <c r="F208" s="145" t="s">
        <v>209</v>
      </c>
      <c r="H208" s="144" t="s">
        <v>3</v>
      </c>
      <c r="L208" s="143"/>
      <c r="M208" s="146"/>
      <c r="U208" s="147"/>
      <c r="AT208" s="144" t="s">
        <v>133</v>
      </c>
      <c r="AU208" s="144" t="s">
        <v>84</v>
      </c>
      <c r="AV208" s="12" t="s">
        <v>82</v>
      </c>
      <c r="AW208" s="12" t="s">
        <v>37</v>
      </c>
      <c r="AX208" s="12" t="s">
        <v>75</v>
      </c>
      <c r="AY208" s="144" t="s">
        <v>121</v>
      </c>
    </row>
    <row r="209" spans="2:65" s="13" customFormat="1">
      <c r="B209" s="148"/>
      <c r="D209" s="138" t="s">
        <v>133</v>
      </c>
      <c r="E209" s="149" t="s">
        <v>3</v>
      </c>
      <c r="F209" s="150" t="s">
        <v>240</v>
      </c>
      <c r="H209" s="151">
        <v>36.880000000000003</v>
      </c>
      <c r="L209" s="148"/>
      <c r="M209" s="152"/>
      <c r="U209" s="153"/>
      <c r="AT209" s="149" t="s">
        <v>133</v>
      </c>
      <c r="AU209" s="149" t="s">
        <v>84</v>
      </c>
      <c r="AV209" s="13" t="s">
        <v>84</v>
      </c>
      <c r="AW209" s="13" t="s">
        <v>37</v>
      </c>
      <c r="AX209" s="13" t="s">
        <v>75</v>
      </c>
      <c r="AY209" s="149" t="s">
        <v>121</v>
      </c>
    </row>
    <row r="210" spans="2:65" s="12" customFormat="1">
      <c r="B210" s="143"/>
      <c r="D210" s="138" t="s">
        <v>133</v>
      </c>
      <c r="E210" s="144" t="s">
        <v>3</v>
      </c>
      <c r="F210" s="145" t="s">
        <v>241</v>
      </c>
      <c r="H210" s="144" t="s">
        <v>3</v>
      </c>
      <c r="L210" s="143"/>
      <c r="M210" s="146"/>
      <c r="U210" s="147"/>
      <c r="AT210" s="144" t="s">
        <v>133</v>
      </c>
      <c r="AU210" s="144" t="s">
        <v>84</v>
      </c>
      <c r="AV210" s="12" t="s">
        <v>82</v>
      </c>
      <c r="AW210" s="12" t="s">
        <v>37</v>
      </c>
      <c r="AX210" s="12" t="s">
        <v>75</v>
      </c>
      <c r="AY210" s="144" t="s">
        <v>121</v>
      </c>
    </row>
    <row r="211" spans="2:65" s="12" customFormat="1">
      <c r="B211" s="143"/>
      <c r="D211" s="138" t="s">
        <v>133</v>
      </c>
      <c r="E211" s="144" t="s">
        <v>3</v>
      </c>
      <c r="F211" s="145" t="s">
        <v>242</v>
      </c>
      <c r="H211" s="144" t="s">
        <v>3</v>
      </c>
      <c r="L211" s="143"/>
      <c r="M211" s="146"/>
      <c r="U211" s="147"/>
      <c r="AT211" s="144" t="s">
        <v>133</v>
      </c>
      <c r="AU211" s="144" t="s">
        <v>84</v>
      </c>
      <c r="AV211" s="12" t="s">
        <v>82</v>
      </c>
      <c r="AW211" s="12" t="s">
        <v>37</v>
      </c>
      <c r="AX211" s="12" t="s">
        <v>75</v>
      </c>
      <c r="AY211" s="144" t="s">
        <v>121</v>
      </c>
    </row>
    <row r="212" spans="2:65" s="13" customFormat="1">
      <c r="B212" s="148"/>
      <c r="D212" s="138" t="s">
        <v>133</v>
      </c>
      <c r="E212" s="149" t="s">
        <v>3</v>
      </c>
      <c r="F212" s="150" t="s">
        <v>229</v>
      </c>
      <c r="H212" s="151">
        <v>24.1</v>
      </c>
      <c r="L212" s="148"/>
      <c r="M212" s="152"/>
      <c r="U212" s="153"/>
      <c r="AT212" s="149" t="s">
        <v>133</v>
      </c>
      <c r="AU212" s="149" t="s">
        <v>84</v>
      </c>
      <c r="AV212" s="13" t="s">
        <v>84</v>
      </c>
      <c r="AW212" s="13" t="s">
        <v>37</v>
      </c>
      <c r="AX212" s="13" t="s">
        <v>75</v>
      </c>
      <c r="AY212" s="149" t="s">
        <v>121</v>
      </c>
    </row>
    <row r="213" spans="2:65" s="14" customFormat="1">
      <c r="B213" s="154"/>
      <c r="D213" s="138" t="s">
        <v>133</v>
      </c>
      <c r="E213" s="155" t="s">
        <v>3</v>
      </c>
      <c r="F213" s="156" t="s">
        <v>136</v>
      </c>
      <c r="H213" s="157">
        <v>112.705</v>
      </c>
      <c r="L213" s="154"/>
      <c r="M213" s="158"/>
      <c r="U213" s="159"/>
      <c r="AT213" s="155" t="s">
        <v>133</v>
      </c>
      <c r="AU213" s="155" t="s">
        <v>84</v>
      </c>
      <c r="AV213" s="14" t="s">
        <v>127</v>
      </c>
      <c r="AW213" s="14" t="s">
        <v>37</v>
      </c>
      <c r="AX213" s="14" t="s">
        <v>82</v>
      </c>
      <c r="AY213" s="155" t="s">
        <v>121</v>
      </c>
    </row>
    <row r="214" spans="2:65" s="1" customFormat="1" ht="16.5" customHeight="1">
      <c r="B214" s="124"/>
      <c r="C214" s="125" t="s">
        <v>267</v>
      </c>
      <c r="D214" s="125" t="s">
        <v>123</v>
      </c>
      <c r="E214" s="126" t="s">
        <v>268</v>
      </c>
      <c r="F214" s="127" t="s">
        <v>269</v>
      </c>
      <c r="G214" s="128" t="s">
        <v>214</v>
      </c>
      <c r="H214" s="129">
        <v>6</v>
      </c>
      <c r="I214" s="130"/>
      <c r="J214" s="130">
        <f>ROUND(I214*H214,2)</f>
        <v>0</v>
      </c>
      <c r="K214" s="131"/>
      <c r="L214" s="30"/>
      <c r="M214" s="132" t="s">
        <v>3</v>
      </c>
      <c r="N214" s="133" t="s">
        <v>46</v>
      </c>
      <c r="O214" s="134">
        <v>0.85199999999999998</v>
      </c>
      <c r="P214" s="134">
        <f>O214*H214</f>
        <v>5.1120000000000001</v>
      </c>
      <c r="Q214" s="134">
        <v>0</v>
      </c>
      <c r="R214" s="134">
        <f>Q214*H214</f>
        <v>0</v>
      </c>
      <c r="S214" s="134">
        <v>0</v>
      </c>
      <c r="T214" s="134">
        <f>S214*H214</f>
        <v>0</v>
      </c>
      <c r="U214" s="135" t="s">
        <v>3</v>
      </c>
      <c r="AR214" s="136" t="s">
        <v>127</v>
      </c>
      <c r="AT214" s="136" t="s">
        <v>123</v>
      </c>
      <c r="AU214" s="136" t="s">
        <v>84</v>
      </c>
      <c r="AY214" s="17" t="s">
        <v>121</v>
      </c>
      <c r="BE214" s="137">
        <f>IF(N214="základní",J214,0)</f>
        <v>0</v>
      </c>
      <c r="BF214" s="137">
        <f>IF(N214="snížená",J214,0)</f>
        <v>0</v>
      </c>
      <c r="BG214" s="137">
        <f>IF(N214="zákl. přenesená",J214,0)</f>
        <v>0</v>
      </c>
      <c r="BH214" s="137">
        <f>IF(N214="sníž. přenesená",J214,0)</f>
        <v>0</v>
      </c>
      <c r="BI214" s="137">
        <f>IF(N214="nulová",J214,0)</f>
        <v>0</v>
      </c>
      <c r="BJ214" s="17" t="s">
        <v>82</v>
      </c>
      <c r="BK214" s="137">
        <f>ROUND(I214*H214,2)</f>
        <v>0</v>
      </c>
      <c r="BL214" s="17" t="s">
        <v>127</v>
      </c>
      <c r="BM214" s="136" t="s">
        <v>270</v>
      </c>
    </row>
    <row r="215" spans="2:65" s="1" customFormat="1">
      <c r="B215" s="30"/>
      <c r="D215" s="138" t="s">
        <v>129</v>
      </c>
      <c r="F215" s="139" t="s">
        <v>271</v>
      </c>
      <c r="L215" s="30"/>
      <c r="M215" s="140"/>
      <c r="U215" s="51"/>
      <c r="AT215" s="17" t="s">
        <v>129</v>
      </c>
      <c r="AU215" s="17" t="s">
        <v>84</v>
      </c>
    </row>
    <row r="216" spans="2:65" s="1" customFormat="1">
      <c r="B216" s="30"/>
      <c r="D216" s="141" t="s">
        <v>131</v>
      </c>
      <c r="F216" s="142" t="s">
        <v>272</v>
      </c>
      <c r="L216" s="30"/>
      <c r="M216" s="140"/>
      <c r="U216" s="51"/>
      <c r="AT216" s="17" t="s">
        <v>131</v>
      </c>
      <c r="AU216" s="17" t="s">
        <v>84</v>
      </c>
    </row>
    <row r="217" spans="2:65" s="12" customFormat="1">
      <c r="B217" s="143"/>
      <c r="D217" s="138" t="s">
        <v>133</v>
      </c>
      <c r="E217" s="144" t="s">
        <v>3</v>
      </c>
      <c r="F217" s="145" t="s">
        <v>273</v>
      </c>
      <c r="H217" s="144" t="s">
        <v>3</v>
      </c>
      <c r="L217" s="143"/>
      <c r="M217" s="146"/>
      <c r="U217" s="147"/>
      <c r="AT217" s="144" t="s">
        <v>133</v>
      </c>
      <c r="AU217" s="144" t="s">
        <v>84</v>
      </c>
      <c r="AV217" s="12" t="s">
        <v>82</v>
      </c>
      <c r="AW217" s="12" t="s">
        <v>37</v>
      </c>
      <c r="AX217" s="12" t="s">
        <v>75</v>
      </c>
      <c r="AY217" s="144" t="s">
        <v>121</v>
      </c>
    </row>
    <row r="218" spans="2:65" s="13" customFormat="1">
      <c r="B218" s="148"/>
      <c r="D218" s="138" t="s">
        <v>133</v>
      </c>
      <c r="E218" s="149" t="s">
        <v>3</v>
      </c>
      <c r="F218" s="150" t="s">
        <v>237</v>
      </c>
      <c r="H218" s="151">
        <v>6</v>
      </c>
      <c r="L218" s="148"/>
      <c r="M218" s="152"/>
      <c r="U218" s="153"/>
      <c r="AT218" s="149" t="s">
        <v>133</v>
      </c>
      <c r="AU218" s="149" t="s">
        <v>84</v>
      </c>
      <c r="AV218" s="13" t="s">
        <v>84</v>
      </c>
      <c r="AW218" s="13" t="s">
        <v>37</v>
      </c>
      <c r="AX218" s="13" t="s">
        <v>75</v>
      </c>
      <c r="AY218" s="149" t="s">
        <v>121</v>
      </c>
    </row>
    <row r="219" spans="2:65" s="14" customFormat="1">
      <c r="B219" s="154"/>
      <c r="D219" s="138" t="s">
        <v>133</v>
      </c>
      <c r="E219" s="155" t="s">
        <v>3</v>
      </c>
      <c r="F219" s="156" t="s">
        <v>136</v>
      </c>
      <c r="H219" s="157">
        <v>6</v>
      </c>
      <c r="L219" s="154"/>
      <c r="M219" s="158"/>
      <c r="U219" s="159"/>
      <c r="AT219" s="155" t="s">
        <v>133</v>
      </c>
      <c r="AU219" s="155" t="s">
        <v>84</v>
      </c>
      <c r="AV219" s="14" t="s">
        <v>127</v>
      </c>
      <c r="AW219" s="14" t="s">
        <v>37</v>
      </c>
      <c r="AX219" s="14" t="s">
        <v>82</v>
      </c>
      <c r="AY219" s="155" t="s">
        <v>121</v>
      </c>
    </row>
    <row r="220" spans="2:65" s="1" customFormat="1" ht="16.5" customHeight="1">
      <c r="B220" s="124"/>
      <c r="C220" s="125" t="s">
        <v>274</v>
      </c>
      <c r="D220" s="125" t="s">
        <v>123</v>
      </c>
      <c r="E220" s="126" t="s">
        <v>275</v>
      </c>
      <c r="F220" s="127" t="s">
        <v>276</v>
      </c>
      <c r="G220" s="128" t="s">
        <v>214</v>
      </c>
      <c r="H220" s="129">
        <v>24.1</v>
      </c>
      <c r="I220" s="130"/>
      <c r="J220" s="130">
        <f>ROUND(I220*H220,2)</f>
        <v>0</v>
      </c>
      <c r="K220" s="131"/>
      <c r="L220" s="30"/>
      <c r="M220" s="132" t="s">
        <v>3</v>
      </c>
      <c r="N220" s="133" t="s">
        <v>46</v>
      </c>
      <c r="O220" s="134">
        <v>0.435</v>
      </c>
      <c r="P220" s="134">
        <f>O220*H220</f>
        <v>10.483500000000001</v>
      </c>
      <c r="Q220" s="134">
        <v>0</v>
      </c>
      <c r="R220" s="134">
        <f>Q220*H220</f>
        <v>0</v>
      </c>
      <c r="S220" s="134">
        <v>0</v>
      </c>
      <c r="T220" s="134">
        <f>S220*H220</f>
        <v>0</v>
      </c>
      <c r="U220" s="135" t="s">
        <v>3</v>
      </c>
      <c r="AR220" s="136" t="s">
        <v>127</v>
      </c>
      <c r="AT220" s="136" t="s">
        <v>123</v>
      </c>
      <c r="AU220" s="136" t="s">
        <v>84</v>
      </c>
      <c r="AY220" s="17" t="s">
        <v>121</v>
      </c>
      <c r="BE220" s="137">
        <f>IF(N220="základní",J220,0)</f>
        <v>0</v>
      </c>
      <c r="BF220" s="137">
        <f>IF(N220="snížená",J220,0)</f>
        <v>0</v>
      </c>
      <c r="BG220" s="137">
        <f>IF(N220="zákl. přenesená",J220,0)</f>
        <v>0</v>
      </c>
      <c r="BH220" s="137">
        <f>IF(N220="sníž. přenesená",J220,0)</f>
        <v>0</v>
      </c>
      <c r="BI220" s="137">
        <f>IF(N220="nulová",J220,0)</f>
        <v>0</v>
      </c>
      <c r="BJ220" s="17" t="s">
        <v>82</v>
      </c>
      <c r="BK220" s="137">
        <f>ROUND(I220*H220,2)</f>
        <v>0</v>
      </c>
      <c r="BL220" s="17" t="s">
        <v>127</v>
      </c>
      <c r="BM220" s="136" t="s">
        <v>277</v>
      </c>
    </row>
    <row r="221" spans="2:65" s="1" customFormat="1" ht="19.2">
      <c r="B221" s="30"/>
      <c r="D221" s="138" t="s">
        <v>129</v>
      </c>
      <c r="F221" s="139" t="s">
        <v>278</v>
      </c>
      <c r="L221" s="30"/>
      <c r="M221" s="140"/>
      <c r="U221" s="51"/>
      <c r="AT221" s="17" t="s">
        <v>129</v>
      </c>
      <c r="AU221" s="17" t="s">
        <v>84</v>
      </c>
    </row>
    <row r="222" spans="2:65" s="1" customFormat="1">
      <c r="B222" s="30"/>
      <c r="D222" s="141" t="s">
        <v>131</v>
      </c>
      <c r="F222" s="142" t="s">
        <v>279</v>
      </c>
      <c r="L222" s="30"/>
      <c r="M222" s="140"/>
      <c r="U222" s="51"/>
      <c r="AT222" s="17" t="s">
        <v>131</v>
      </c>
      <c r="AU222" s="17" t="s">
        <v>84</v>
      </c>
    </row>
    <row r="223" spans="2:65" s="13" customFormat="1">
      <c r="B223" s="148"/>
      <c r="D223" s="138" t="s">
        <v>133</v>
      </c>
      <c r="E223" s="149" t="s">
        <v>3</v>
      </c>
      <c r="F223" s="150" t="s">
        <v>280</v>
      </c>
      <c r="H223" s="151">
        <v>24.1</v>
      </c>
      <c r="L223" s="148"/>
      <c r="M223" s="152"/>
      <c r="U223" s="153"/>
      <c r="AT223" s="149" t="s">
        <v>133</v>
      </c>
      <c r="AU223" s="149" t="s">
        <v>84</v>
      </c>
      <c r="AV223" s="13" t="s">
        <v>84</v>
      </c>
      <c r="AW223" s="13" t="s">
        <v>37</v>
      </c>
      <c r="AX223" s="13" t="s">
        <v>75</v>
      </c>
      <c r="AY223" s="149" t="s">
        <v>121</v>
      </c>
    </row>
    <row r="224" spans="2:65" s="14" customFormat="1">
      <c r="B224" s="154"/>
      <c r="D224" s="138" t="s">
        <v>133</v>
      </c>
      <c r="E224" s="155" t="s">
        <v>3</v>
      </c>
      <c r="F224" s="156" t="s">
        <v>136</v>
      </c>
      <c r="H224" s="157">
        <v>24.1</v>
      </c>
      <c r="L224" s="154"/>
      <c r="M224" s="158"/>
      <c r="U224" s="159"/>
      <c r="AT224" s="155" t="s">
        <v>133</v>
      </c>
      <c r="AU224" s="155" t="s">
        <v>84</v>
      </c>
      <c r="AV224" s="14" t="s">
        <v>127</v>
      </c>
      <c r="AW224" s="14" t="s">
        <v>37</v>
      </c>
      <c r="AX224" s="14" t="s">
        <v>82</v>
      </c>
      <c r="AY224" s="155" t="s">
        <v>121</v>
      </c>
    </row>
    <row r="225" spans="2:65" s="1" customFormat="1" ht="16.5" customHeight="1">
      <c r="B225" s="124"/>
      <c r="C225" s="160" t="s">
        <v>281</v>
      </c>
      <c r="D225" s="160" t="s">
        <v>282</v>
      </c>
      <c r="E225" s="161" t="s">
        <v>283</v>
      </c>
      <c r="F225" s="162" t="s">
        <v>284</v>
      </c>
      <c r="G225" s="163" t="s">
        <v>258</v>
      </c>
      <c r="H225" s="164">
        <v>48.2</v>
      </c>
      <c r="I225" s="165"/>
      <c r="J225" s="165">
        <f>ROUND(I225*H225,2)</f>
        <v>0</v>
      </c>
      <c r="K225" s="166"/>
      <c r="L225" s="167"/>
      <c r="M225" s="168" t="s">
        <v>3</v>
      </c>
      <c r="N225" s="169" t="s">
        <v>46</v>
      </c>
      <c r="O225" s="134">
        <v>0</v>
      </c>
      <c r="P225" s="134">
        <f>O225*H225</f>
        <v>0</v>
      </c>
      <c r="Q225" s="134">
        <v>1</v>
      </c>
      <c r="R225" s="134">
        <f>Q225*H225</f>
        <v>48.2</v>
      </c>
      <c r="S225" s="134">
        <v>0</v>
      </c>
      <c r="T225" s="134">
        <f>S225*H225</f>
        <v>0</v>
      </c>
      <c r="U225" s="135" t="s">
        <v>3</v>
      </c>
      <c r="AR225" s="136" t="s">
        <v>173</v>
      </c>
      <c r="AT225" s="136" t="s">
        <v>282</v>
      </c>
      <c r="AU225" s="136" t="s">
        <v>84</v>
      </c>
      <c r="AY225" s="17" t="s">
        <v>121</v>
      </c>
      <c r="BE225" s="137">
        <f>IF(N225="základní",J225,0)</f>
        <v>0</v>
      </c>
      <c r="BF225" s="137">
        <f>IF(N225="snížená",J225,0)</f>
        <v>0</v>
      </c>
      <c r="BG225" s="137">
        <f>IF(N225="zákl. přenesená",J225,0)</f>
        <v>0</v>
      </c>
      <c r="BH225" s="137">
        <f>IF(N225="sníž. přenesená",J225,0)</f>
        <v>0</v>
      </c>
      <c r="BI225" s="137">
        <f>IF(N225="nulová",J225,0)</f>
        <v>0</v>
      </c>
      <c r="BJ225" s="17" t="s">
        <v>82</v>
      </c>
      <c r="BK225" s="137">
        <f>ROUND(I225*H225,2)</f>
        <v>0</v>
      </c>
      <c r="BL225" s="17" t="s">
        <v>127</v>
      </c>
      <c r="BM225" s="136" t="s">
        <v>285</v>
      </c>
    </row>
    <row r="226" spans="2:65" s="1" customFormat="1">
      <c r="B226" s="30"/>
      <c r="D226" s="138" t="s">
        <v>129</v>
      </c>
      <c r="F226" s="139" t="s">
        <v>284</v>
      </c>
      <c r="L226" s="30"/>
      <c r="M226" s="140"/>
      <c r="U226" s="51"/>
      <c r="AT226" s="17" t="s">
        <v>129</v>
      </c>
      <c r="AU226" s="17" t="s">
        <v>84</v>
      </c>
    </row>
    <row r="227" spans="2:65" s="13" customFormat="1">
      <c r="B227" s="148"/>
      <c r="D227" s="138" t="s">
        <v>133</v>
      </c>
      <c r="F227" s="150" t="s">
        <v>286</v>
      </c>
      <c r="H227" s="151">
        <v>48.2</v>
      </c>
      <c r="L227" s="148"/>
      <c r="M227" s="152"/>
      <c r="U227" s="153"/>
      <c r="AT227" s="149" t="s">
        <v>133</v>
      </c>
      <c r="AU227" s="149" t="s">
        <v>84</v>
      </c>
      <c r="AV227" s="13" t="s">
        <v>84</v>
      </c>
      <c r="AW227" s="13" t="s">
        <v>4</v>
      </c>
      <c r="AX227" s="13" t="s">
        <v>82</v>
      </c>
      <c r="AY227" s="149" t="s">
        <v>121</v>
      </c>
    </row>
    <row r="228" spans="2:65" s="1" customFormat="1" ht="24.15" customHeight="1">
      <c r="B228" s="124"/>
      <c r="C228" s="125" t="s">
        <v>287</v>
      </c>
      <c r="D228" s="125" t="s">
        <v>123</v>
      </c>
      <c r="E228" s="126" t="s">
        <v>288</v>
      </c>
      <c r="F228" s="127" t="s">
        <v>289</v>
      </c>
      <c r="G228" s="128" t="s">
        <v>126</v>
      </c>
      <c r="H228" s="129">
        <v>30</v>
      </c>
      <c r="I228" s="130"/>
      <c r="J228" s="130">
        <f>ROUND(I228*H228,2)</f>
        <v>0</v>
      </c>
      <c r="K228" s="131"/>
      <c r="L228" s="30"/>
      <c r="M228" s="132" t="s">
        <v>3</v>
      </c>
      <c r="N228" s="133" t="s">
        <v>46</v>
      </c>
      <c r="O228" s="134">
        <v>0.09</v>
      </c>
      <c r="P228" s="134">
        <f>O228*H228</f>
        <v>2.6999999999999997</v>
      </c>
      <c r="Q228" s="134">
        <v>0</v>
      </c>
      <c r="R228" s="134">
        <f>Q228*H228</f>
        <v>0</v>
      </c>
      <c r="S228" s="134">
        <v>0</v>
      </c>
      <c r="T228" s="134">
        <f>S228*H228</f>
        <v>0</v>
      </c>
      <c r="U228" s="135" t="s">
        <v>3</v>
      </c>
      <c r="AR228" s="136" t="s">
        <v>127</v>
      </c>
      <c r="AT228" s="136" t="s">
        <v>123</v>
      </c>
      <c r="AU228" s="136" t="s">
        <v>84</v>
      </c>
      <c r="AY228" s="17" t="s">
        <v>121</v>
      </c>
      <c r="BE228" s="137">
        <f>IF(N228="základní",J228,0)</f>
        <v>0</v>
      </c>
      <c r="BF228" s="137">
        <f>IF(N228="snížená",J228,0)</f>
        <v>0</v>
      </c>
      <c r="BG228" s="137">
        <f>IF(N228="zákl. přenesená",J228,0)</f>
        <v>0</v>
      </c>
      <c r="BH228" s="137">
        <f>IF(N228="sníž. přenesená",J228,0)</f>
        <v>0</v>
      </c>
      <c r="BI228" s="137">
        <f>IF(N228="nulová",J228,0)</f>
        <v>0</v>
      </c>
      <c r="BJ228" s="17" t="s">
        <v>82</v>
      </c>
      <c r="BK228" s="137">
        <f>ROUND(I228*H228,2)</f>
        <v>0</v>
      </c>
      <c r="BL228" s="17" t="s">
        <v>127</v>
      </c>
      <c r="BM228" s="136" t="s">
        <v>290</v>
      </c>
    </row>
    <row r="229" spans="2:65" s="1" customFormat="1" ht="19.2">
      <c r="B229" s="30"/>
      <c r="D229" s="138" t="s">
        <v>129</v>
      </c>
      <c r="F229" s="139" t="s">
        <v>291</v>
      </c>
      <c r="L229" s="30"/>
      <c r="M229" s="140"/>
      <c r="U229" s="51"/>
      <c r="AT229" s="17" t="s">
        <v>129</v>
      </c>
      <c r="AU229" s="17" t="s">
        <v>84</v>
      </c>
    </row>
    <row r="230" spans="2:65" s="1" customFormat="1">
      <c r="B230" s="30"/>
      <c r="D230" s="141" t="s">
        <v>131</v>
      </c>
      <c r="F230" s="142" t="s">
        <v>292</v>
      </c>
      <c r="L230" s="30"/>
      <c r="M230" s="140"/>
      <c r="U230" s="51"/>
      <c r="AT230" s="17" t="s">
        <v>131</v>
      </c>
      <c r="AU230" s="17" t="s">
        <v>84</v>
      </c>
    </row>
    <row r="231" spans="2:65" s="12" customFormat="1">
      <c r="B231" s="143"/>
      <c r="D231" s="138" t="s">
        <v>133</v>
      </c>
      <c r="E231" s="144" t="s">
        <v>3</v>
      </c>
      <c r="F231" s="145" t="s">
        <v>293</v>
      </c>
      <c r="H231" s="144" t="s">
        <v>3</v>
      </c>
      <c r="L231" s="143"/>
      <c r="M231" s="146"/>
      <c r="U231" s="147"/>
      <c r="AT231" s="144" t="s">
        <v>133</v>
      </c>
      <c r="AU231" s="144" t="s">
        <v>84</v>
      </c>
      <c r="AV231" s="12" t="s">
        <v>82</v>
      </c>
      <c r="AW231" s="12" t="s">
        <v>37</v>
      </c>
      <c r="AX231" s="12" t="s">
        <v>75</v>
      </c>
      <c r="AY231" s="144" t="s">
        <v>121</v>
      </c>
    </row>
    <row r="232" spans="2:65" s="13" customFormat="1">
      <c r="B232" s="148"/>
      <c r="D232" s="138" t="s">
        <v>133</v>
      </c>
      <c r="E232" s="149" t="s">
        <v>3</v>
      </c>
      <c r="F232" s="150" t="s">
        <v>294</v>
      </c>
      <c r="H232" s="151">
        <v>30</v>
      </c>
      <c r="L232" s="148"/>
      <c r="M232" s="152"/>
      <c r="U232" s="153"/>
      <c r="AT232" s="149" t="s">
        <v>133</v>
      </c>
      <c r="AU232" s="149" t="s">
        <v>84</v>
      </c>
      <c r="AV232" s="13" t="s">
        <v>84</v>
      </c>
      <c r="AW232" s="13" t="s">
        <v>37</v>
      </c>
      <c r="AX232" s="13" t="s">
        <v>75</v>
      </c>
      <c r="AY232" s="149" t="s">
        <v>121</v>
      </c>
    </row>
    <row r="233" spans="2:65" s="14" customFormat="1">
      <c r="B233" s="154"/>
      <c r="D233" s="138" t="s">
        <v>133</v>
      </c>
      <c r="E233" s="155" t="s">
        <v>3</v>
      </c>
      <c r="F233" s="156" t="s">
        <v>136</v>
      </c>
      <c r="H233" s="157">
        <v>30</v>
      </c>
      <c r="L233" s="154"/>
      <c r="M233" s="158"/>
      <c r="U233" s="159"/>
      <c r="AT233" s="155" t="s">
        <v>133</v>
      </c>
      <c r="AU233" s="155" t="s">
        <v>84</v>
      </c>
      <c r="AV233" s="14" t="s">
        <v>127</v>
      </c>
      <c r="AW233" s="14" t="s">
        <v>37</v>
      </c>
      <c r="AX233" s="14" t="s">
        <v>82</v>
      </c>
      <c r="AY233" s="155" t="s">
        <v>121</v>
      </c>
    </row>
    <row r="234" spans="2:65" s="1" customFormat="1" ht="16.5" customHeight="1">
      <c r="B234" s="124"/>
      <c r="C234" s="125" t="s">
        <v>295</v>
      </c>
      <c r="D234" s="125" t="s">
        <v>123</v>
      </c>
      <c r="E234" s="126" t="s">
        <v>296</v>
      </c>
      <c r="F234" s="127" t="s">
        <v>297</v>
      </c>
      <c r="G234" s="128" t="s">
        <v>126</v>
      </c>
      <c r="H234" s="129">
        <v>30</v>
      </c>
      <c r="I234" s="130"/>
      <c r="J234" s="130">
        <f>ROUND(I234*H234,2)</f>
        <v>0</v>
      </c>
      <c r="K234" s="131"/>
      <c r="L234" s="30"/>
      <c r="M234" s="132" t="s">
        <v>3</v>
      </c>
      <c r="N234" s="133" t="s">
        <v>46</v>
      </c>
      <c r="O234" s="134">
        <v>0.02</v>
      </c>
      <c r="P234" s="134">
        <f>O234*H234</f>
        <v>0.6</v>
      </c>
      <c r="Q234" s="134">
        <v>0</v>
      </c>
      <c r="R234" s="134">
        <f>Q234*H234</f>
        <v>0</v>
      </c>
      <c r="S234" s="134">
        <v>0</v>
      </c>
      <c r="T234" s="134">
        <f>S234*H234</f>
        <v>0</v>
      </c>
      <c r="U234" s="135" t="s">
        <v>3</v>
      </c>
      <c r="AR234" s="136" t="s">
        <v>127</v>
      </c>
      <c r="AT234" s="136" t="s">
        <v>123</v>
      </c>
      <c r="AU234" s="136" t="s">
        <v>84</v>
      </c>
      <c r="AY234" s="17" t="s">
        <v>121</v>
      </c>
      <c r="BE234" s="137">
        <f>IF(N234="základní",J234,0)</f>
        <v>0</v>
      </c>
      <c r="BF234" s="137">
        <f>IF(N234="snížená",J234,0)</f>
        <v>0</v>
      </c>
      <c r="BG234" s="137">
        <f>IF(N234="zákl. přenesená",J234,0)</f>
        <v>0</v>
      </c>
      <c r="BH234" s="137">
        <f>IF(N234="sníž. přenesená",J234,0)</f>
        <v>0</v>
      </c>
      <c r="BI234" s="137">
        <f>IF(N234="nulová",J234,0)</f>
        <v>0</v>
      </c>
      <c r="BJ234" s="17" t="s">
        <v>82</v>
      </c>
      <c r="BK234" s="137">
        <f>ROUND(I234*H234,2)</f>
        <v>0</v>
      </c>
      <c r="BL234" s="17" t="s">
        <v>127</v>
      </c>
      <c r="BM234" s="136" t="s">
        <v>298</v>
      </c>
    </row>
    <row r="235" spans="2:65" s="1" customFormat="1">
      <c r="B235" s="30"/>
      <c r="D235" s="138" t="s">
        <v>129</v>
      </c>
      <c r="F235" s="139" t="s">
        <v>299</v>
      </c>
      <c r="L235" s="30"/>
      <c r="M235" s="140"/>
      <c r="U235" s="51"/>
      <c r="AT235" s="17" t="s">
        <v>129</v>
      </c>
      <c r="AU235" s="17" t="s">
        <v>84</v>
      </c>
    </row>
    <row r="236" spans="2:65" s="1" customFormat="1">
      <c r="B236" s="30"/>
      <c r="D236" s="141" t="s">
        <v>131</v>
      </c>
      <c r="F236" s="142" t="s">
        <v>300</v>
      </c>
      <c r="L236" s="30"/>
      <c r="M236" s="140"/>
      <c r="U236" s="51"/>
      <c r="AT236" s="17" t="s">
        <v>131</v>
      </c>
      <c r="AU236" s="17" t="s">
        <v>84</v>
      </c>
    </row>
    <row r="237" spans="2:65" s="12" customFormat="1">
      <c r="B237" s="143"/>
      <c r="D237" s="138" t="s">
        <v>133</v>
      </c>
      <c r="E237" s="144" t="s">
        <v>3</v>
      </c>
      <c r="F237" s="145" t="s">
        <v>301</v>
      </c>
      <c r="H237" s="144" t="s">
        <v>3</v>
      </c>
      <c r="L237" s="143"/>
      <c r="M237" s="146"/>
      <c r="U237" s="147"/>
      <c r="AT237" s="144" t="s">
        <v>133</v>
      </c>
      <c r="AU237" s="144" t="s">
        <v>84</v>
      </c>
      <c r="AV237" s="12" t="s">
        <v>82</v>
      </c>
      <c r="AW237" s="12" t="s">
        <v>37</v>
      </c>
      <c r="AX237" s="12" t="s">
        <v>75</v>
      </c>
      <c r="AY237" s="144" t="s">
        <v>121</v>
      </c>
    </row>
    <row r="238" spans="2:65" s="12" customFormat="1">
      <c r="B238" s="143"/>
      <c r="D238" s="138" t="s">
        <v>133</v>
      </c>
      <c r="E238" s="144" t="s">
        <v>3</v>
      </c>
      <c r="F238" s="145" t="s">
        <v>302</v>
      </c>
      <c r="H238" s="144" t="s">
        <v>3</v>
      </c>
      <c r="L238" s="143"/>
      <c r="M238" s="146"/>
      <c r="U238" s="147"/>
      <c r="AT238" s="144" t="s">
        <v>133</v>
      </c>
      <c r="AU238" s="144" t="s">
        <v>84</v>
      </c>
      <c r="AV238" s="12" t="s">
        <v>82</v>
      </c>
      <c r="AW238" s="12" t="s">
        <v>37</v>
      </c>
      <c r="AX238" s="12" t="s">
        <v>75</v>
      </c>
      <c r="AY238" s="144" t="s">
        <v>121</v>
      </c>
    </row>
    <row r="239" spans="2:65" s="13" customFormat="1">
      <c r="B239" s="148"/>
      <c r="D239" s="138" t="s">
        <v>133</v>
      </c>
      <c r="E239" s="149" t="s">
        <v>3</v>
      </c>
      <c r="F239" s="150" t="s">
        <v>294</v>
      </c>
      <c r="H239" s="151">
        <v>30</v>
      </c>
      <c r="L239" s="148"/>
      <c r="M239" s="152"/>
      <c r="U239" s="153"/>
      <c r="AT239" s="149" t="s">
        <v>133</v>
      </c>
      <c r="AU239" s="149" t="s">
        <v>84</v>
      </c>
      <c r="AV239" s="13" t="s">
        <v>84</v>
      </c>
      <c r="AW239" s="13" t="s">
        <v>37</v>
      </c>
      <c r="AX239" s="13" t="s">
        <v>75</v>
      </c>
      <c r="AY239" s="149" t="s">
        <v>121</v>
      </c>
    </row>
    <row r="240" spans="2:65" s="14" customFormat="1">
      <c r="B240" s="154"/>
      <c r="D240" s="138" t="s">
        <v>133</v>
      </c>
      <c r="E240" s="155" t="s">
        <v>3</v>
      </c>
      <c r="F240" s="156" t="s">
        <v>136</v>
      </c>
      <c r="H240" s="157">
        <v>30</v>
      </c>
      <c r="L240" s="154"/>
      <c r="M240" s="158"/>
      <c r="U240" s="159"/>
      <c r="AT240" s="155" t="s">
        <v>133</v>
      </c>
      <c r="AU240" s="155" t="s">
        <v>84</v>
      </c>
      <c r="AV240" s="14" t="s">
        <v>127</v>
      </c>
      <c r="AW240" s="14" t="s">
        <v>37</v>
      </c>
      <c r="AX240" s="14" t="s">
        <v>82</v>
      </c>
      <c r="AY240" s="155" t="s">
        <v>121</v>
      </c>
    </row>
    <row r="241" spans="2:65" s="1" customFormat="1" ht="16.5" customHeight="1">
      <c r="B241" s="124"/>
      <c r="C241" s="160" t="s">
        <v>303</v>
      </c>
      <c r="D241" s="160" t="s">
        <v>282</v>
      </c>
      <c r="E241" s="161" t="s">
        <v>304</v>
      </c>
      <c r="F241" s="162" t="s">
        <v>305</v>
      </c>
      <c r="G241" s="163" t="s">
        <v>306</v>
      </c>
      <c r="H241" s="164">
        <v>0.75</v>
      </c>
      <c r="I241" s="165"/>
      <c r="J241" s="165">
        <f>ROUND(I241*H241,2)</f>
        <v>0</v>
      </c>
      <c r="K241" s="166"/>
      <c r="L241" s="167"/>
      <c r="M241" s="168" t="s">
        <v>3</v>
      </c>
      <c r="N241" s="169" t="s">
        <v>46</v>
      </c>
      <c r="O241" s="134">
        <v>0</v>
      </c>
      <c r="P241" s="134">
        <f>O241*H241</f>
        <v>0</v>
      </c>
      <c r="Q241" s="134">
        <v>1E-3</v>
      </c>
      <c r="R241" s="134">
        <f>Q241*H241</f>
        <v>7.5000000000000002E-4</v>
      </c>
      <c r="S241" s="134">
        <v>0</v>
      </c>
      <c r="T241" s="134">
        <f>S241*H241</f>
        <v>0</v>
      </c>
      <c r="U241" s="135" t="s">
        <v>3</v>
      </c>
      <c r="AR241" s="136" t="s">
        <v>173</v>
      </c>
      <c r="AT241" s="136" t="s">
        <v>282</v>
      </c>
      <c r="AU241" s="136" t="s">
        <v>84</v>
      </c>
      <c r="AY241" s="17" t="s">
        <v>121</v>
      </c>
      <c r="BE241" s="137">
        <f>IF(N241="základní",J241,0)</f>
        <v>0</v>
      </c>
      <c r="BF241" s="137">
        <f>IF(N241="snížená",J241,0)</f>
        <v>0</v>
      </c>
      <c r="BG241" s="137">
        <f>IF(N241="zákl. přenesená",J241,0)</f>
        <v>0</v>
      </c>
      <c r="BH241" s="137">
        <f>IF(N241="sníž. přenesená",J241,0)</f>
        <v>0</v>
      </c>
      <c r="BI241" s="137">
        <f>IF(N241="nulová",J241,0)</f>
        <v>0</v>
      </c>
      <c r="BJ241" s="17" t="s">
        <v>82</v>
      </c>
      <c r="BK241" s="137">
        <f>ROUND(I241*H241,2)</f>
        <v>0</v>
      </c>
      <c r="BL241" s="17" t="s">
        <v>127</v>
      </c>
      <c r="BM241" s="136" t="s">
        <v>307</v>
      </c>
    </row>
    <row r="242" spans="2:65" s="1" customFormat="1">
      <c r="B242" s="30"/>
      <c r="D242" s="138" t="s">
        <v>129</v>
      </c>
      <c r="F242" s="139" t="s">
        <v>305</v>
      </c>
      <c r="L242" s="30"/>
      <c r="M242" s="140"/>
      <c r="U242" s="51"/>
      <c r="AT242" s="17" t="s">
        <v>129</v>
      </c>
      <c r="AU242" s="17" t="s">
        <v>84</v>
      </c>
    </row>
    <row r="243" spans="2:65" s="13" customFormat="1">
      <c r="B243" s="148"/>
      <c r="D243" s="138" t="s">
        <v>133</v>
      </c>
      <c r="F243" s="150" t="s">
        <v>308</v>
      </c>
      <c r="H243" s="151">
        <v>0.75</v>
      </c>
      <c r="L243" s="148"/>
      <c r="M243" s="152"/>
      <c r="U243" s="153"/>
      <c r="AT243" s="149" t="s">
        <v>133</v>
      </c>
      <c r="AU243" s="149" t="s">
        <v>84</v>
      </c>
      <c r="AV243" s="13" t="s">
        <v>84</v>
      </c>
      <c r="AW243" s="13" t="s">
        <v>4</v>
      </c>
      <c r="AX243" s="13" t="s">
        <v>82</v>
      </c>
      <c r="AY243" s="149" t="s">
        <v>121</v>
      </c>
    </row>
    <row r="244" spans="2:65" s="1" customFormat="1" ht="16.5" customHeight="1">
      <c r="B244" s="124"/>
      <c r="C244" s="125" t="s">
        <v>309</v>
      </c>
      <c r="D244" s="125" t="s">
        <v>123</v>
      </c>
      <c r="E244" s="126" t="s">
        <v>310</v>
      </c>
      <c r="F244" s="127" t="s">
        <v>311</v>
      </c>
      <c r="G244" s="128" t="s">
        <v>126</v>
      </c>
      <c r="H244" s="129">
        <v>944.16</v>
      </c>
      <c r="I244" s="130"/>
      <c r="J244" s="130">
        <f>ROUND(I244*H244,2)</f>
        <v>0</v>
      </c>
      <c r="K244" s="131"/>
      <c r="L244" s="30"/>
      <c r="M244" s="132" t="s">
        <v>3</v>
      </c>
      <c r="N244" s="133" t="s">
        <v>46</v>
      </c>
      <c r="O244" s="134">
        <v>2.5000000000000001E-2</v>
      </c>
      <c r="P244" s="134">
        <f>O244*H244</f>
        <v>23.603999999999999</v>
      </c>
      <c r="Q244" s="134">
        <v>0</v>
      </c>
      <c r="R244" s="134">
        <f>Q244*H244</f>
        <v>0</v>
      </c>
      <c r="S244" s="134">
        <v>0</v>
      </c>
      <c r="T244" s="134">
        <f>S244*H244</f>
        <v>0</v>
      </c>
      <c r="U244" s="135" t="s">
        <v>3</v>
      </c>
      <c r="AR244" s="136" t="s">
        <v>127</v>
      </c>
      <c r="AT244" s="136" t="s">
        <v>123</v>
      </c>
      <c r="AU244" s="136" t="s">
        <v>84</v>
      </c>
      <c r="AY244" s="17" t="s">
        <v>121</v>
      </c>
      <c r="BE244" s="137">
        <f>IF(N244="základní",J244,0)</f>
        <v>0</v>
      </c>
      <c r="BF244" s="137">
        <f>IF(N244="snížená",J244,0)</f>
        <v>0</v>
      </c>
      <c r="BG244" s="137">
        <f>IF(N244="zákl. přenesená",J244,0)</f>
        <v>0</v>
      </c>
      <c r="BH244" s="137">
        <f>IF(N244="sníž. přenesená",J244,0)</f>
        <v>0</v>
      </c>
      <c r="BI244" s="137">
        <f>IF(N244="nulová",J244,0)</f>
        <v>0</v>
      </c>
      <c r="BJ244" s="17" t="s">
        <v>82</v>
      </c>
      <c r="BK244" s="137">
        <f>ROUND(I244*H244,2)</f>
        <v>0</v>
      </c>
      <c r="BL244" s="17" t="s">
        <v>127</v>
      </c>
      <c r="BM244" s="136" t="s">
        <v>312</v>
      </c>
    </row>
    <row r="245" spans="2:65" s="1" customFormat="1">
      <c r="B245" s="30"/>
      <c r="D245" s="138" t="s">
        <v>129</v>
      </c>
      <c r="F245" s="139" t="s">
        <v>313</v>
      </c>
      <c r="L245" s="30"/>
      <c r="M245" s="140"/>
      <c r="U245" s="51"/>
      <c r="AT245" s="17" t="s">
        <v>129</v>
      </c>
      <c r="AU245" s="17" t="s">
        <v>84</v>
      </c>
    </row>
    <row r="246" spans="2:65" s="1" customFormat="1">
      <c r="B246" s="30"/>
      <c r="D246" s="141" t="s">
        <v>131</v>
      </c>
      <c r="F246" s="142" t="s">
        <v>314</v>
      </c>
      <c r="L246" s="30"/>
      <c r="M246" s="140"/>
      <c r="U246" s="51"/>
      <c r="AT246" s="17" t="s">
        <v>131</v>
      </c>
      <c r="AU246" s="17" t="s">
        <v>84</v>
      </c>
    </row>
    <row r="247" spans="2:65" s="12" customFormat="1">
      <c r="B247" s="143"/>
      <c r="D247" s="138" t="s">
        <v>133</v>
      </c>
      <c r="E247" s="144" t="s">
        <v>3</v>
      </c>
      <c r="F247" s="145" t="s">
        <v>315</v>
      </c>
      <c r="H247" s="144" t="s">
        <v>3</v>
      </c>
      <c r="L247" s="143"/>
      <c r="M247" s="146"/>
      <c r="U247" s="147"/>
      <c r="AT247" s="144" t="s">
        <v>133</v>
      </c>
      <c r="AU247" s="144" t="s">
        <v>84</v>
      </c>
      <c r="AV247" s="12" t="s">
        <v>82</v>
      </c>
      <c r="AW247" s="12" t="s">
        <v>37</v>
      </c>
      <c r="AX247" s="12" t="s">
        <v>75</v>
      </c>
      <c r="AY247" s="144" t="s">
        <v>121</v>
      </c>
    </row>
    <row r="248" spans="2:65" s="13" customFormat="1">
      <c r="B248" s="148"/>
      <c r="D248" s="138" t="s">
        <v>133</v>
      </c>
      <c r="E248" s="149" t="s">
        <v>3</v>
      </c>
      <c r="F248" s="150" t="s">
        <v>316</v>
      </c>
      <c r="H248" s="151">
        <v>880.32</v>
      </c>
      <c r="L248" s="148"/>
      <c r="M248" s="152"/>
      <c r="U248" s="153"/>
      <c r="AT248" s="149" t="s">
        <v>133</v>
      </c>
      <c r="AU248" s="149" t="s">
        <v>84</v>
      </c>
      <c r="AV248" s="13" t="s">
        <v>84</v>
      </c>
      <c r="AW248" s="13" t="s">
        <v>37</v>
      </c>
      <c r="AX248" s="13" t="s">
        <v>75</v>
      </c>
      <c r="AY248" s="149" t="s">
        <v>121</v>
      </c>
    </row>
    <row r="249" spans="2:65" s="12" customFormat="1">
      <c r="B249" s="143"/>
      <c r="D249" s="138" t="s">
        <v>133</v>
      </c>
      <c r="E249" s="144" t="s">
        <v>3</v>
      </c>
      <c r="F249" s="145" t="s">
        <v>317</v>
      </c>
      <c r="H249" s="144" t="s">
        <v>3</v>
      </c>
      <c r="L249" s="143"/>
      <c r="M249" s="146"/>
      <c r="U249" s="147"/>
      <c r="AT249" s="144" t="s">
        <v>133</v>
      </c>
      <c r="AU249" s="144" t="s">
        <v>84</v>
      </c>
      <c r="AV249" s="12" t="s">
        <v>82</v>
      </c>
      <c r="AW249" s="12" t="s">
        <v>37</v>
      </c>
      <c r="AX249" s="12" t="s">
        <v>75</v>
      </c>
      <c r="AY249" s="144" t="s">
        <v>121</v>
      </c>
    </row>
    <row r="250" spans="2:65" s="13" customFormat="1">
      <c r="B250" s="148"/>
      <c r="D250" s="138" t="s">
        <v>133</v>
      </c>
      <c r="E250" s="149" t="s">
        <v>3</v>
      </c>
      <c r="F250" s="150" t="s">
        <v>318</v>
      </c>
      <c r="H250" s="151">
        <v>14.92</v>
      </c>
      <c r="L250" s="148"/>
      <c r="M250" s="152"/>
      <c r="U250" s="153"/>
      <c r="AT250" s="149" t="s">
        <v>133</v>
      </c>
      <c r="AU250" s="149" t="s">
        <v>84</v>
      </c>
      <c r="AV250" s="13" t="s">
        <v>84</v>
      </c>
      <c r="AW250" s="13" t="s">
        <v>37</v>
      </c>
      <c r="AX250" s="13" t="s">
        <v>75</v>
      </c>
      <c r="AY250" s="149" t="s">
        <v>121</v>
      </c>
    </row>
    <row r="251" spans="2:65" s="12" customFormat="1">
      <c r="B251" s="143"/>
      <c r="D251" s="138" t="s">
        <v>133</v>
      </c>
      <c r="E251" s="144" t="s">
        <v>3</v>
      </c>
      <c r="F251" s="145" t="s">
        <v>319</v>
      </c>
      <c r="H251" s="144" t="s">
        <v>3</v>
      </c>
      <c r="L251" s="143"/>
      <c r="M251" s="146"/>
      <c r="U251" s="147"/>
      <c r="AT251" s="144" t="s">
        <v>133</v>
      </c>
      <c r="AU251" s="144" t="s">
        <v>84</v>
      </c>
      <c r="AV251" s="12" t="s">
        <v>82</v>
      </c>
      <c r="AW251" s="12" t="s">
        <v>37</v>
      </c>
      <c r="AX251" s="12" t="s">
        <v>75</v>
      </c>
      <c r="AY251" s="144" t="s">
        <v>121</v>
      </c>
    </row>
    <row r="252" spans="2:65" s="13" customFormat="1">
      <c r="B252" s="148"/>
      <c r="D252" s="138" t="s">
        <v>133</v>
      </c>
      <c r="E252" s="149" t="s">
        <v>3</v>
      </c>
      <c r="F252" s="150" t="s">
        <v>320</v>
      </c>
      <c r="H252" s="151">
        <v>18.920000000000002</v>
      </c>
      <c r="L252" s="148"/>
      <c r="M252" s="152"/>
      <c r="U252" s="153"/>
      <c r="AT252" s="149" t="s">
        <v>133</v>
      </c>
      <c r="AU252" s="149" t="s">
        <v>84</v>
      </c>
      <c r="AV252" s="13" t="s">
        <v>84</v>
      </c>
      <c r="AW252" s="13" t="s">
        <v>37</v>
      </c>
      <c r="AX252" s="13" t="s">
        <v>75</v>
      </c>
      <c r="AY252" s="149" t="s">
        <v>121</v>
      </c>
    </row>
    <row r="253" spans="2:65" s="12" customFormat="1">
      <c r="B253" s="143"/>
      <c r="D253" s="138" t="s">
        <v>133</v>
      </c>
      <c r="E253" s="144" t="s">
        <v>3</v>
      </c>
      <c r="F253" s="145" t="s">
        <v>321</v>
      </c>
      <c r="H253" s="144" t="s">
        <v>3</v>
      </c>
      <c r="L253" s="143"/>
      <c r="M253" s="146"/>
      <c r="U253" s="147"/>
      <c r="AT253" s="144" t="s">
        <v>133</v>
      </c>
      <c r="AU253" s="144" t="s">
        <v>84</v>
      </c>
      <c r="AV253" s="12" t="s">
        <v>82</v>
      </c>
      <c r="AW253" s="12" t="s">
        <v>37</v>
      </c>
      <c r="AX253" s="12" t="s">
        <v>75</v>
      </c>
      <c r="AY253" s="144" t="s">
        <v>121</v>
      </c>
    </row>
    <row r="254" spans="2:65" s="13" customFormat="1">
      <c r="B254" s="148"/>
      <c r="D254" s="138" t="s">
        <v>133</v>
      </c>
      <c r="E254" s="149" t="s">
        <v>3</v>
      </c>
      <c r="F254" s="150" t="s">
        <v>294</v>
      </c>
      <c r="H254" s="151">
        <v>30</v>
      </c>
      <c r="L254" s="148"/>
      <c r="M254" s="152"/>
      <c r="U254" s="153"/>
      <c r="AT254" s="149" t="s">
        <v>133</v>
      </c>
      <c r="AU254" s="149" t="s">
        <v>84</v>
      </c>
      <c r="AV254" s="13" t="s">
        <v>84</v>
      </c>
      <c r="AW254" s="13" t="s">
        <v>37</v>
      </c>
      <c r="AX254" s="13" t="s">
        <v>75</v>
      </c>
      <c r="AY254" s="149" t="s">
        <v>121</v>
      </c>
    </row>
    <row r="255" spans="2:65" s="14" customFormat="1">
      <c r="B255" s="154"/>
      <c r="D255" s="138" t="s">
        <v>133</v>
      </c>
      <c r="E255" s="155" t="s">
        <v>3</v>
      </c>
      <c r="F255" s="156" t="s">
        <v>136</v>
      </c>
      <c r="H255" s="157">
        <v>944.16</v>
      </c>
      <c r="L255" s="154"/>
      <c r="M255" s="158"/>
      <c r="U255" s="159"/>
      <c r="AT255" s="155" t="s">
        <v>133</v>
      </c>
      <c r="AU255" s="155" t="s">
        <v>84</v>
      </c>
      <c r="AV255" s="14" t="s">
        <v>127</v>
      </c>
      <c r="AW255" s="14" t="s">
        <v>37</v>
      </c>
      <c r="AX255" s="14" t="s">
        <v>82</v>
      </c>
      <c r="AY255" s="155" t="s">
        <v>121</v>
      </c>
    </row>
    <row r="256" spans="2:65" s="1" customFormat="1" ht="16.5" customHeight="1">
      <c r="B256" s="124"/>
      <c r="C256" s="125" t="s">
        <v>322</v>
      </c>
      <c r="D256" s="125" t="s">
        <v>123</v>
      </c>
      <c r="E256" s="126" t="s">
        <v>323</v>
      </c>
      <c r="F256" s="127" t="s">
        <v>324</v>
      </c>
      <c r="G256" s="128" t="s">
        <v>126</v>
      </c>
      <c r="H256" s="129">
        <v>30</v>
      </c>
      <c r="I256" s="130"/>
      <c r="J256" s="130">
        <f>ROUND(I256*H256,2)</f>
        <v>0</v>
      </c>
      <c r="K256" s="131"/>
      <c r="L256" s="30"/>
      <c r="M256" s="132" t="s">
        <v>3</v>
      </c>
      <c r="N256" s="133" t="s">
        <v>46</v>
      </c>
      <c r="O256" s="134">
        <v>0.156</v>
      </c>
      <c r="P256" s="134">
        <f>O256*H256</f>
        <v>4.68</v>
      </c>
      <c r="Q256" s="134">
        <v>0</v>
      </c>
      <c r="R256" s="134">
        <f>Q256*H256</f>
        <v>0</v>
      </c>
      <c r="S256" s="134">
        <v>0</v>
      </c>
      <c r="T256" s="134">
        <f>S256*H256</f>
        <v>0</v>
      </c>
      <c r="U256" s="135" t="s">
        <v>3</v>
      </c>
      <c r="AR256" s="136" t="s">
        <v>127</v>
      </c>
      <c r="AT256" s="136" t="s">
        <v>123</v>
      </c>
      <c r="AU256" s="136" t="s">
        <v>84</v>
      </c>
      <c r="AY256" s="17" t="s">
        <v>121</v>
      </c>
      <c r="BE256" s="137">
        <f>IF(N256="základní",J256,0)</f>
        <v>0</v>
      </c>
      <c r="BF256" s="137">
        <f>IF(N256="snížená",J256,0)</f>
        <v>0</v>
      </c>
      <c r="BG256" s="137">
        <f>IF(N256="zákl. přenesená",J256,0)</f>
        <v>0</v>
      </c>
      <c r="BH256" s="137">
        <f>IF(N256="sníž. přenesená",J256,0)</f>
        <v>0</v>
      </c>
      <c r="BI256" s="137">
        <f>IF(N256="nulová",J256,0)</f>
        <v>0</v>
      </c>
      <c r="BJ256" s="17" t="s">
        <v>82</v>
      </c>
      <c r="BK256" s="137">
        <f>ROUND(I256*H256,2)</f>
        <v>0</v>
      </c>
      <c r="BL256" s="17" t="s">
        <v>127</v>
      </c>
      <c r="BM256" s="136" t="s">
        <v>325</v>
      </c>
    </row>
    <row r="257" spans="2:65" s="1" customFormat="1">
      <c r="B257" s="30"/>
      <c r="D257" s="138" t="s">
        <v>129</v>
      </c>
      <c r="F257" s="139" t="s">
        <v>326</v>
      </c>
      <c r="L257" s="30"/>
      <c r="M257" s="140"/>
      <c r="U257" s="51"/>
      <c r="AT257" s="17" t="s">
        <v>129</v>
      </c>
      <c r="AU257" s="17" t="s">
        <v>84</v>
      </c>
    </row>
    <row r="258" spans="2:65" s="1" customFormat="1">
      <c r="B258" s="30"/>
      <c r="D258" s="141" t="s">
        <v>131</v>
      </c>
      <c r="F258" s="142" t="s">
        <v>327</v>
      </c>
      <c r="L258" s="30"/>
      <c r="M258" s="140"/>
      <c r="U258" s="51"/>
      <c r="AT258" s="17" t="s">
        <v>131</v>
      </c>
      <c r="AU258" s="17" t="s">
        <v>84</v>
      </c>
    </row>
    <row r="259" spans="2:65" s="12" customFormat="1">
      <c r="B259" s="143"/>
      <c r="D259" s="138" t="s">
        <v>133</v>
      </c>
      <c r="E259" s="144" t="s">
        <v>3</v>
      </c>
      <c r="F259" s="145" t="s">
        <v>328</v>
      </c>
      <c r="H259" s="144" t="s">
        <v>3</v>
      </c>
      <c r="L259" s="143"/>
      <c r="M259" s="146"/>
      <c r="U259" s="147"/>
      <c r="AT259" s="144" t="s">
        <v>133</v>
      </c>
      <c r="AU259" s="144" t="s">
        <v>84</v>
      </c>
      <c r="AV259" s="12" t="s">
        <v>82</v>
      </c>
      <c r="AW259" s="12" t="s">
        <v>37</v>
      </c>
      <c r="AX259" s="12" t="s">
        <v>75</v>
      </c>
      <c r="AY259" s="144" t="s">
        <v>121</v>
      </c>
    </row>
    <row r="260" spans="2:65" s="12" customFormat="1">
      <c r="B260" s="143"/>
      <c r="D260" s="138" t="s">
        <v>133</v>
      </c>
      <c r="E260" s="144" t="s">
        <v>3</v>
      </c>
      <c r="F260" s="145" t="s">
        <v>329</v>
      </c>
      <c r="H260" s="144" t="s">
        <v>3</v>
      </c>
      <c r="L260" s="143"/>
      <c r="M260" s="146"/>
      <c r="U260" s="147"/>
      <c r="AT260" s="144" t="s">
        <v>133</v>
      </c>
      <c r="AU260" s="144" t="s">
        <v>84</v>
      </c>
      <c r="AV260" s="12" t="s">
        <v>82</v>
      </c>
      <c r="AW260" s="12" t="s">
        <v>37</v>
      </c>
      <c r="AX260" s="12" t="s">
        <v>75</v>
      </c>
      <c r="AY260" s="144" t="s">
        <v>121</v>
      </c>
    </row>
    <row r="261" spans="2:65" s="13" customFormat="1">
      <c r="B261" s="148"/>
      <c r="D261" s="138" t="s">
        <v>133</v>
      </c>
      <c r="E261" s="149" t="s">
        <v>3</v>
      </c>
      <c r="F261" s="150" t="s">
        <v>294</v>
      </c>
      <c r="H261" s="151">
        <v>30</v>
      </c>
      <c r="L261" s="148"/>
      <c r="M261" s="152"/>
      <c r="U261" s="153"/>
      <c r="AT261" s="149" t="s">
        <v>133</v>
      </c>
      <c r="AU261" s="149" t="s">
        <v>84</v>
      </c>
      <c r="AV261" s="13" t="s">
        <v>84</v>
      </c>
      <c r="AW261" s="13" t="s">
        <v>37</v>
      </c>
      <c r="AX261" s="13" t="s">
        <v>75</v>
      </c>
      <c r="AY261" s="149" t="s">
        <v>121</v>
      </c>
    </row>
    <row r="262" spans="2:65" s="14" customFormat="1">
      <c r="B262" s="154"/>
      <c r="D262" s="138" t="s">
        <v>133</v>
      </c>
      <c r="E262" s="155" t="s">
        <v>3</v>
      </c>
      <c r="F262" s="156" t="s">
        <v>136</v>
      </c>
      <c r="H262" s="157">
        <v>30</v>
      </c>
      <c r="L262" s="154"/>
      <c r="M262" s="158"/>
      <c r="U262" s="159"/>
      <c r="AT262" s="155" t="s">
        <v>133</v>
      </c>
      <c r="AU262" s="155" t="s">
        <v>84</v>
      </c>
      <c r="AV262" s="14" t="s">
        <v>127</v>
      </c>
      <c r="AW262" s="14" t="s">
        <v>37</v>
      </c>
      <c r="AX262" s="14" t="s">
        <v>82</v>
      </c>
      <c r="AY262" s="155" t="s">
        <v>121</v>
      </c>
    </row>
    <row r="263" spans="2:65" s="11" customFormat="1" ht="22.8" customHeight="1">
      <c r="B263" s="113"/>
      <c r="D263" s="114" t="s">
        <v>74</v>
      </c>
      <c r="E263" s="122" t="s">
        <v>156</v>
      </c>
      <c r="F263" s="122" t="s">
        <v>330</v>
      </c>
      <c r="J263" s="123">
        <f>BK263</f>
        <v>0</v>
      </c>
      <c r="L263" s="113"/>
      <c r="M263" s="117"/>
      <c r="P263" s="118">
        <f>SUM(P264:P333)</f>
        <v>192.09472000000002</v>
      </c>
      <c r="R263" s="118">
        <f>SUM(R264:R333)</f>
        <v>4.2604584000000001</v>
      </c>
      <c r="T263" s="118">
        <f>SUM(T264:T333)</f>
        <v>0</v>
      </c>
      <c r="U263" s="119"/>
      <c r="AR263" s="114" t="s">
        <v>82</v>
      </c>
      <c r="AT263" s="120" t="s">
        <v>74</v>
      </c>
      <c r="AU263" s="120" t="s">
        <v>82</v>
      </c>
      <c r="AY263" s="114" t="s">
        <v>121</v>
      </c>
      <c r="BK263" s="121">
        <f>SUM(BK264:BK333)</f>
        <v>0</v>
      </c>
    </row>
    <row r="264" spans="2:65" s="1" customFormat="1" ht="16.5" customHeight="1">
      <c r="B264" s="124"/>
      <c r="C264" s="125" t="s">
        <v>331</v>
      </c>
      <c r="D264" s="125" t="s">
        <v>123</v>
      </c>
      <c r="E264" s="126" t="s">
        <v>332</v>
      </c>
      <c r="F264" s="127" t="s">
        <v>333</v>
      </c>
      <c r="G264" s="128" t="s">
        <v>126</v>
      </c>
      <c r="H264" s="129">
        <v>51</v>
      </c>
      <c r="I264" s="130"/>
      <c r="J264" s="130">
        <f>ROUND(I264*H264,2)</f>
        <v>0</v>
      </c>
      <c r="K264" s="131"/>
      <c r="L264" s="30"/>
      <c r="M264" s="132" t="s">
        <v>3</v>
      </c>
      <c r="N264" s="133" t="s">
        <v>46</v>
      </c>
      <c r="O264" s="134">
        <v>9.4E-2</v>
      </c>
      <c r="P264" s="134">
        <f>O264*H264</f>
        <v>4.7939999999999996</v>
      </c>
      <c r="Q264" s="134">
        <v>0</v>
      </c>
      <c r="R264" s="134">
        <f>Q264*H264</f>
        <v>0</v>
      </c>
      <c r="S264" s="134">
        <v>0</v>
      </c>
      <c r="T264" s="134">
        <f>S264*H264</f>
        <v>0</v>
      </c>
      <c r="U264" s="135" t="s">
        <v>3</v>
      </c>
      <c r="AR264" s="136" t="s">
        <v>127</v>
      </c>
      <c r="AT264" s="136" t="s">
        <v>123</v>
      </c>
      <c r="AU264" s="136" t="s">
        <v>84</v>
      </c>
      <c r="AY264" s="17" t="s">
        <v>121</v>
      </c>
      <c r="BE264" s="137">
        <f>IF(N264="základní",J264,0)</f>
        <v>0</v>
      </c>
      <c r="BF264" s="137">
        <f>IF(N264="snížená",J264,0)</f>
        <v>0</v>
      </c>
      <c r="BG264" s="137">
        <f>IF(N264="zákl. přenesená",J264,0)</f>
        <v>0</v>
      </c>
      <c r="BH264" s="137">
        <f>IF(N264="sníž. přenesená",J264,0)</f>
        <v>0</v>
      </c>
      <c r="BI264" s="137">
        <f>IF(N264="nulová",J264,0)</f>
        <v>0</v>
      </c>
      <c r="BJ264" s="17" t="s">
        <v>82</v>
      </c>
      <c r="BK264" s="137">
        <f>ROUND(I264*H264,2)</f>
        <v>0</v>
      </c>
      <c r="BL264" s="17" t="s">
        <v>127</v>
      </c>
      <c r="BM264" s="136" t="s">
        <v>334</v>
      </c>
    </row>
    <row r="265" spans="2:65" s="1" customFormat="1">
      <c r="B265" s="30"/>
      <c r="D265" s="138" t="s">
        <v>129</v>
      </c>
      <c r="F265" s="139" t="s">
        <v>335</v>
      </c>
      <c r="L265" s="30"/>
      <c r="M265" s="140"/>
      <c r="U265" s="51"/>
      <c r="AT265" s="17" t="s">
        <v>129</v>
      </c>
      <c r="AU265" s="17" t="s">
        <v>84</v>
      </c>
    </row>
    <row r="266" spans="2:65" s="1" customFormat="1">
      <c r="B266" s="30"/>
      <c r="D266" s="141" t="s">
        <v>131</v>
      </c>
      <c r="F266" s="142" t="s">
        <v>336</v>
      </c>
      <c r="L266" s="30"/>
      <c r="M266" s="140"/>
      <c r="U266" s="51"/>
      <c r="AT266" s="17" t="s">
        <v>131</v>
      </c>
      <c r="AU266" s="17" t="s">
        <v>84</v>
      </c>
    </row>
    <row r="267" spans="2:65" s="12" customFormat="1">
      <c r="B267" s="143"/>
      <c r="D267" s="138" t="s">
        <v>133</v>
      </c>
      <c r="E267" s="144" t="s">
        <v>3</v>
      </c>
      <c r="F267" s="145" t="s">
        <v>337</v>
      </c>
      <c r="H267" s="144" t="s">
        <v>3</v>
      </c>
      <c r="L267" s="143"/>
      <c r="M267" s="146"/>
      <c r="U267" s="147"/>
      <c r="AT267" s="144" t="s">
        <v>133</v>
      </c>
      <c r="AU267" s="144" t="s">
        <v>84</v>
      </c>
      <c r="AV267" s="12" t="s">
        <v>82</v>
      </c>
      <c r="AW267" s="12" t="s">
        <v>37</v>
      </c>
      <c r="AX267" s="12" t="s">
        <v>75</v>
      </c>
      <c r="AY267" s="144" t="s">
        <v>121</v>
      </c>
    </row>
    <row r="268" spans="2:65" s="12" customFormat="1">
      <c r="B268" s="143"/>
      <c r="D268" s="138" t="s">
        <v>133</v>
      </c>
      <c r="E268" s="144" t="s">
        <v>3</v>
      </c>
      <c r="F268" s="145" t="s">
        <v>338</v>
      </c>
      <c r="H268" s="144" t="s">
        <v>3</v>
      </c>
      <c r="L268" s="143"/>
      <c r="M268" s="146"/>
      <c r="U268" s="147"/>
      <c r="AT268" s="144" t="s">
        <v>133</v>
      </c>
      <c r="AU268" s="144" t="s">
        <v>84</v>
      </c>
      <c r="AV268" s="12" t="s">
        <v>82</v>
      </c>
      <c r="AW268" s="12" t="s">
        <v>37</v>
      </c>
      <c r="AX268" s="12" t="s">
        <v>75</v>
      </c>
      <c r="AY268" s="144" t="s">
        <v>121</v>
      </c>
    </row>
    <row r="269" spans="2:65" s="13" customFormat="1">
      <c r="B269" s="148"/>
      <c r="D269" s="138" t="s">
        <v>133</v>
      </c>
      <c r="E269" s="149" t="s">
        <v>3</v>
      </c>
      <c r="F269" s="150" t="s">
        <v>339</v>
      </c>
      <c r="H269" s="151">
        <v>51</v>
      </c>
      <c r="L269" s="148"/>
      <c r="M269" s="152"/>
      <c r="U269" s="153"/>
      <c r="AT269" s="149" t="s">
        <v>133</v>
      </c>
      <c r="AU269" s="149" t="s">
        <v>84</v>
      </c>
      <c r="AV269" s="13" t="s">
        <v>84</v>
      </c>
      <c r="AW269" s="13" t="s">
        <v>37</v>
      </c>
      <c r="AX269" s="13" t="s">
        <v>75</v>
      </c>
      <c r="AY269" s="149" t="s">
        <v>121</v>
      </c>
    </row>
    <row r="270" spans="2:65" s="14" customFormat="1">
      <c r="B270" s="154"/>
      <c r="D270" s="138" t="s">
        <v>133</v>
      </c>
      <c r="E270" s="155" t="s">
        <v>3</v>
      </c>
      <c r="F270" s="156" t="s">
        <v>136</v>
      </c>
      <c r="H270" s="157">
        <v>51</v>
      </c>
      <c r="L270" s="154"/>
      <c r="M270" s="158"/>
      <c r="U270" s="159"/>
      <c r="AT270" s="155" t="s">
        <v>133</v>
      </c>
      <c r="AU270" s="155" t="s">
        <v>84</v>
      </c>
      <c r="AV270" s="14" t="s">
        <v>127</v>
      </c>
      <c r="AW270" s="14" t="s">
        <v>37</v>
      </c>
      <c r="AX270" s="14" t="s">
        <v>82</v>
      </c>
      <c r="AY270" s="155" t="s">
        <v>121</v>
      </c>
    </row>
    <row r="271" spans="2:65" s="1" customFormat="1" ht="16.5" customHeight="1">
      <c r="B271" s="124"/>
      <c r="C271" s="125" t="s">
        <v>340</v>
      </c>
      <c r="D271" s="125" t="s">
        <v>123</v>
      </c>
      <c r="E271" s="126" t="s">
        <v>341</v>
      </c>
      <c r="F271" s="127" t="s">
        <v>342</v>
      </c>
      <c r="G271" s="128" t="s">
        <v>126</v>
      </c>
      <c r="H271" s="129">
        <v>914.16</v>
      </c>
      <c r="I271" s="130"/>
      <c r="J271" s="130">
        <f>ROUND(I271*H271,2)</f>
        <v>0</v>
      </c>
      <c r="K271" s="131"/>
      <c r="L271" s="30"/>
      <c r="M271" s="132" t="s">
        <v>3</v>
      </c>
      <c r="N271" s="133" t="s">
        <v>46</v>
      </c>
      <c r="O271" s="134">
        <v>3.1E-2</v>
      </c>
      <c r="P271" s="134">
        <f>O271*H271</f>
        <v>28.33896</v>
      </c>
      <c r="Q271" s="134">
        <v>0</v>
      </c>
      <c r="R271" s="134">
        <f>Q271*H271</f>
        <v>0</v>
      </c>
      <c r="S271" s="134">
        <v>0</v>
      </c>
      <c r="T271" s="134">
        <f>S271*H271</f>
        <v>0</v>
      </c>
      <c r="U271" s="135" t="s">
        <v>3</v>
      </c>
      <c r="AR271" s="136" t="s">
        <v>127</v>
      </c>
      <c r="AT271" s="136" t="s">
        <v>123</v>
      </c>
      <c r="AU271" s="136" t="s">
        <v>84</v>
      </c>
      <c r="AY271" s="17" t="s">
        <v>121</v>
      </c>
      <c r="BE271" s="137">
        <f>IF(N271="základní",J271,0)</f>
        <v>0</v>
      </c>
      <c r="BF271" s="137">
        <f>IF(N271="snížená",J271,0)</f>
        <v>0</v>
      </c>
      <c r="BG271" s="137">
        <f>IF(N271="zákl. přenesená",J271,0)</f>
        <v>0</v>
      </c>
      <c r="BH271" s="137">
        <f>IF(N271="sníž. přenesená",J271,0)</f>
        <v>0</v>
      </c>
      <c r="BI271" s="137">
        <f>IF(N271="nulová",J271,0)</f>
        <v>0</v>
      </c>
      <c r="BJ271" s="17" t="s">
        <v>82</v>
      </c>
      <c r="BK271" s="137">
        <f>ROUND(I271*H271,2)</f>
        <v>0</v>
      </c>
      <c r="BL271" s="17" t="s">
        <v>127</v>
      </c>
      <c r="BM271" s="136" t="s">
        <v>343</v>
      </c>
    </row>
    <row r="272" spans="2:65" s="1" customFormat="1">
      <c r="B272" s="30"/>
      <c r="D272" s="138" t="s">
        <v>129</v>
      </c>
      <c r="F272" s="139" t="s">
        <v>344</v>
      </c>
      <c r="L272" s="30"/>
      <c r="M272" s="140"/>
      <c r="U272" s="51"/>
      <c r="AT272" s="17" t="s">
        <v>129</v>
      </c>
      <c r="AU272" s="17" t="s">
        <v>84</v>
      </c>
    </row>
    <row r="273" spans="2:65" s="1" customFormat="1">
      <c r="B273" s="30"/>
      <c r="D273" s="141" t="s">
        <v>131</v>
      </c>
      <c r="F273" s="142" t="s">
        <v>345</v>
      </c>
      <c r="L273" s="30"/>
      <c r="M273" s="140"/>
      <c r="U273" s="51"/>
      <c r="AT273" s="17" t="s">
        <v>131</v>
      </c>
      <c r="AU273" s="17" t="s">
        <v>84</v>
      </c>
    </row>
    <row r="274" spans="2:65" s="12" customFormat="1">
      <c r="B274" s="143"/>
      <c r="D274" s="138" t="s">
        <v>133</v>
      </c>
      <c r="E274" s="144" t="s">
        <v>3</v>
      </c>
      <c r="F274" s="145" t="s">
        <v>315</v>
      </c>
      <c r="H274" s="144" t="s">
        <v>3</v>
      </c>
      <c r="L274" s="143"/>
      <c r="M274" s="146"/>
      <c r="U274" s="147"/>
      <c r="AT274" s="144" t="s">
        <v>133</v>
      </c>
      <c r="AU274" s="144" t="s">
        <v>84</v>
      </c>
      <c r="AV274" s="12" t="s">
        <v>82</v>
      </c>
      <c r="AW274" s="12" t="s">
        <v>37</v>
      </c>
      <c r="AX274" s="12" t="s">
        <v>75</v>
      </c>
      <c r="AY274" s="144" t="s">
        <v>121</v>
      </c>
    </row>
    <row r="275" spans="2:65" s="13" customFormat="1">
      <c r="B275" s="148"/>
      <c r="D275" s="138" t="s">
        <v>133</v>
      </c>
      <c r="E275" s="149" t="s">
        <v>3</v>
      </c>
      <c r="F275" s="150" t="s">
        <v>316</v>
      </c>
      <c r="H275" s="151">
        <v>880.32</v>
      </c>
      <c r="L275" s="148"/>
      <c r="M275" s="152"/>
      <c r="U275" s="153"/>
      <c r="AT275" s="149" t="s">
        <v>133</v>
      </c>
      <c r="AU275" s="149" t="s">
        <v>84</v>
      </c>
      <c r="AV275" s="13" t="s">
        <v>84</v>
      </c>
      <c r="AW275" s="13" t="s">
        <v>37</v>
      </c>
      <c r="AX275" s="13" t="s">
        <v>75</v>
      </c>
      <c r="AY275" s="149" t="s">
        <v>121</v>
      </c>
    </row>
    <row r="276" spans="2:65" s="12" customFormat="1">
      <c r="B276" s="143"/>
      <c r="D276" s="138" t="s">
        <v>133</v>
      </c>
      <c r="E276" s="144" t="s">
        <v>3</v>
      </c>
      <c r="F276" s="145" t="s">
        <v>317</v>
      </c>
      <c r="H276" s="144" t="s">
        <v>3</v>
      </c>
      <c r="L276" s="143"/>
      <c r="M276" s="146"/>
      <c r="U276" s="147"/>
      <c r="AT276" s="144" t="s">
        <v>133</v>
      </c>
      <c r="AU276" s="144" t="s">
        <v>84</v>
      </c>
      <c r="AV276" s="12" t="s">
        <v>82</v>
      </c>
      <c r="AW276" s="12" t="s">
        <v>37</v>
      </c>
      <c r="AX276" s="12" t="s">
        <v>75</v>
      </c>
      <c r="AY276" s="144" t="s">
        <v>121</v>
      </c>
    </row>
    <row r="277" spans="2:65" s="13" customFormat="1">
      <c r="B277" s="148"/>
      <c r="D277" s="138" t="s">
        <v>133</v>
      </c>
      <c r="E277" s="149" t="s">
        <v>3</v>
      </c>
      <c r="F277" s="150" t="s">
        <v>318</v>
      </c>
      <c r="H277" s="151">
        <v>14.92</v>
      </c>
      <c r="L277" s="148"/>
      <c r="M277" s="152"/>
      <c r="U277" s="153"/>
      <c r="AT277" s="149" t="s">
        <v>133</v>
      </c>
      <c r="AU277" s="149" t="s">
        <v>84</v>
      </c>
      <c r="AV277" s="13" t="s">
        <v>84</v>
      </c>
      <c r="AW277" s="13" t="s">
        <v>37</v>
      </c>
      <c r="AX277" s="13" t="s">
        <v>75</v>
      </c>
      <c r="AY277" s="149" t="s">
        <v>121</v>
      </c>
    </row>
    <row r="278" spans="2:65" s="12" customFormat="1">
      <c r="B278" s="143"/>
      <c r="D278" s="138" t="s">
        <v>133</v>
      </c>
      <c r="E278" s="144" t="s">
        <v>3</v>
      </c>
      <c r="F278" s="145" t="s">
        <v>319</v>
      </c>
      <c r="H278" s="144" t="s">
        <v>3</v>
      </c>
      <c r="L278" s="143"/>
      <c r="M278" s="146"/>
      <c r="U278" s="147"/>
      <c r="AT278" s="144" t="s">
        <v>133</v>
      </c>
      <c r="AU278" s="144" t="s">
        <v>84</v>
      </c>
      <c r="AV278" s="12" t="s">
        <v>82</v>
      </c>
      <c r="AW278" s="12" t="s">
        <v>37</v>
      </c>
      <c r="AX278" s="12" t="s">
        <v>75</v>
      </c>
      <c r="AY278" s="144" t="s">
        <v>121</v>
      </c>
    </row>
    <row r="279" spans="2:65" s="13" customFormat="1">
      <c r="B279" s="148"/>
      <c r="D279" s="138" t="s">
        <v>133</v>
      </c>
      <c r="E279" s="149" t="s">
        <v>3</v>
      </c>
      <c r="F279" s="150" t="s">
        <v>320</v>
      </c>
      <c r="H279" s="151">
        <v>18.920000000000002</v>
      </c>
      <c r="L279" s="148"/>
      <c r="M279" s="152"/>
      <c r="U279" s="153"/>
      <c r="AT279" s="149" t="s">
        <v>133</v>
      </c>
      <c r="AU279" s="149" t="s">
        <v>84</v>
      </c>
      <c r="AV279" s="13" t="s">
        <v>84</v>
      </c>
      <c r="AW279" s="13" t="s">
        <v>37</v>
      </c>
      <c r="AX279" s="13" t="s">
        <v>75</v>
      </c>
      <c r="AY279" s="149" t="s">
        <v>121</v>
      </c>
    </row>
    <row r="280" spans="2:65" s="14" customFormat="1">
      <c r="B280" s="154"/>
      <c r="D280" s="138" t="s">
        <v>133</v>
      </c>
      <c r="E280" s="155" t="s">
        <v>3</v>
      </c>
      <c r="F280" s="156" t="s">
        <v>136</v>
      </c>
      <c r="H280" s="157">
        <v>914.16</v>
      </c>
      <c r="L280" s="154"/>
      <c r="M280" s="158"/>
      <c r="U280" s="159"/>
      <c r="AT280" s="155" t="s">
        <v>133</v>
      </c>
      <c r="AU280" s="155" t="s">
        <v>84</v>
      </c>
      <c r="AV280" s="14" t="s">
        <v>127</v>
      </c>
      <c r="AW280" s="14" t="s">
        <v>37</v>
      </c>
      <c r="AX280" s="14" t="s">
        <v>82</v>
      </c>
      <c r="AY280" s="155" t="s">
        <v>121</v>
      </c>
    </row>
    <row r="281" spans="2:65" s="1" customFormat="1" ht="16.5" customHeight="1">
      <c r="B281" s="124"/>
      <c r="C281" s="125" t="s">
        <v>346</v>
      </c>
      <c r="D281" s="125" t="s">
        <v>123</v>
      </c>
      <c r="E281" s="126" t="s">
        <v>347</v>
      </c>
      <c r="F281" s="127" t="s">
        <v>348</v>
      </c>
      <c r="G281" s="128" t="s">
        <v>126</v>
      </c>
      <c r="H281" s="129">
        <v>51</v>
      </c>
      <c r="I281" s="130"/>
      <c r="J281" s="130">
        <f>ROUND(I281*H281,2)</f>
        <v>0</v>
      </c>
      <c r="K281" s="131"/>
      <c r="L281" s="30"/>
      <c r="M281" s="132" t="s">
        <v>3</v>
      </c>
      <c r="N281" s="133" t="s">
        <v>46</v>
      </c>
      <c r="O281" s="134">
        <v>0.14899999999999999</v>
      </c>
      <c r="P281" s="134">
        <f>O281*H281</f>
        <v>7.5989999999999993</v>
      </c>
      <c r="Q281" s="134">
        <v>0</v>
      </c>
      <c r="R281" s="134">
        <f>Q281*H281</f>
        <v>0</v>
      </c>
      <c r="S281" s="134">
        <v>0</v>
      </c>
      <c r="T281" s="134">
        <f>S281*H281</f>
        <v>0</v>
      </c>
      <c r="U281" s="135" t="s">
        <v>3</v>
      </c>
      <c r="AR281" s="136" t="s">
        <v>127</v>
      </c>
      <c r="AT281" s="136" t="s">
        <v>123</v>
      </c>
      <c r="AU281" s="136" t="s">
        <v>84</v>
      </c>
      <c r="AY281" s="17" t="s">
        <v>121</v>
      </c>
      <c r="BE281" s="137">
        <f>IF(N281="základní",J281,0)</f>
        <v>0</v>
      </c>
      <c r="BF281" s="137">
        <f>IF(N281="snížená",J281,0)</f>
        <v>0</v>
      </c>
      <c r="BG281" s="137">
        <f>IF(N281="zákl. přenesená",J281,0)</f>
        <v>0</v>
      </c>
      <c r="BH281" s="137">
        <f>IF(N281="sníž. přenesená",J281,0)</f>
        <v>0</v>
      </c>
      <c r="BI281" s="137">
        <f>IF(N281="nulová",J281,0)</f>
        <v>0</v>
      </c>
      <c r="BJ281" s="17" t="s">
        <v>82</v>
      </c>
      <c r="BK281" s="137">
        <f>ROUND(I281*H281,2)</f>
        <v>0</v>
      </c>
      <c r="BL281" s="17" t="s">
        <v>127</v>
      </c>
      <c r="BM281" s="136" t="s">
        <v>349</v>
      </c>
    </row>
    <row r="282" spans="2:65" s="1" customFormat="1" ht="19.2">
      <c r="B282" s="30"/>
      <c r="D282" s="138" t="s">
        <v>129</v>
      </c>
      <c r="F282" s="139" t="s">
        <v>350</v>
      </c>
      <c r="L282" s="30"/>
      <c r="M282" s="140"/>
      <c r="U282" s="51"/>
      <c r="AT282" s="17" t="s">
        <v>129</v>
      </c>
      <c r="AU282" s="17" t="s">
        <v>84</v>
      </c>
    </row>
    <row r="283" spans="2:65" s="1" customFormat="1">
      <c r="B283" s="30"/>
      <c r="D283" s="141" t="s">
        <v>131</v>
      </c>
      <c r="F283" s="142" t="s">
        <v>351</v>
      </c>
      <c r="L283" s="30"/>
      <c r="M283" s="140"/>
      <c r="U283" s="51"/>
      <c r="AT283" s="17" t="s">
        <v>131</v>
      </c>
      <c r="AU283" s="17" t="s">
        <v>84</v>
      </c>
    </row>
    <row r="284" spans="2:65" s="12" customFormat="1">
      <c r="B284" s="143"/>
      <c r="D284" s="138" t="s">
        <v>133</v>
      </c>
      <c r="E284" s="144" t="s">
        <v>3</v>
      </c>
      <c r="F284" s="145" t="s">
        <v>337</v>
      </c>
      <c r="H284" s="144" t="s">
        <v>3</v>
      </c>
      <c r="L284" s="143"/>
      <c r="M284" s="146"/>
      <c r="U284" s="147"/>
      <c r="AT284" s="144" t="s">
        <v>133</v>
      </c>
      <c r="AU284" s="144" t="s">
        <v>84</v>
      </c>
      <c r="AV284" s="12" t="s">
        <v>82</v>
      </c>
      <c r="AW284" s="12" t="s">
        <v>37</v>
      </c>
      <c r="AX284" s="12" t="s">
        <v>75</v>
      </c>
      <c r="AY284" s="144" t="s">
        <v>121</v>
      </c>
    </row>
    <row r="285" spans="2:65" s="12" customFormat="1">
      <c r="B285" s="143"/>
      <c r="D285" s="138" t="s">
        <v>133</v>
      </c>
      <c r="E285" s="144" t="s">
        <v>3</v>
      </c>
      <c r="F285" s="145" t="s">
        <v>338</v>
      </c>
      <c r="H285" s="144" t="s">
        <v>3</v>
      </c>
      <c r="L285" s="143"/>
      <c r="M285" s="146"/>
      <c r="U285" s="147"/>
      <c r="AT285" s="144" t="s">
        <v>133</v>
      </c>
      <c r="AU285" s="144" t="s">
        <v>84</v>
      </c>
      <c r="AV285" s="12" t="s">
        <v>82</v>
      </c>
      <c r="AW285" s="12" t="s">
        <v>37</v>
      </c>
      <c r="AX285" s="12" t="s">
        <v>75</v>
      </c>
      <c r="AY285" s="144" t="s">
        <v>121</v>
      </c>
    </row>
    <row r="286" spans="2:65" s="13" customFormat="1">
      <c r="B286" s="148"/>
      <c r="D286" s="138" t="s">
        <v>133</v>
      </c>
      <c r="E286" s="149" t="s">
        <v>3</v>
      </c>
      <c r="F286" s="150" t="s">
        <v>339</v>
      </c>
      <c r="H286" s="151">
        <v>51</v>
      </c>
      <c r="L286" s="148"/>
      <c r="M286" s="152"/>
      <c r="U286" s="153"/>
      <c r="AT286" s="149" t="s">
        <v>133</v>
      </c>
      <c r="AU286" s="149" t="s">
        <v>84</v>
      </c>
      <c r="AV286" s="13" t="s">
        <v>84</v>
      </c>
      <c r="AW286" s="13" t="s">
        <v>37</v>
      </c>
      <c r="AX286" s="13" t="s">
        <v>75</v>
      </c>
      <c r="AY286" s="149" t="s">
        <v>121</v>
      </c>
    </row>
    <row r="287" spans="2:65" s="14" customFormat="1">
      <c r="B287" s="154"/>
      <c r="D287" s="138" t="s">
        <v>133</v>
      </c>
      <c r="E287" s="155" t="s">
        <v>3</v>
      </c>
      <c r="F287" s="156" t="s">
        <v>136</v>
      </c>
      <c r="H287" s="157">
        <v>51</v>
      </c>
      <c r="L287" s="154"/>
      <c r="M287" s="158"/>
      <c r="U287" s="159"/>
      <c r="AT287" s="155" t="s">
        <v>133</v>
      </c>
      <c r="AU287" s="155" t="s">
        <v>84</v>
      </c>
      <c r="AV287" s="14" t="s">
        <v>127</v>
      </c>
      <c r="AW287" s="14" t="s">
        <v>37</v>
      </c>
      <c r="AX287" s="14" t="s">
        <v>82</v>
      </c>
      <c r="AY287" s="155" t="s">
        <v>121</v>
      </c>
    </row>
    <row r="288" spans="2:65" s="1" customFormat="1" ht="16.5" customHeight="1">
      <c r="B288" s="124"/>
      <c r="C288" s="125" t="s">
        <v>352</v>
      </c>
      <c r="D288" s="125" t="s">
        <v>123</v>
      </c>
      <c r="E288" s="126" t="s">
        <v>353</v>
      </c>
      <c r="F288" s="127" t="s">
        <v>354</v>
      </c>
      <c r="G288" s="128" t="s">
        <v>126</v>
      </c>
      <c r="H288" s="129">
        <v>51</v>
      </c>
      <c r="I288" s="130"/>
      <c r="J288" s="130">
        <f>ROUND(I288*H288,2)</f>
        <v>0</v>
      </c>
      <c r="K288" s="131"/>
      <c r="L288" s="30"/>
      <c r="M288" s="132" t="s">
        <v>3</v>
      </c>
      <c r="N288" s="133" t="s">
        <v>46</v>
      </c>
      <c r="O288" s="134">
        <v>2.7E-2</v>
      </c>
      <c r="P288" s="134">
        <f>O288*H288</f>
        <v>1.377</v>
      </c>
      <c r="Q288" s="134">
        <v>0</v>
      </c>
      <c r="R288" s="134">
        <f>Q288*H288</f>
        <v>0</v>
      </c>
      <c r="S288" s="134">
        <v>0</v>
      </c>
      <c r="T288" s="134">
        <f>S288*H288</f>
        <v>0</v>
      </c>
      <c r="U288" s="135" t="s">
        <v>3</v>
      </c>
      <c r="AR288" s="136" t="s">
        <v>127</v>
      </c>
      <c r="AT288" s="136" t="s">
        <v>123</v>
      </c>
      <c r="AU288" s="136" t="s">
        <v>84</v>
      </c>
      <c r="AY288" s="17" t="s">
        <v>121</v>
      </c>
      <c r="BE288" s="137">
        <f>IF(N288="základní",J288,0)</f>
        <v>0</v>
      </c>
      <c r="BF288" s="137">
        <f>IF(N288="snížená",J288,0)</f>
        <v>0</v>
      </c>
      <c r="BG288" s="137">
        <f>IF(N288="zákl. přenesená",J288,0)</f>
        <v>0</v>
      </c>
      <c r="BH288" s="137">
        <f>IF(N288="sníž. přenesená",J288,0)</f>
        <v>0</v>
      </c>
      <c r="BI288" s="137">
        <f>IF(N288="nulová",J288,0)</f>
        <v>0</v>
      </c>
      <c r="BJ288" s="17" t="s">
        <v>82</v>
      </c>
      <c r="BK288" s="137">
        <f>ROUND(I288*H288,2)</f>
        <v>0</v>
      </c>
      <c r="BL288" s="17" t="s">
        <v>127</v>
      </c>
      <c r="BM288" s="136" t="s">
        <v>355</v>
      </c>
    </row>
    <row r="289" spans="2:65" s="1" customFormat="1" ht="19.2">
      <c r="B289" s="30"/>
      <c r="D289" s="138" t="s">
        <v>129</v>
      </c>
      <c r="F289" s="139" t="s">
        <v>356</v>
      </c>
      <c r="L289" s="30"/>
      <c r="M289" s="140"/>
      <c r="U289" s="51"/>
      <c r="AT289" s="17" t="s">
        <v>129</v>
      </c>
      <c r="AU289" s="17" t="s">
        <v>84</v>
      </c>
    </row>
    <row r="290" spans="2:65" s="1" customFormat="1">
      <c r="B290" s="30"/>
      <c r="D290" s="141" t="s">
        <v>131</v>
      </c>
      <c r="F290" s="142" t="s">
        <v>357</v>
      </c>
      <c r="L290" s="30"/>
      <c r="M290" s="140"/>
      <c r="U290" s="51"/>
      <c r="AT290" s="17" t="s">
        <v>131</v>
      </c>
      <c r="AU290" s="17" t="s">
        <v>84</v>
      </c>
    </row>
    <row r="291" spans="2:65" s="12" customFormat="1">
      <c r="B291" s="143"/>
      <c r="D291" s="138" t="s">
        <v>133</v>
      </c>
      <c r="E291" s="144" t="s">
        <v>3</v>
      </c>
      <c r="F291" s="145" t="s">
        <v>337</v>
      </c>
      <c r="H291" s="144" t="s">
        <v>3</v>
      </c>
      <c r="L291" s="143"/>
      <c r="M291" s="146"/>
      <c r="U291" s="147"/>
      <c r="AT291" s="144" t="s">
        <v>133</v>
      </c>
      <c r="AU291" s="144" t="s">
        <v>84</v>
      </c>
      <c r="AV291" s="12" t="s">
        <v>82</v>
      </c>
      <c r="AW291" s="12" t="s">
        <v>37</v>
      </c>
      <c r="AX291" s="12" t="s">
        <v>75</v>
      </c>
      <c r="AY291" s="144" t="s">
        <v>121</v>
      </c>
    </row>
    <row r="292" spans="2:65" s="12" customFormat="1">
      <c r="B292" s="143"/>
      <c r="D292" s="138" t="s">
        <v>133</v>
      </c>
      <c r="E292" s="144" t="s">
        <v>3</v>
      </c>
      <c r="F292" s="145" t="s">
        <v>338</v>
      </c>
      <c r="H292" s="144" t="s">
        <v>3</v>
      </c>
      <c r="L292" s="143"/>
      <c r="M292" s="146"/>
      <c r="U292" s="147"/>
      <c r="AT292" s="144" t="s">
        <v>133</v>
      </c>
      <c r="AU292" s="144" t="s">
        <v>84</v>
      </c>
      <c r="AV292" s="12" t="s">
        <v>82</v>
      </c>
      <c r="AW292" s="12" t="s">
        <v>37</v>
      </c>
      <c r="AX292" s="12" t="s">
        <v>75</v>
      </c>
      <c r="AY292" s="144" t="s">
        <v>121</v>
      </c>
    </row>
    <row r="293" spans="2:65" s="13" customFormat="1">
      <c r="B293" s="148"/>
      <c r="D293" s="138" t="s">
        <v>133</v>
      </c>
      <c r="E293" s="149" t="s">
        <v>3</v>
      </c>
      <c r="F293" s="150" t="s">
        <v>339</v>
      </c>
      <c r="H293" s="151">
        <v>51</v>
      </c>
      <c r="L293" s="148"/>
      <c r="M293" s="152"/>
      <c r="U293" s="153"/>
      <c r="AT293" s="149" t="s">
        <v>133</v>
      </c>
      <c r="AU293" s="149" t="s">
        <v>84</v>
      </c>
      <c r="AV293" s="13" t="s">
        <v>84</v>
      </c>
      <c r="AW293" s="13" t="s">
        <v>37</v>
      </c>
      <c r="AX293" s="13" t="s">
        <v>75</v>
      </c>
      <c r="AY293" s="149" t="s">
        <v>121</v>
      </c>
    </row>
    <row r="294" spans="2:65" s="14" customFormat="1">
      <c r="B294" s="154"/>
      <c r="D294" s="138" t="s">
        <v>133</v>
      </c>
      <c r="E294" s="155" t="s">
        <v>3</v>
      </c>
      <c r="F294" s="156" t="s">
        <v>136</v>
      </c>
      <c r="H294" s="157">
        <v>51</v>
      </c>
      <c r="L294" s="154"/>
      <c r="M294" s="158"/>
      <c r="U294" s="159"/>
      <c r="AT294" s="155" t="s">
        <v>133</v>
      </c>
      <c r="AU294" s="155" t="s">
        <v>84</v>
      </c>
      <c r="AV294" s="14" t="s">
        <v>127</v>
      </c>
      <c r="AW294" s="14" t="s">
        <v>37</v>
      </c>
      <c r="AX294" s="14" t="s">
        <v>82</v>
      </c>
      <c r="AY294" s="155" t="s">
        <v>121</v>
      </c>
    </row>
    <row r="295" spans="2:65" s="1" customFormat="1" ht="16.5" customHeight="1">
      <c r="B295" s="124"/>
      <c r="C295" s="125" t="s">
        <v>359</v>
      </c>
      <c r="D295" s="125" t="s">
        <v>123</v>
      </c>
      <c r="E295" s="126" t="s">
        <v>360</v>
      </c>
      <c r="F295" s="127" t="s">
        <v>361</v>
      </c>
      <c r="G295" s="128" t="s">
        <v>126</v>
      </c>
      <c r="H295" s="129">
        <v>895.24</v>
      </c>
      <c r="I295" s="130"/>
      <c r="J295" s="130">
        <f>ROUND(I295*H295,2)</f>
        <v>0</v>
      </c>
      <c r="K295" s="131"/>
      <c r="L295" s="30"/>
      <c r="M295" s="132" t="s">
        <v>3</v>
      </c>
      <c r="N295" s="133" t="s">
        <v>46</v>
      </c>
      <c r="O295" s="134">
        <v>2E-3</v>
      </c>
      <c r="P295" s="134">
        <f>O295*H295</f>
        <v>1.7904800000000001</v>
      </c>
      <c r="Q295" s="134">
        <v>0</v>
      </c>
      <c r="R295" s="134">
        <f>Q295*H295</f>
        <v>0</v>
      </c>
      <c r="S295" s="134">
        <v>0</v>
      </c>
      <c r="T295" s="134">
        <f>S295*H295</f>
        <v>0</v>
      </c>
      <c r="U295" s="135" t="s">
        <v>3</v>
      </c>
      <c r="AR295" s="136" t="s">
        <v>127</v>
      </c>
      <c r="AT295" s="136" t="s">
        <v>123</v>
      </c>
      <c r="AU295" s="136" t="s">
        <v>84</v>
      </c>
      <c r="AY295" s="17" t="s">
        <v>121</v>
      </c>
      <c r="BE295" s="137">
        <f>IF(N295="základní",J295,0)</f>
        <v>0</v>
      </c>
      <c r="BF295" s="137">
        <f>IF(N295="snížená",J295,0)</f>
        <v>0</v>
      </c>
      <c r="BG295" s="137">
        <f>IF(N295="zákl. přenesená",J295,0)</f>
        <v>0</v>
      </c>
      <c r="BH295" s="137">
        <f>IF(N295="sníž. přenesená",J295,0)</f>
        <v>0</v>
      </c>
      <c r="BI295" s="137">
        <f>IF(N295="nulová",J295,0)</f>
        <v>0</v>
      </c>
      <c r="BJ295" s="17" t="s">
        <v>82</v>
      </c>
      <c r="BK295" s="137">
        <f>ROUND(I295*H295,2)</f>
        <v>0</v>
      </c>
      <c r="BL295" s="17" t="s">
        <v>127</v>
      </c>
      <c r="BM295" s="136" t="s">
        <v>362</v>
      </c>
    </row>
    <row r="296" spans="2:65" s="1" customFormat="1">
      <c r="B296" s="30"/>
      <c r="D296" s="138" t="s">
        <v>129</v>
      </c>
      <c r="F296" s="139" t="s">
        <v>363</v>
      </c>
      <c r="L296" s="30"/>
      <c r="M296" s="140"/>
      <c r="U296" s="51"/>
      <c r="AT296" s="17" t="s">
        <v>129</v>
      </c>
      <c r="AU296" s="17" t="s">
        <v>84</v>
      </c>
    </row>
    <row r="297" spans="2:65" s="1" customFormat="1">
      <c r="B297" s="30"/>
      <c r="D297" s="141" t="s">
        <v>131</v>
      </c>
      <c r="F297" s="142" t="s">
        <v>364</v>
      </c>
      <c r="L297" s="30"/>
      <c r="M297" s="140"/>
      <c r="U297" s="51"/>
      <c r="AT297" s="17" t="s">
        <v>131</v>
      </c>
      <c r="AU297" s="17" t="s">
        <v>84</v>
      </c>
    </row>
    <row r="298" spans="2:65" s="12" customFormat="1">
      <c r="B298" s="143"/>
      <c r="D298" s="138" t="s">
        <v>133</v>
      </c>
      <c r="E298" s="144" t="s">
        <v>3</v>
      </c>
      <c r="F298" s="145" t="s">
        <v>315</v>
      </c>
      <c r="H298" s="144" t="s">
        <v>3</v>
      </c>
      <c r="L298" s="143"/>
      <c r="M298" s="146"/>
      <c r="U298" s="147"/>
      <c r="AT298" s="144" t="s">
        <v>133</v>
      </c>
      <c r="AU298" s="144" t="s">
        <v>84</v>
      </c>
      <c r="AV298" s="12" t="s">
        <v>82</v>
      </c>
      <c r="AW298" s="12" t="s">
        <v>37</v>
      </c>
      <c r="AX298" s="12" t="s">
        <v>75</v>
      </c>
      <c r="AY298" s="144" t="s">
        <v>121</v>
      </c>
    </row>
    <row r="299" spans="2:65" s="13" customFormat="1">
      <c r="B299" s="148"/>
      <c r="D299" s="138" t="s">
        <v>133</v>
      </c>
      <c r="E299" s="149" t="s">
        <v>3</v>
      </c>
      <c r="F299" s="150" t="s">
        <v>316</v>
      </c>
      <c r="H299" s="151">
        <v>880.32</v>
      </c>
      <c r="L299" s="148"/>
      <c r="M299" s="152"/>
      <c r="U299" s="153"/>
      <c r="AT299" s="149" t="s">
        <v>133</v>
      </c>
      <c r="AU299" s="149" t="s">
        <v>84</v>
      </c>
      <c r="AV299" s="13" t="s">
        <v>84</v>
      </c>
      <c r="AW299" s="13" t="s">
        <v>37</v>
      </c>
      <c r="AX299" s="13" t="s">
        <v>75</v>
      </c>
      <c r="AY299" s="149" t="s">
        <v>121</v>
      </c>
    </row>
    <row r="300" spans="2:65" s="12" customFormat="1">
      <c r="B300" s="143"/>
      <c r="D300" s="138" t="s">
        <v>133</v>
      </c>
      <c r="E300" s="144" t="s">
        <v>3</v>
      </c>
      <c r="F300" s="145" t="s">
        <v>317</v>
      </c>
      <c r="H300" s="144" t="s">
        <v>3</v>
      </c>
      <c r="L300" s="143"/>
      <c r="M300" s="146"/>
      <c r="U300" s="147"/>
      <c r="AT300" s="144" t="s">
        <v>133</v>
      </c>
      <c r="AU300" s="144" t="s">
        <v>84</v>
      </c>
      <c r="AV300" s="12" t="s">
        <v>82</v>
      </c>
      <c r="AW300" s="12" t="s">
        <v>37</v>
      </c>
      <c r="AX300" s="12" t="s">
        <v>75</v>
      </c>
      <c r="AY300" s="144" t="s">
        <v>121</v>
      </c>
    </row>
    <row r="301" spans="2:65" s="13" customFormat="1">
      <c r="B301" s="148"/>
      <c r="D301" s="138" t="s">
        <v>133</v>
      </c>
      <c r="E301" s="149" t="s">
        <v>3</v>
      </c>
      <c r="F301" s="150" t="s">
        <v>318</v>
      </c>
      <c r="H301" s="151">
        <v>14.92</v>
      </c>
      <c r="L301" s="148"/>
      <c r="M301" s="152"/>
      <c r="U301" s="153"/>
      <c r="AT301" s="149" t="s">
        <v>133</v>
      </c>
      <c r="AU301" s="149" t="s">
        <v>84</v>
      </c>
      <c r="AV301" s="13" t="s">
        <v>84</v>
      </c>
      <c r="AW301" s="13" t="s">
        <v>37</v>
      </c>
      <c r="AX301" s="13" t="s">
        <v>75</v>
      </c>
      <c r="AY301" s="149" t="s">
        <v>121</v>
      </c>
    </row>
    <row r="302" spans="2:65" s="14" customFormat="1">
      <c r="B302" s="154"/>
      <c r="D302" s="138" t="s">
        <v>133</v>
      </c>
      <c r="E302" s="155" t="s">
        <v>3</v>
      </c>
      <c r="F302" s="156" t="s">
        <v>136</v>
      </c>
      <c r="H302" s="157">
        <v>895.24</v>
      </c>
      <c r="L302" s="154"/>
      <c r="M302" s="158"/>
      <c r="U302" s="159"/>
      <c r="AT302" s="155" t="s">
        <v>133</v>
      </c>
      <c r="AU302" s="155" t="s">
        <v>84</v>
      </c>
      <c r="AV302" s="14" t="s">
        <v>127</v>
      </c>
      <c r="AW302" s="14" t="s">
        <v>37</v>
      </c>
      <c r="AX302" s="14" t="s">
        <v>82</v>
      </c>
      <c r="AY302" s="155" t="s">
        <v>121</v>
      </c>
    </row>
    <row r="303" spans="2:65" s="1" customFormat="1" ht="21.75" customHeight="1">
      <c r="B303" s="124"/>
      <c r="C303" s="125" t="s">
        <v>365</v>
      </c>
      <c r="D303" s="125" t="s">
        <v>123</v>
      </c>
      <c r="E303" s="126" t="s">
        <v>366</v>
      </c>
      <c r="F303" s="127" t="s">
        <v>367</v>
      </c>
      <c r="G303" s="128" t="s">
        <v>126</v>
      </c>
      <c r="H303" s="129">
        <v>895.24</v>
      </c>
      <c r="I303" s="130"/>
      <c r="J303" s="130">
        <f>ROUND(I303*H303,2)</f>
        <v>0</v>
      </c>
      <c r="K303" s="131"/>
      <c r="L303" s="30"/>
      <c r="M303" s="132" t="s">
        <v>3</v>
      </c>
      <c r="N303" s="133" t="s">
        <v>46</v>
      </c>
      <c r="O303" s="134">
        <v>6.6000000000000003E-2</v>
      </c>
      <c r="P303" s="134">
        <f>O303*H303</f>
        <v>59.085840000000005</v>
      </c>
      <c r="Q303" s="134">
        <v>0</v>
      </c>
      <c r="R303" s="134">
        <f>Q303*H303</f>
        <v>0</v>
      </c>
      <c r="S303" s="134">
        <v>0</v>
      </c>
      <c r="T303" s="134">
        <f>S303*H303</f>
        <v>0</v>
      </c>
      <c r="U303" s="135" t="s">
        <v>3</v>
      </c>
      <c r="AR303" s="136" t="s">
        <v>127</v>
      </c>
      <c r="AT303" s="136" t="s">
        <v>123</v>
      </c>
      <c r="AU303" s="136" t="s">
        <v>84</v>
      </c>
      <c r="AY303" s="17" t="s">
        <v>121</v>
      </c>
      <c r="BE303" s="137">
        <f>IF(N303="základní",J303,0)</f>
        <v>0</v>
      </c>
      <c r="BF303" s="137">
        <f>IF(N303="snížená",J303,0)</f>
        <v>0</v>
      </c>
      <c r="BG303" s="137">
        <f>IF(N303="zákl. přenesená",J303,0)</f>
        <v>0</v>
      </c>
      <c r="BH303" s="137">
        <f>IF(N303="sníž. přenesená",J303,0)</f>
        <v>0</v>
      </c>
      <c r="BI303" s="137">
        <f>IF(N303="nulová",J303,0)</f>
        <v>0</v>
      </c>
      <c r="BJ303" s="17" t="s">
        <v>82</v>
      </c>
      <c r="BK303" s="137">
        <f>ROUND(I303*H303,2)</f>
        <v>0</v>
      </c>
      <c r="BL303" s="17" t="s">
        <v>127</v>
      </c>
      <c r="BM303" s="136" t="s">
        <v>368</v>
      </c>
    </row>
    <row r="304" spans="2:65" s="1" customFormat="1" ht="19.2">
      <c r="B304" s="30"/>
      <c r="D304" s="138" t="s">
        <v>129</v>
      </c>
      <c r="F304" s="139" t="s">
        <v>369</v>
      </c>
      <c r="L304" s="30"/>
      <c r="M304" s="140"/>
      <c r="U304" s="51"/>
      <c r="AT304" s="17" t="s">
        <v>129</v>
      </c>
      <c r="AU304" s="17" t="s">
        <v>84</v>
      </c>
    </row>
    <row r="305" spans="2:65" s="1" customFormat="1">
      <c r="B305" s="30"/>
      <c r="D305" s="141" t="s">
        <v>131</v>
      </c>
      <c r="F305" s="142" t="s">
        <v>370</v>
      </c>
      <c r="L305" s="30"/>
      <c r="M305" s="140"/>
      <c r="U305" s="51"/>
      <c r="AT305" s="17" t="s">
        <v>131</v>
      </c>
      <c r="AU305" s="17" t="s">
        <v>84</v>
      </c>
    </row>
    <row r="306" spans="2:65" s="12" customFormat="1">
      <c r="B306" s="143"/>
      <c r="D306" s="138" t="s">
        <v>133</v>
      </c>
      <c r="E306" s="144" t="s">
        <v>3</v>
      </c>
      <c r="F306" s="145" t="s">
        <v>315</v>
      </c>
      <c r="H306" s="144" t="s">
        <v>3</v>
      </c>
      <c r="L306" s="143"/>
      <c r="M306" s="146"/>
      <c r="U306" s="147"/>
      <c r="AT306" s="144" t="s">
        <v>133</v>
      </c>
      <c r="AU306" s="144" t="s">
        <v>84</v>
      </c>
      <c r="AV306" s="12" t="s">
        <v>82</v>
      </c>
      <c r="AW306" s="12" t="s">
        <v>37</v>
      </c>
      <c r="AX306" s="12" t="s">
        <v>75</v>
      </c>
      <c r="AY306" s="144" t="s">
        <v>121</v>
      </c>
    </row>
    <row r="307" spans="2:65" s="13" customFormat="1">
      <c r="B307" s="148"/>
      <c r="D307" s="138" t="s">
        <v>133</v>
      </c>
      <c r="E307" s="149" t="s">
        <v>3</v>
      </c>
      <c r="F307" s="150" t="s">
        <v>316</v>
      </c>
      <c r="H307" s="151">
        <v>880.32</v>
      </c>
      <c r="L307" s="148"/>
      <c r="M307" s="152"/>
      <c r="U307" s="153"/>
      <c r="AT307" s="149" t="s">
        <v>133</v>
      </c>
      <c r="AU307" s="149" t="s">
        <v>84</v>
      </c>
      <c r="AV307" s="13" t="s">
        <v>84</v>
      </c>
      <c r="AW307" s="13" t="s">
        <v>37</v>
      </c>
      <c r="AX307" s="13" t="s">
        <v>75</v>
      </c>
      <c r="AY307" s="149" t="s">
        <v>121</v>
      </c>
    </row>
    <row r="308" spans="2:65" s="12" customFormat="1">
      <c r="B308" s="143"/>
      <c r="D308" s="138" t="s">
        <v>133</v>
      </c>
      <c r="E308" s="144" t="s">
        <v>3</v>
      </c>
      <c r="F308" s="145" t="s">
        <v>317</v>
      </c>
      <c r="H308" s="144" t="s">
        <v>3</v>
      </c>
      <c r="L308" s="143"/>
      <c r="M308" s="146"/>
      <c r="U308" s="147"/>
      <c r="AT308" s="144" t="s">
        <v>133</v>
      </c>
      <c r="AU308" s="144" t="s">
        <v>84</v>
      </c>
      <c r="AV308" s="12" t="s">
        <v>82</v>
      </c>
      <c r="AW308" s="12" t="s">
        <v>37</v>
      </c>
      <c r="AX308" s="12" t="s">
        <v>75</v>
      </c>
      <c r="AY308" s="144" t="s">
        <v>121</v>
      </c>
    </row>
    <row r="309" spans="2:65" s="13" customFormat="1">
      <c r="B309" s="148"/>
      <c r="D309" s="138" t="s">
        <v>133</v>
      </c>
      <c r="E309" s="149" t="s">
        <v>3</v>
      </c>
      <c r="F309" s="150" t="s">
        <v>318</v>
      </c>
      <c r="H309" s="151">
        <v>14.92</v>
      </c>
      <c r="L309" s="148"/>
      <c r="M309" s="152"/>
      <c r="U309" s="153"/>
      <c r="AT309" s="149" t="s">
        <v>133</v>
      </c>
      <c r="AU309" s="149" t="s">
        <v>84</v>
      </c>
      <c r="AV309" s="13" t="s">
        <v>84</v>
      </c>
      <c r="AW309" s="13" t="s">
        <v>37</v>
      </c>
      <c r="AX309" s="13" t="s">
        <v>75</v>
      </c>
      <c r="AY309" s="149" t="s">
        <v>121</v>
      </c>
    </row>
    <row r="310" spans="2:65" s="14" customFormat="1">
      <c r="B310" s="154"/>
      <c r="D310" s="138" t="s">
        <v>133</v>
      </c>
      <c r="E310" s="155" t="s">
        <v>3</v>
      </c>
      <c r="F310" s="156" t="s">
        <v>136</v>
      </c>
      <c r="H310" s="157">
        <v>895.24</v>
      </c>
      <c r="L310" s="154"/>
      <c r="M310" s="158"/>
      <c r="U310" s="159"/>
      <c r="AT310" s="155" t="s">
        <v>133</v>
      </c>
      <c r="AU310" s="155" t="s">
        <v>84</v>
      </c>
      <c r="AV310" s="14" t="s">
        <v>127</v>
      </c>
      <c r="AW310" s="14" t="s">
        <v>37</v>
      </c>
      <c r="AX310" s="14" t="s">
        <v>82</v>
      </c>
      <c r="AY310" s="155" t="s">
        <v>121</v>
      </c>
    </row>
    <row r="311" spans="2:65" s="1" customFormat="1" ht="16.5" customHeight="1">
      <c r="B311" s="124"/>
      <c r="C311" s="125" t="s">
        <v>371</v>
      </c>
      <c r="D311" s="125" t="s">
        <v>123</v>
      </c>
      <c r="E311" s="126" t="s">
        <v>372</v>
      </c>
      <c r="F311" s="127" t="s">
        <v>373</v>
      </c>
      <c r="G311" s="128" t="s">
        <v>126</v>
      </c>
      <c r="H311" s="129">
        <v>653.5</v>
      </c>
      <c r="I311" s="130"/>
      <c r="J311" s="130">
        <f>ROUND(I311*H311,2)</f>
        <v>0</v>
      </c>
      <c r="K311" s="131"/>
      <c r="L311" s="30"/>
      <c r="M311" s="132" t="s">
        <v>3</v>
      </c>
      <c r="N311" s="133" t="s">
        <v>46</v>
      </c>
      <c r="O311" s="134">
        <v>0.08</v>
      </c>
      <c r="P311" s="134">
        <f>O311*H311</f>
        <v>52.28</v>
      </c>
      <c r="Q311" s="134">
        <v>0</v>
      </c>
      <c r="R311" s="134">
        <f>Q311*H311</f>
        <v>0</v>
      </c>
      <c r="S311" s="134">
        <v>0</v>
      </c>
      <c r="T311" s="134">
        <f>S311*H311</f>
        <v>0</v>
      </c>
      <c r="U311" s="135" t="s">
        <v>3</v>
      </c>
      <c r="AR311" s="136" t="s">
        <v>127</v>
      </c>
      <c r="AT311" s="136" t="s">
        <v>123</v>
      </c>
      <c r="AU311" s="136" t="s">
        <v>84</v>
      </c>
      <c r="AY311" s="17" t="s">
        <v>121</v>
      </c>
      <c r="BE311" s="137">
        <f>IF(N311="základní",J311,0)</f>
        <v>0</v>
      </c>
      <c r="BF311" s="137">
        <f>IF(N311="snížená",J311,0)</f>
        <v>0</v>
      </c>
      <c r="BG311" s="137">
        <f>IF(N311="zákl. přenesená",J311,0)</f>
        <v>0</v>
      </c>
      <c r="BH311" s="137">
        <f>IF(N311="sníž. přenesená",J311,0)</f>
        <v>0</v>
      </c>
      <c r="BI311" s="137">
        <f>IF(N311="nulová",J311,0)</f>
        <v>0</v>
      </c>
      <c r="BJ311" s="17" t="s">
        <v>82</v>
      </c>
      <c r="BK311" s="137">
        <f>ROUND(I311*H311,2)</f>
        <v>0</v>
      </c>
      <c r="BL311" s="17" t="s">
        <v>127</v>
      </c>
      <c r="BM311" s="136" t="s">
        <v>374</v>
      </c>
    </row>
    <row r="312" spans="2:65" s="1" customFormat="1" ht="19.2">
      <c r="B312" s="30"/>
      <c r="D312" s="138" t="s">
        <v>129</v>
      </c>
      <c r="F312" s="139" t="s">
        <v>375</v>
      </c>
      <c r="L312" s="30"/>
      <c r="M312" s="140"/>
      <c r="U312" s="51"/>
      <c r="AT312" s="17" t="s">
        <v>129</v>
      </c>
      <c r="AU312" s="17" t="s">
        <v>84</v>
      </c>
    </row>
    <row r="313" spans="2:65" s="1" customFormat="1">
      <c r="B313" s="30"/>
      <c r="D313" s="141" t="s">
        <v>131</v>
      </c>
      <c r="F313" s="142" t="s">
        <v>376</v>
      </c>
      <c r="L313" s="30"/>
      <c r="M313" s="140"/>
      <c r="U313" s="51"/>
      <c r="AT313" s="17" t="s">
        <v>131</v>
      </c>
      <c r="AU313" s="17" t="s">
        <v>84</v>
      </c>
    </row>
    <row r="314" spans="2:65" s="12" customFormat="1">
      <c r="B314" s="143"/>
      <c r="D314" s="138" t="s">
        <v>133</v>
      </c>
      <c r="E314" s="144" t="s">
        <v>3</v>
      </c>
      <c r="F314" s="145" t="s">
        <v>377</v>
      </c>
      <c r="H314" s="144" t="s">
        <v>3</v>
      </c>
      <c r="L314" s="143"/>
      <c r="M314" s="146"/>
      <c r="U314" s="147"/>
      <c r="AT314" s="144" t="s">
        <v>133</v>
      </c>
      <c r="AU314" s="144" t="s">
        <v>84</v>
      </c>
      <c r="AV314" s="12" t="s">
        <v>82</v>
      </c>
      <c r="AW314" s="12" t="s">
        <v>37</v>
      </c>
      <c r="AX314" s="12" t="s">
        <v>75</v>
      </c>
      <c r="AY314" s="144" t="s">
        <v>121</v>
      </c>
    </row>
    <row r="315" spans="2:65" s="13" customFormat="1">
      <c r="B315" s="148"/>
      <c r="D315" s="138" t="s">
        <v>133</v>
      </c>
      <c r="E315" s="149" t="s">
        <v>3</v>
      </c>
      <c r="F315" s="150" t="s">
        <v>378</v>
      </c>
      <c r="H315" s="151">
        <v>653.5</v>
      </c>
      <c r="L315" s="148"/>
      <c r="M315" s="152"/>
      <c r="U315" s="153"/>
      <c r="AT315" s="149" t="s">
        <v>133</v>
      </c>
      <c r="AU315" s="149" t="s">
        <v>84</v>
      </c>
      <c r="AV315" s="13" t="s">
        <v>84</v>
      </c>
      <c r="AW315" s="13" t="s">
        <v>37</v>
      </c>
      <c r="AX315" s="13" t="s">
        <v>75</v>
      </c>
      <c r="AY315" s="149" t="s">
        <v>121</v>
      </c>
    </row>
    <row r="316" spans="2:65" s="14" customFormat="1">
      <c r="B316" s="154"/>
      <c r="D316" s="138" t="s">
        <v>133</v>
      </c>
      <c r="E316" s="155" t="s">
        <v>3</v>
      </c>
      <c r="F316" s="156" t="s">
        <v>136</v>
      </c>
      <c r="H316" s="157">
        <v>653.5</v>
      </c>
      <c r="L316" s="154"/>
      <c r="M316" s="158"/>
      <c r="U316" s="159"/>
      <c r="AT316" s="155" t="s">
        <v>133</v>
      </c>
      <c r="AU316" s="155" t="s">
        <v>84</v>
      </c>
      <c r="AV316" s="14" t="s">
        <v>127</v>
      </c>
      <c r="AW316" s="14" t="s">
        <v>37</v>
      </c>
      <c r="AX316" s="14" t="s">
        <v>82</v>
      </c>
      <c r="AY316" s="155" t="s">
        <v>121</v>
      </c>
    </row>
    <row r="317" spans="2:65" s="1" customFormat="1" ht="16.5" customHeight="1">
      <c r="B317" s="124"/>
      <c r="C317" s="125" t="s">
        <v>379</v>
      </c>
      <c r="D317" s="125" t="s">
        <v>123</v>
      </c>
      <c r="E317" s="126" t="s">
        <v>380</v>
      </c>
      <c r="F317" s="127" t="s">
        <v>381</v>
      </c>
      <c r="G317" s="128" t="s">
        <v>126</v>
      </c>
      <c r="H317" s="129">
        <v>241.74</v>
      </c>
      <c r="I317" s="130"/>
      <c r="J317" s="130">
        <f>ROUND(I317*H317,2)</f>
        <v>0</v>
      </c>
      <c r="K317" s="131"/>
      <c r="L317" s="30"/>
      <c r="M317" s="132" t="s">
        <v>3</v>
      </c>
      <c r="N317" s="133" t="s">
        <v>46</v>
      </c>
      <c r="O317" s="134">
        <v>9.6000000000000002E-2</v>
      </c>
      <c r="P317" s="134">
        <f>O317*H317</f>
        <v>23.207040000000003</v>
      </c>
      <c r="Q317" s="134">
        <v>0</v>
      </c>
      <c r="R317" s="134">
        <f>Q317*H317</f>
        <v>0</v>
      </c>
      <c r="S317" s="134">
        <v>0</v>
      </c>
      <c r="T317" s="134">
        <f>S317*H317</f>
        <v>0</v>
      </c>
      <c r="U317" s="135" t="s">
        <v>3</v>
      </c>
      <c r="AR317" s="136" t="s">
        <v>127</v>
      </c>
      <c r="AT317" s="136" t="s">
        <v>123</v>
      </c>
      <c r="AU317" s="136" t="s">
        <v>84</v>
      </c>
      <c r="AY317" s="17" t="s">
        <v>121</v>
      </c>
      <c r="BE317" s="137">
        <f>IF(N317="základní",J317,0)</f>
        <v>0</v>
      </c>
      <c r="BF317" s="137">
        <f>IF(N317="snížená",J317,0)</f>
        <v>0</v>
      </c>
      <c r="BG317" s="137">
        <f>IF(N317="zákl. přenesená",J317,0)</f>
        <v>0</v>
      </c>
      <c r="BH317" s="137">
        <f>IF(N317="sníž. přenesená",J317,0)</f>
        <v>0</v>
      </c>
      <c r="BI317" s="137">
        <f>IF(N317="nulová",J317,0)</f>
        <v>0</v>
      </c>
      <c r="BJ317" s="17" t="s">
        <v>82</v>
      </c>
      <c r="BK317" s="137">
        <f>ROUND(I317*H317,2)</f>
        <v>0</v>
      </c>
      <c r="BL317" s="17" t="s">
        <v>127</v>
      </c>
      <c r="BM317" s="136" t="s">
        <v>382</v>
      </c>
    </row>
    <row r="318" spans="2:65" s="1" customFormat="1" ht="19.2">
      <c r="B318" s="30"/>
      <c r="D318" s="138" t="s">
        <v>129</v>
      </c>
      <c r="F318" s="139" t="s">
        <v>383</v>
      </c>
      <c r="L318" s="30"/>
      <c r="M318" s="140"/>
      <c r="U318" s="51"/>
      <c r="AT318" s="17" t="s">
        <v>129</v>
      </c>
      <c r="AU318" s="17" t="s">
        <v>84</v>
      </c>
    </row>
    <row r="319" spans="2:65" s="1" customFormat="1">
      <c r="B319" s="30"/>
      <c r="D319" s="141" t="s">
        <v>131</v>
      </c>
      <c r="F319" s="142" t="s">
        <v>384</v>
      </c>
      <c r="L319" s="30"/>
      <c r="M319" s="140"/>
      <c r="U319" s="51"/>
      <c r="AT319" s="17" t="s">
        <v>131</v>
      </c>
      <c r="AU319" s="17" t="s">
        <v>84</v>
      </c>
    </row>
    <row r="320" spans="2:65" s="12" customFormat="1">
      <c r="B320" s="143"/>
      <c r="D320" s="138" t="s">
        <v>133</v>
      </c>
      <c r="E320" s="144" t="s">
        <v>3</v>
      </c>
      <c r="F320" s="145" t="s">
        <v>385</v>
      </c>
      <c r="H320" s="144" t="s">
        <v>3</v>
      </c>
      <c r="L320" s="143"/>
      <c r="M320" s="146"/>
      <c r="U320" s="147"/>
      <c r="AT320" s="144" t="s">
        <v>133</v>
      </c>
      <c r="AU320" s="144" t="s">
        <v>84</v>
      </c>
      <c r="AV320" s="12" t="s">
        <v>82</v>
      </c>
      <c r="AW320" s="12" t="s">
        <v>37</v>
      </c>
      <c r="AX320" s="12" t="s">
        <v>75</v>
      </c>
      <c r="AY320" s="144" t="s">
        <v>121</v>
      </c>
    </row>
    <row r="321" spans="2:65" s="13" customFormat="1">
      <c r="B321" s="148"/>
      <c r="D321" s="138" t="s">
        <v>133</v>
      </c>
      <c r="E321" s="149" t="s">
        <v>3</v>
      </c>
      <c r="F321" s="150" t="s">
        <v>386</v>
      </c>
      <c r="H321" s="151">
        <v>226.82</v>
      </c>
      <c r="L321" s="148"/>
      <c r="M321" s="152"/>
      <c r="U321" s="153"/>
      <c r="AT321" s="149" t="s">
        <v>133</v>
      </c>
      <c r="AU321" s="149" t="s">
        <v>84</v>
      </c>
      <c r="AV321" s="13" t="s">
        <v>84</v>
      </c>
      <c r="AW321" s="13" t="s">
        <v>37</v>
      </c>
      <c r="AX321" s="13" t="s">
        <v>75</v>
      </c>
      <c r="AY321" s="149" t="s">
        <v>121</v>
      </c>
    </row>
    <row r="322" spans="2:65" s="12" customFormat="1">
      <c r="B322" s="143"/>
      <c r="D322" s="138" t="s">
        <v>133</v>
      </c>
      <c r="E322" s="144" t="s">
        <v>3</v>
      </c>
      <c r="F322" s="145" t="s">
        <v>317</v>
      </c>
      <c r="H322" s="144" t="s">
        <v>3</v>
      </c>
      <c r="L322" s="143"/>
      <c r="M322" s="146"/>
      <c r="U322" s="147"/>
      <c r="AT322" s="144" t="s">
        <v>133</v>
      </c>
      <c r="AU322" s="144" t="s">
        <v>84</v>
      </c>
      <c r="AV322" s="12" t="s">
        <v>82</v>
      </c>
      <c r="AW322" s="12" t="s">
        <v>37</v>
      </c>
      <c r="AX322" s="12" t="s">
        <v>75</v>
      </c>
      <c r="AY322" s="144" t="s">
        <v>121</v>
      </c>
    </row>
    <row r="323" spans="2:65" s="13" customFormat="1">
      <c r="B323" s="148"/>
      <c r="D323" s="138" t="s">
        <v>133</v>
      </c>
      <c r="E323" s="149" t="s">
        <v>3</v>
      </c>
      <c r="F323" s="150" t="s">
        <v>318</v>
      </c>
      <c r="H323" s="151">
        <v>14.92</v>
      </c>
      <c r="L323" s="148"/>
      <c r="M323" s="152"/>
      <c r="U323" s="153"/>
      <c r="AT323" s="149" t="s">
        <v>133</v>
      </c>
      <c r="AU323" s="149" t="s">
        <v>84</v>
      </c>
      <c r="AV323" s="13" t="s">
        <v>84</v>
      </c>
      <c r="AW323" s="13" t="s">
        <v>37</v>
      </c>
      <c r="AX323" s="13" t="s">
        <v>75</v>
      </c>
      <c r="AY323" s="149" t="s">
        <v>121</v>
      </c>
    </row>
    <row r="324" spans="2:65" s="14" customFormat="1">
      <c r="B324" s="154"/>
      <c r="D324" s="138" t="s">
        <v>133</v>
      </c>
      <c r="E324" s="155" t="s">
        <v>3</v>
      </c>
      <c r="F324" s="156" t="s">
        <v>136</v>
      </c>
      <c r="H324" s="157">
        <v>241.74</v>
      </c>
      <c r="L324" s="154"/>
      <c r="M324" s="158"/>
      <c r="U324" s="159"/>
      <c r="AT324" s="155" t="s">
        <v>133</v>
      </c>
      <c r="AU324" s="155" t="s">
        <v>84</v>
      </c>
      <c r="AV324" s="14" t="s">
        <v>127</v>
      </c>
      <c r="AW324" s="14" t="s">
        <v>37</v>
      </c>
      <c r="AX324" s="14" t="s">
        <v>82</v>
      </c>
      <c r="AY324" s="155" t="s">
        <v>121</v>
      </c>
    </row>
    <row r="325" spans="2:65" s="1" customFormat="1" ht="16.5" customHeight="1">
      <c r="B325" s="124"/>
      <c r="C325" s="125" t="s">
        <v>387</v>
      </c>
      <c r="D325" s="125" t="s">
        <v>123</v>
      </c>
      <c r="E325" s="126" t="s">
        <v>388</v>
      </c>
      <c r="F325" s="127" t="s">
        <v>389</v>
      </c>
      <c r="G325" s="128" t="s">
        <v>126</v>
      </c>
      <c r="H325" s="129">
        <v>18.920000000000002</v>
      </c>
      <c r="I325" s="130"/>
      <c r="J325" s="130">
        <f>ROUND(I325*H325,2)</f>
        <v>0</v>
      </c>
      <c r="K325" s="131"/>
      <c r="L325" s="30"/>
      <c r="M325" s="132" t="s">
        <v>3</v>
      </c>
      <c r="N325" s="133" t="s">
        <v>46</v>
      </c>
      <c r="O325" s="134">
        <v>0.72</v>
      </c>
      <c r="P325" s="134">
        <f>O325*H325</f>
        <v>13.622400000000001</v>
      </c>
      <c r="Q325" s="134">
        <v>8.9219999999999994E-2</v>
      </c>
      <c r="R325" s="134">
        <f>Q325*H325</f>
        <v>1.6880424000000001</v>
      </c>
      <c r="S325" s="134">
        <v>0</v>
      </c>
      <c r="T325" s="134">
        <f>S325*H325</f>
        <v>0</v>
      </c>
      <c r="U325" s="135" t="s">
        <v>3</v>
      </c>
      <c r="AR325" s="136" t="s">
        <v>127</v>
      </c>
      <c r="AT325" s="136" t="s">
        <v>123</v>
      </c>
      <c r="AU325" s="136" t="s">
        <v>84</v>
      </c>
      <c r="AY325" s="17" t="s">
        <v>121</v>
      </c>
      <c r="BE325" s="137">
        <f>IF(N325="základní",J325,0)</f>
        <v>0</v>
      </c>
      <c r="BF325" s="137">
        <f>IF(N325="snížená",J325,0)</f>
        <v>0</v>
      </c>
      <c r="BG325" s="137">
        <f>IF(N325="zákl. přenesená",J325,0)</f>
        <v>0</v>
      </c>
      <c r="BH325" s="137">
        <f>IF(N325="sníž. přenesená",J325,0)</f>
        <v>0</v>
      </c>
      <c r="BI325" s="137">
        <f>IF(N325="nulová",J325,0)</f>
        <v>0</v>
      </c>
      <c r="BJ325" s="17" t="s">
        <v>82</v>
      </c>
      <c r="BK325" s="137">
        <f>ROUND(I325*H325,2)</f>
        <v>0</v>
      </c>
      <c r="BL325" s="17" t="s">
        <v>127</v>
      </c>
      <c r="BM325" s="136" t="s">
        <v>390</v>
      </c>
    </row>
    <row r="326" spans="2:65" s="1" customFormat="1" ht="28.8">
      <c r="B326" s="30"/>
      <c r="D326" s="138" t="s">
        <v>129</v>
      </c>
      <c r="F326" s="139" t="s">
        <v>391</v>
      </c>
      <c r="L326" s="30"/>
      <c r="M326" s="140"/>
      <c r="U326" s="51"/>
      <c r="AT326" s="17" t="s">
        <v>129</v>
      </c>
      <c r="AU326" s="17" t="s">
        <v>84</v>
      </c>
    </row>
    <row r="327" spans="2:65" s="1" customFormat="1">
      <c r="B327" s="30"/>
      <c r="D327" s="141" t="s">
        <v>131</v>
      </c>
      <c r="F327" s="142" t="s">
        <v>392</v>
      </c>
      <c r="L327" s="30"/>
      <c r="M327" s="140"/>
      <c r="U327" s="51"/>
      <c r="AT327" s="17" t="s">
        <v>131</v>
      </c>
      <c r="AU327" s="17" t="s">
        <v>84</v>
      </c>
    </row>
    <row r="328" spans="2:65" s="12" customFormat="1">
      <c r="B328" s="143"/>
      <c r="D328" s="138" t="s">
        <v>133</v>
      </c>
      <c r="E328" s="144" t="s">
        <v>3</v>
      </c>
      <c r="F328" s="145" t="s">
        <v>393</v>
      </c>
      <c r="H328" s="144" t="s">
        <v>3</v>
      </c>
      <c r="L328" s="143"/>
      <c r="M328" s="146"/>
      <c r="U328" s="147"/>
      <c r="AT328" s="144" t="s">
        <v>133</v>
      </c>
      <c r="AU328" s="144" t="s">
        <v>84</v>
      </c>
      <c r="AV328" s="12" t="s">
        <v>82</v>
      </c>
      <c r="AW328" s="12" t="s">
        <v>37</v>
      </c>
      <c r="AX328" s="12" t="s">
        <v>75</v>
      </c>
      <c r="AY328" s="144" t="s">
        <v>121</v>
      </c>
    </row>
    <row r="329" spans="2:65" s="13" customFormat="1">
      <c r="B329" s="148"/>
      <c r="D329" s="138" t="s">
        <v>133</v>
      </c>
      <c r="E329" s="149" t="s">
        <v>3</v>
      </c>
      <c r="F329" s="150" t="s">
        <v>320</v>
      </c>
      <c r="H329" s="151">
        <v>18.920000000000002</v>
      </c>
      <c r="L329" s="148"/>
      <c r="M329" s="152"/>
      <c r="U329" s="153"/>
      <c r="AT329" s="149" t="s">
        <v>133</v>
      </c>
      <c r="AU329" s="149" t="s">
        <v>84</v>
      </c>
      <c r="AV329" s="13" t="s">
        <v>84</v>
      </c>
      <c r="AW329" s="13" t="s">
        <v>37</v>
      </c>
      <c r="AX329" s="13" t="s">
        <v>75</v>
      </c>
      <c r="AY329" s="149" t="s">
        <v>121</v>
      </c>
    </row>
    <row r="330" spans="2:65" s="14" customFormat="1">
      <c r="B330" s="154"/>
      <c r="D330" s="138" t="s">
        <v>133</v>
      </c>
      <c r="E330" s="155" t="s">
        <v>3</v>
      </c>
      <c r="F330" s="156" t="s">
        <v>136</v>
      </c>
      <c r="H330" s="157">
        <v>18.920000000000002</v>
      </c>
      <c r="L330" s="154"/>
      <c r="M330" s="158"/>
      <c r="U330" s="159"/>
      <c r="AT330" s="155" t="s">
        <v>133</v>
      </c>
      <c r="AU330" s="155" t="s">
        <v>84</v>
      </c>
      <c r="AV330" s="14" t="s">
        <v>127</v>
      </c>
      <c r="AW330" s="14" t="s">
        <v>37</v>
      </c>
      <c r="AX330" s="14" t="s">
        <v>82</v>
      </c>
      <c r="AY330" s="155" t="s">
        <v>121</v>
      </c>
    </row>
    <row r="331" spans="2:65" s="1" customFormat="1" ht="16.5" customHeight="1">
      <c r="B331" s="124"/>
      <c r="C331" s="160" t="s">
        <v>394</v>
      </c>
      <c r="D331" s="160" t="s">
        <v>282</v>
      </c>
      <c r="E331" s="161" t="s">
        <v>395</v>
      </c>
      <c r="F331" s="162" t="s">
        <v>396</v>
      </c>
      <c r="G331" s="163" t="s">
        <v>126</v>
      </c>
      <c r="H331" s="164">
        <v>19.488</v>
      </c>
      <c r="I331" s="165"/>
      <c r="J331" s="165">
        <f>ROUND(I331*H331,2)</f>
        <v>0</v>
      </c>
      <c r="K331" s="166"/>
      <c r="L331" s="167"/>
      <c r="M331" s="168" t="s">
        <v>3</v>
      </c>
      <c r="N331" s="169" t="s">
        <v>46</v>
      </c>
      <c r="O331" s="134">
        <v>0</v>
      </c>
      <c r="P331" s="134">
        <f>O331*H331</f>
        <v>0</v>
      </c>
      <c r="Q331" s="134">
        <v>0.13200000000000001</v>
      </c>
      <c r="R331" s="134">
        <f>Q331*H331</f>
        <v>2.572416</v>
      </c>
      <c r="S331" s="134">
        <v>0</v>
      </c>
      <c r="T331" s="134">
        <f>S331*H331</f>
        <v>0</v>
      </c>
      <c r="U331" s="135" t="s">
        <v>3</v>
      </c>
      <c r="AR331" s="136" t="s">
        <v>173</v>
      </c>
      <c r="AT331" s="136" t="s">
        <v>282</v>
      </c>
      <c r="AU331" s="136" t="s">
        <v>84</v>
      </c>
      <c r="AY331" s="17" t="s">
        <v>121</v>
      </c>
      <c r="BE331" s="137">
        <f>IF(N331="základní",J331,0)</f>
        <v>0</v>
      </c>
      <c r="BF331" s="137">
        <f>IF(N331="snížená",J331,0)</f>
        <v>0</v>
      </c>
      <c r="BG331" s="137">
        <f>IF(N331="zákl. přenesená",J331,0)</f>
        <v>0</v>
      </c>
      <c r="BH331" s="137">
        <f>IF(N331="sníž. přenesená",J331,0)</f>
        <v>0</v>
      </c>
      <c r="BI331" s="137">
        <f>IF(N331="nulová",J331,0)</f>
        <v>0</v>
      </c>
      <c r="BJ331" s="17" t="s">
        <v>82</v>
      </c>
      <c r="BK331" s="137">
        <f>ROUND(I331*H331,2)</f>
        <v>0</v>
      </c>
      <c r="BL331" s="17" t="s">
        <v>127</v>
      </c>
      <c r="BM331" s="136" t="s">
        <v>397</v>
      </c>
    </row>
    <row r="332" spans="2:65" s="1" customFormat="1">
      <c r="B332" s="30"/>
      <c r="D332" s="138" t="s">
        <v>129</v>
      </c>
      <c r="F332" s="139" t="s">
        <v>396</v>
      </c>
      <c r="L332" s="30"/>
      <c r="M332" s="140"/>
      <c r="U332" s="51"/>
      <c r="AT332" s="17" t="s">
        <v>129</v>
      </c>
      <c r="AU332" s="17" t="s">
        <v>84</v>
      </c>
    </row>
    <row r="333" spans="2:65" s="13" customFormat="1">
      <c r="B333" s="148"/>
      <c r="D333" s="138" t="s">
        <v>133</v>
      </c>
      <c r="F333" s="150" t="s">
        <v>398</v>
      </c>
      <c r="H333" s="151">
        <v>19.488</v>
      </c>
      <c r="L333" s="148"/>
      <c r="M333" s="152"/>
      <c r="U333" s="153"/>
      <c r="AT333" s="149" t="s">
        <v>133</v>
      </c>
      <c r="AU333" s="149" t="s">
        <v>84</v>
      </c>
      <c r="AV333" s="13" t="s">
        <v>84</v>
      </c>
      <c r="AW333" s="13" t="s">
        <v>4</v>
      </c>
      <c r="AX333" s="13" t="s">
        <v>82</v>
      </c>
      <c r="AY333" s="149" t="s">
        <v>121</v>
      </c>
    </row>
    <row r="334" spans="2:65" s="11" customFormat="1" ht="22.8" customHeight="1">
      <c r="B334" s="113"/>
      <c r="D334" s="114" t="s">
        <v>74</v>
      </c>
      <c r="E334" s="122" t="s">
        <v>173</v>
      </c>
      <c r="F334" s="122" t="s">
        <v>399</v>
      </c>
      <c r="J334" s="123">
        <f>BK334</f>
        <v>0</v>
      </c>
      <c r="L334" s="113"/>
      <c r="M334" s="117"/>
      <c r="P334" s="118">
        <f>SUM(P335:P390)</f>
        <v>38.773000000000003</v>
      </c>
      <c r="R334" s="118">
        <f>SUM(R335:R390)</f>
        <v>3.9386950999999999</v>
      </c>
      <c r="T334" s="118">
        <f>SUM(T335:T390)</f>
        <v>0.3</v>
      </c>
      <c r="U334" s="119"/>
      <c r="AR334" s="114" t="s">
        <v>82</v>
      </c>
      <c r="AT334" s="120" t="s">
        <v>74</v>
      </c>
      <c r="AU334" s="120" t="s">
        <v>82</v>
      </c>
      <c r="AY334" s="114" t="s">
        <v>121</v>
      </c>
      <c r="BK334" s="121">
        <f>SUM(BK335:BK390)</f>
        <v>0</v>
      </c>
    </row>
    <row r="335" spans="2:65" s="1" customFormat="1" ht="21.75" customHeight="1">
      <c r="B335" s="124"/>
      <c r="C335" s="125" t="s">
        <v>400</v>
      </c>
      <c r="D335" s="125" t="s">
        <v>123</v>
      </c>
      <c r="E335" s="126" t="s">
        <v>401</v>
      </c>
      <c r="F335" s="127" t="s">
        <v>402</v>
      </c>
      <c r="G335" s="128" t="s">
        <v>192</v>
      </c>
      <c r="H335" s="129">
        <v>120.5</v>
      </c>
      <c r="I335" s="130"/>
      <c r="J335" s="130">
        <f>ROUND(I335*H335,2)</f>
        <v>0</v>
      </c>
      <c r="K335" s="131"/>
      <c r="L335" s="30"/>
      <c r="M335" s="132" t="s">
        <v>3</v>
      </c>
      <c r="N335" s="133" t="s">
        <v>46</v>
      </c>
      <c r="O335" s="134">
        <v>3.5999999999999997E-2</v>
      </c>
      <c r="P335" s="134">
        <f>O335*H335</f>
        <v>4.3380000000000001</v>
      </c>
      <c r="Q335" s="134">
        <v>0</v>
      </c>
      <c r="R335" s="134">
        <f>Q335*H335</f>
        <v>0</v>
      </c>
      <c r="S335" s="134">
        <v>0</v>
      </c>
      <c r="T335" s="134">
        <f>S335*H335</f>
        <v>0</v>
      </c>
      <c r="U335" s="135" t="s">
        <v>3</v>
      </c>
      <c r="AR335" s="136" t="s">
        <v>127</v>
      </c>
      <c r="AT335" s="136" t="s">
        <v>123</v>
      </c>
      <c r="AU335" s="136" t="s">
        <v>84</v>
      </c>
      <c r="AY335" s="17" t="s">
        <v>121</v>
      </c>
      <c r="BE335" s="137">
        <f>IF(N335="základní",J335,0)</f>
        <v>0</v>
      </c>
      <c r="BF335" s="137">
        <f>IF(N335="snížená",J335,0)</f>
        <v>0</v>
      </c>
      <c r="BG335" s="137">
        <f>IF(N335="zákl. přenesená",J335,0)</f>
        <v>0</v>
      </c>
      <c r="BH335" s="137">
        <f>IF(N335="sníž. přenesená",J335,0)</f>
        <v>0</v>
      </c>
      <c r="BI335" s="137">
        <f>IF(N335="nulová",J335,0)</f>
        <v>0</v>
      </c>
      <c r="BJ335" s="17" t="s">
        <v>82</v>
      </c>
      <c r="BK335" s="137">
        <f>ROUND(I335*H335,2)</f>
        <v>0</v>
      </c>
      <c r="BL335" s="17" t="s">
        <v>127</v>
      </c>
      <c r="BM335" s="136" t="s">
        <v>403</v>
      </c>
    </row>
    <row r="336" spans="2:65" s="1" customFormat="1">
      <c r="B336" s="30"/>
      <c r="D336" s="138" t="s">
        <v>129</v>
      </c>
      <c r="F336" s="139" t="s">
        <v>404</v>
      </c>
      <c r="L336" s="30"/>
      <c r="M336" s="140"/>
      <c r="U336" s="51"/>
      <c r="AT336" s="17" t="s">
        <v>129</v>
      </c>
      <c r="AU336" s="17" t="s">
        <v>84</v>
      </c>
    </row>
    <row r="337" spans="2:65" s="1" customFormat="1">
      <c r="B337" s="30"/>
      <c r="D337" s="141" t="s">
        <v>131</v>
      </c>
      <c r="F337" s="142" t="s">
        <v>405</v>
      </c>
      <c r="L337" s="30"/>
      <c r="M337" s="140"/>
      <c r="U337" s="51"/>
      <c r="AT337" s="17" t="s">
        <v>131</v>
      </c>
      <c r="AU337" s="17" t="s">
        <v>84</v>
      </c>
    </row>
    <row r="338" spans="2:65" s="13" customFormat="1">
      <c r="B338" s="148"/>
      <c r="D338" s="138" t="s">
        <v>133</v>
      </c>
      <c r="E338" s="149" t="s">
        <v>3</v>
      </c>
      <c r="F338" s="150" t="s">
        <v>406</v>
      </c>
      <c r="H338" s="151">
        <v>120.5</v>
      </c>
      <c r="L338" s="148"/>
      <c r="M338" s="152"/>
      <c r="U338" s="153"/>
      <c r="AT338" s="149" t="s">
        <v>133</v>
      </c>
      <c r="AU338" s="149" t="s">
        <v>84</v>
      </c>
      <c r="AV338" s="13" t="s">
        <v>84</v>
      </c>
      <c r="AW338" s="13" t="s">
        <v>37</v>
      </c>
      <c r="AX338" s="13" t="s">
        <v>75</v>
      </c>
      <c r="AY338" s="149" t="s">
        <v>121</v>
      </c>
    </row>
    <row r="339" spans="2:65" s="14" customFormat="1">
      <c r="B339" s="154"/>
      <c r="D339" s="138" t="s">
        <v>133</v>
      </c>
      <c r="E339" s="155" t="s">
        <v>3</v>
      </c>
      <c r="F339" s="156" t="s">
        <v>136</v>
      </c>
      <c r="H339" s="157">
        <v>120.5</v>
      </c>
      <c r="L339" s="154"/>
      <c r="M339" s="158"/>
      <c r="U339" s="159"/>
      <c r="AT339" s="155" t="s">
        <v>133</v>
      </c>
      <c r="AU339" s="155" t="s">
        <v>84</v>
      </c>
      <c r="AV339" s="14" t="s">
        <v>127</v>
      </c>
      <c r="AW339" s="14" t="s">
        <v>37</v>
      </c>
      <c r="AX339" s="14" t="s">
        <v>82</v>
      </c>
      <c r="AY339" s="155" t="s">
        <v>121</v>
      </c>
    </row>
    <row r="340" spans="2:65" s="1" customFormat="1" ht="24.15" customHeight="1">
      <c r="B340" s="124"/>
      <c r="C340" s="160" t="s">
        <v>407</v>
      </c>
      <c r="D340" s="160" t="s">
        <v>282</v>
      </c>
      <c r="E340" s="161" t="s">
        <v>408</v>
      </c>
      <c r="F340" s="162" t="s">
        <v>409</v>
      </c>
      <c r="G340" s="163" t="s">
        <v>192</v>
      </c>
      <c r="H340" s="164">
        <v>121.705</v>
      </c>
      <c r="I340" s="165"/>
      <c r="J340" s="165">
        <f>ROUND(I340*H340,2)</f>
        <v>0</v>
      </c>
      <c r="K340" s="166"/>
      <c r="L340" s="167"/>
      <c r="M340" s="168" t="s">
        <v>3</v>
      </c>
      <c r="N340" s="169" t="s">
        <v>46</v>
      </c>
      <c r="O340" s="134">
        <v>0</v>
      </c>
      <c r="P340" s="134">
        <f>O340*H340</f>
        <v>0</v>
      </c>
      <c r="Q340" s="134">
        <v>2.2000000000000001E-4</v>
      </c>
      <c r="R340" s="134">
        <f>Q340*H340</f>
        <v>2.67751E-2</v>
      </c>
      <c r="S340" s="134">
        <v>0</v>
      </c>
      <c r="T340" s="134">
        <f>S340*H340</f>
        <v>0</v>
      </c>
      <c r="U340" s="135" t="s">
        <v>3</v>
      </c>
      <c r="AR340" s="136" t="s">
        <v>173</v>
      </c>
      <c r="AT340" s="136" t="s">
        <v>282</v>
      </c>
      <c r="AU340" s="136" t="s">
        <v>84</v>
      </c>
      <c r="AY340" s="17" t="s">
        <v>121</v>
      </c>
      <c r="BE340" s="137">
        <f>IF(N340="základní",J340,0)</f>
        <v>0</v>
      </c>
      <c r="BF340" s="137">
        <f>IF(N340="snížená",J340,0)</f>
        <v>0</v>
      </c>
      <c r="BG340" s="137">
        <f>IF(N340="zákl. přenesená",J340,0)</f>
        <v>0</v>
      </c>
      <c r="BH340" s="137">
        <f>IF(N340="sníž. přenesená",J340,0)</f>
        <v>0</v>
      </c>
      <c r="BI340" s="137">
        <f>IF(N340="nulová",J340,0)</f>
        <v>0</v>
      </c>
      <c r="BJ340" s="17" t="s">
        <v>82</v>
      </c>
      <c r="BK340" s="137">
        <f>ROUND(I340*H340,2)</f>
        <v>0</v>
      </c>
      <c r="BL340" s="17" t="s">
        <v>127</v>
      </c>
      <c r="BM340" s="136" t="s">
        <v>410</v>
      </c>
    </row>
    <row r="341" spans="2:65" s="1" customFormat="1">
      <c r="B341" s="30"/>
      <c r="D341" s="138" t="s">
        <v>129</v>
      </c>
      <c r="F341" s="139" t="s">
        <v>409</v>
      </c>
      <c r="L341" s="30"/>
      <c r="M341" s="140"/>
      <c r="U341" s="51"/>
      <c r="AT341" s="17" t="s">
        <v>129</v>
      </c>
      <c r="AU341" s="17" t="s">
        <v>84</v>
      </c>
    </row>
    <row r="342" spans="2:65" s="13" customFormat="1">
      <c r="B342" s="148"/>
      <c r="D342" s="138" t="s">
        <v>133</v>
      </c>
      <c r="F342" s="150" t="s">
        <v>411</v>
      </c>
      <c r="H342" s="151">
        <v>121.705</v>
      </c>
      <c r="L342" s="148"/>
      <c r="M342" s="152"/>
      <c r="U342" s="153"/>
      <c r="AT342" s="149" t="s">
        <v>133</v>
      </c>
      <c r="AU342" s="149" t="s">
        <v>84</v>
      </c>
      <c r="AV342" s="13" t="s">
        <v>84</v>
      </c>
      <c r="AW342" s="13" t="s">
        <v>4</v>
      </c>
      <c r="AX342" s="13" t="s">
        <v>82</v>
      </c>
      <c r="AY342" s="149" t="s">
        <v>121</v>
      </c>
    </row>
    <row r="343" spans="2:65" s="1" customFormat="1" ht="16.5" customHeight="1">
      <c r="B343" s="124"/>
      <c r="C343" s="125" t="s">
        <v>412</v>
      </c>
      <c r="D343" s="125" t="s">
        <v>123</v>
      </c>
      <c r="E343" s="126" t="s">
        <v>413</v>
      </c>
      <c r="F343" s="127" t="s">
        <v>414</v>
      </c>
      <c r="G343" s="128" t="s">
        <v>415</v>
      </c>
      <c r="H343" s="129">
        <v>3</v>
      </c>
      <c r="I343" s="130"/>
      <c r="J343" s="130">
        <f>ROUND(I343*H343,2)</f>
        <v>0</v>
      </c>
      <c r="K343" s="131"/>
      <c r="L343" s="30"/>
      <c r="M343" s="132" t="s">
        <v>3</v>
      </c>
      <c r="N343" s="133" t="s">
        <v>46</v>
      </c>
      <c r="O343" s="134">
        <v>2.11</v>
      </c>
      <c r="P343" s="134">
        <f>O343*H343</f>
        <v>6.33</v>
      </c>
      <c r="Q343" s="134">
        <v>0.12422</v>
      </c>
      <c r="R343" s="134">
        <f>Q343*H343</f>
        <v>0.37265999999999999</v>
      </c>
      <c r="S343" s="134">
        <v>0</v>
      </c>
      <c r="T343" s="134">
        <f>S343*H343</f>
        <v>0</v>
      </c>
      <c r="U343" s="135" t="s">
        <v>3</v>
      </c>
      <c r="AR343" s="136" t="s">
        <v>127</v>
      </c>
      <c r="AT343" s="136" t="s">
        <v>123</v>
      </c>
      <c r="AU343" s="136" t="s">
        <v>84</v>
      </c>
      <c r="AY343" s="17" t="s">
        <v>121</v>
      </c>
      <c r="BE343" s="137">
        <f>IF(N343="základní",J343,0)</f>
        <v>0</v>
      </c>
      <c r="BF343" s="137">
        <f>IF(N343="snížená",J343,0)</f>
        <v>0</v>
      </c>
      <c r="BG343" s="137">
        <f>IF(N343="zákl. přenesená",J343,0)</f>
        <v>0</v>
      </c>
      <c r="BH343" s="137">
        <f>IF(N343="sníž. přenesená",J343,0)</f>
        <v>0</v>
      </c>
      <c r="BI343" s="137">
        <f>IF(N343="nulová",J343,0)</f>
        <v>0</v>
      </c>
      <c r="BJ343" s="17" t="s">
        <v>82</v>
      </c>
      <c r="BK343" s="137">
        <f>ROUND(I343*H343,2)</f>
        <v>0</v>
      </c>
      <c r="BL343" s="17" t="s">
        <v>127</v>
      </c>
      <c r="BM343" s="136" t="s">
        <v>416</v>
      </c>
    </row>
    <row r="344" spans="2:65" s="1" customFormat="1">
      <c r="B344" s="30"/>
      <c r="D344" s="138" t="s">
        <v>129</v>
      </c>
      <c r="F344" s="139" t="s">
        <v>417</v>
      </c>
      <c r="L344" s="30"/>
      <c r="M344" s="140"/>
      <c r="U344" s="51"/>
      <c r="AT344" s="17" t="s">
        <v>129</v>
      </c>
      <c r="AU344" s="17" t="s">
        <v>84</v>
      </c>
    </row>
    <row r="345" spans="2:65" s="1" customFormat="1">
      <c r="B345" s="30"/>
      <c r="D345" s="141" t="s">
        <v>131</v>
      </c>
      <c r="F345" s="142" t="s">
        <v>418</v>
      </c>
      <c r="L345" s="30"/>
      <c r="M345" s="140"/>
      <c r="U345" s="51"/>
      <c r="AT345" s="17" t="s">
        <v>131</v>
      </c>
      <c r="AU345" s="17" t="s">
        <v>84</v>
      </c>
    </row>
    <row r="346" spans="2:65" s="12" customFormat="1">
      <c r="B346" s="143"/>
      <c r="D346" s="138" t="s">
        <v>133</v>
      </c>
      <c r="E346" s="144" t="s">
        <v>3</v>
      </c>
      <c r="F346" s="145" t="s">
        <v>419</v>
      </c>
      <c r="H346" s="144" t="s">
        <v>3</v>
      </c>
      <c r="L346" s="143"/>
      <c r="M346" s="146"/>
      <c r="U346" s="147"/>
      <c r="AT346" s="144" t="s">
        <v>133</v>
      </c>
      <c r="AU346" s="144" t="s">
        <v>84</v>
      </c>
      <c r="AV346" s="12" t="s">
        <v>82</v>
      </c>
      <c r="AW346" s="12" t="s">
        <v>37</v>
      </c>
      <c r="AX346" s="12" t="s">
        <v>75</v>
      </c>
      <c r="AY346" s="144" t="s">
        <v>121</v>
      </c>
    </row>
    <row r="347" spans="2:65" s="13" customFormat="1">
      <c r="B347" s="148"/>
      <c r="D347" s="138" t="s">
        <v>133</v>
      </c>
      <c r="E347" s="149" t="s">
        <v>3</v>
      </c>
      <c r="F347" s="150" t="s">
        <v>420</v>
      </c>
      <c r="H347" s="151">
        <v>3</v>
      </c>
      <c r="L347" s="148"/>
      <c r="M347" s="152"/>
      <c r="U347" s="153"/>
      <c r="AT347" s="149" t="s">
        <v>133</v>
      </c>
      <c r="AU347" s="149" t="s">
        <v>84</v>
      </c>
      <c r="AV347" s="13" t="s">
        <v>84</v>
      </c>
      <c r="AW347" s="13" t="s">
        <v>37</v>
      </c>
      <c r="AX347" s="13" t="s">
        <v>75</v>
      </c>
      <c r="AY347" s="149" t="s">
        <v>121</v>
      </c>
    </row>
    <row r="348" spans="2:65" s="14" customFormat="1">
      <c r="B348" s="154"/>
      <c r="D348" s="138" t="s">
        <v>133</v>
      </c>
      <c r="E348" s="155" t="s">
        <v>3</v>
      </c>
      <c r="F348" s="156" t="s">
        <v>136</v>
      </c>
      <c r="H348" s="157">
        <v>3</v>
      </c>
      <c r="L348" s="154"/>
      <c r="M348" s="158"/>
      <c r="U348" s="159"/>
      <c r="AT348" s="155" t="s">
        <v>133</v>
      </c>
      <c r="AU348" s="155" t="s">
        <v>84</v>
      </c>
      <c r="AV348" s="14" t="s">
        <v>127</v>
      </c>
      <c r="AW348" s="14" t="s">
        <v>37</v>
      </c>
      <c r="AX348" s="14" t="s">
        <v>82</v>
      </c>
      <c r="AY348" s="155" t="s">
        <v>121</v>
      </c>
    </row>
    <row r="349" spans="2:65" s="1" customFormat="1" ht="16.5" customHeight="1">
      <c r="B349" s="124"/>
      <c r="C349" s="160" t="s">
        <v>421</v>
      </c>
      <c r="D349" s="160" t="s">
        <v>282</v>
      </c>
      <c r="E349" s="161" t="s">
        <v>422</v>
      </c>
      <c r="F349" s="162" t="s">
        <v>423</v>
      </c>
      <c r="G349" s="163" t="s">
        <v>415</v>
      </c>
      <c r="H349" s="164">
        <v>3</v>
      </c>
      <c r="I349" s="165"/>
      <c r="J349" s="165">
        <f>ROUND(I349*H349,2)</f>
        <v>0</v>
      </c>
      <c r="K349" s="166"/>
      <c r="L349" s="167"/>
      <c r="M349" s="168" t="s">
        <v>3</v>
      </c>
      <c r="N349" s="169" t="s">
        <v>46</v>
      </c>
      <c r="O349" s="134">
        <v>0</v>
      </c>
      <c r="P349" s="134">
        <f>O349*H349</f>
        <v>0</v>
      </c>
      <c r="Q349" s="134">
        <v>0.108</v>
      </c>
      <c r="R349" s="134">
        <f>Q349*H349</f>
        <v>0.32400000000000001</v>
      </c>
      <c r="S349" s="134">
        <v>0</v>
      </c>
      <c r="T349" s="134">
        <f>S349*H349</f>
        <v>0</v>
      </c>
      <c r="U349" s="135" t="s">
        <v>3</v>
      </c>
      <c r="AR349" s="136" t="s">
        <v>173</v>
      </c>
      <c r="AT349" s="136" t="s">
        <v>282</v>
      </c>
      <c r="AU349" s="136" t="s">
        <v>84</v>
      </c>
      <c r="AY349" s="17" t="s">
        <v>121</v>
      </c>
      <c r="BE349" s="137">
        <f>IF(N349="základní",J349,0)</f>
        <v>0</v>
      </c>
      <c r="BF349" s="137">
        <f>IF(N349="snížená",J349,0)</f>
        <v>0</v>
      </c>
      <c r="BG349" s="137">
        <f>IF(N349="zákl. přenesená",J349,0)</f>
        <v>0</v>
      </c>
      <c r="BH349" s="137">
        <f>IF(N349="sníž. přenesená",J349,0)</f>
        <v>0</v>
      </c>
      <c r="BI349" s="137">
        <f>IF(N349="nulová",J349,0)</f>
        <v>0</v>
      </c>
      <c r="BJ349" s="17" t="s">
        <v>82</v>
      </c>
      <c r="BK349" s="137">
        <f>ROUND(I349*H349,2)</f>
        <v>0</v>
      </c>
      <c r="BL349" s="17" t="s">
        <v>127</v>
      </c>
      <c r="BM349" s="136" t="s">
        <v>424</v>
      </c>
    </row>
    <row r="350" spans="2:65" s="1" customFormat="1">
      <c r="B350" s="30"/>
      <c r="D350" s="138" t="s">
        <v>129</v>
      </c>
      <c r="F350" s="139" t="s">
        <v>423</v>
      </c>
      <c r="L350" s="30"/>
      <c r="M350" s="140"/>
      <c r="U350" s="51"/>
      <c r="AT350" s="17" t="s">
        <v>129</v>
      </c>
      <c r="AU350" s="17" t="s">
        <v>84</v>
      </c>
    </row>
    <row r="351" spans="2:65" s="1" customFormat="1" ht="16.5" customHeight="1">
      <c r="B351" s="124"/>
      <c r="C351" s="125" t="s">
        <v>425</v>
      </c>
      <c r="D351" s="125" t="s">
        <v>123</v>
      </c>
      <c r="E351" s="126" t="s">
        <v>426</v>
      </c>
      <c r="F351" s="127" t="s">
        <v>427</v>
      </c>
      <c r="G351" s="128" t="s">
        <v>415</v>
      </c>
      <c r="H351" s="129">
        <v>3</v>
      </c>
      <c r="I351" s="130"/>
      <c r="J351" s="130">
        <f>ROUND(I351*H351,2)</f>
        <v>0</v>
      </c>
      <c r="K351" s="131"/>
      <c r="L351" s="30"/>
      <c r="M351" s="132" t="s">
        <v>3</v>
      </c>
      <c r="N351" s="133" t="s">
        <v>46</v>
      </c>
      <c r="O351" s="134">
        <v>1.998</v>
      </c>
      <c r="P351" s="134">
        <f>O351*H351</f>
        <v>5.9939999999999998</v>
      </c>
      <c r="Q351" s="134">
        <v>2.972E-2</v>
      </c>
      <c r="R351" s="134">
        <f>Q351*H351</f>
        <v>8.9160000000000003E-2</v>
      </c>
      <c r="S351" s="134">
        <v>0</v>
      </c>
      <c r="T351" s="134">
        <f>S351*H351</f>
        <v>0</v>
      </c>
      <c r="U351" s="135" t="s">
        <v>3</v>
      </c>
      <c r="AR351" s="136" t="s">
        <v>127</v>
      </c>
      <c r="AT351" s="136" t="s">
        <v>123</v>
      </c>
      <c r="AU351" s="136" t="s">
        <v>84</v>
      </c>
      <c r="AY351" s="17" t="s">
        <v>121</v>
      </c>
      <c r="BE351" s="137">
        <f>IF(N351="základní",J351,0)</f>
        <v>0</v>
      </c>
      <c r="BF351" s="137">
        <f>IF(N351="snížená",J351,0)</f>
        <v>0</v>
      </c>
      <c r="BG351" s="137">
        <f>IF(N351="zákl. přenesená",J351,0)</f>
        <v>0</v>
      </c>
      <c r="BH351" s="137">
        <f>IF(N351="sníž. přenesená",J351,0)</f>
        <v>0</v>
      </c>
      <c r="BI351" s="137">
        <f>IF(N351="nulová",J351,0)</f>
        <v>0</v>
      </c>
      <c r="BJ351" s="17" t="s">
        <v>82</v>
      </c>
      <c r="BK351" s="137">
        <f>ROUND(I351*H351,2)</f>
        <v>0</v>
      </c>
      <c r="BL351" s="17" t="s">
        <v>127</v>
      </c>
      <c r="BM351" s="136" t="s">
        <v>428</v>
      </c>
    </row>
    <row r="352" spans="2:65" s="1" customFormat="1">
      <c r="B352" s="30"/>
      <c r="D352" s="138" t="s">
        <v>129</v>
      </c>
      <c r="F352" s="139" t="s">
        <v>429</v>
      </c>
      <c r="L352" s="30"/>
      <c r="M352" s="140"/>
      <c r="U352" s="51"/>
      <c r="AT352" s="17" t="s">
        <v>129</v>
      </c>
      <c r="AU352" s="17" t="s">
        <v>84</v>
      </c>
    </row>
    <row r="353" spans="2:65" s="1" customFormat="1">
      <c r="B353" s="30"/>
      <c r="D353" s="141" t="s">
        <v>131</v>
      </c>
      <c r="F353" s="142" t="s">
        <v>430</v>
      </c>
      <c r="L353" s="30"/>
      <c r="M353" s="140"/>
      <c r="U353" s="51"/>
      <c r="AT353" s="17" t="s">
        <v>131</v>
      </c>
      <c r="AU353" s="17" t="s">
        <v>84</v>
      </c>
    </row>
    <row r="354" spans="2:65" s="12" customFormat="1">
      <c r="B354" s="143"/>
      <c r="D354" s="138" t="s">
        <v>133</v>
      </c>
      <c r="E354" s="144" t="s">
        <v>3</v>
      </c>
      <c r="F354" s="145" t="s">
        <v>419</v>
      </c>
      <c r="H354" s="144" t="s">
        <v>3</v>
      </c>
      <c r="L354" s="143"/>
      <c r="M354" s="146"/>
      <c r="U354" s="147"/>
      <c r="AT354" s="144" t="s">
        <v>133</v>
      </c>
      <c r="AU354" s="144" t="s">
        <v>84</v>
      </c>
      <c r="AV354" s="12" t="s">
        <v>82</v>
      </c>
      <c r="AW354" s="12" t="s">
        <v>37</v>
      </c>
      <c r="AX354" s="12" t="s">
        <v>75</v>
      </c>
      <c r="AY354" s="144" t="s">
        <v>121</v>
      </c>
    </row>
    <row r="355" spans="2:65" s="13" customFormat="1">
      <c r="B355" s="148"/>
      <c r="D355" s="138" t="s">
        <v>133</v>
      </c>
      <c r="E355" s="149" t="s">
        <v>3</v>
      </c>
      <c r="F355" s="150" t="s">
        <v>420</v>
      </c>
      <c r="H355" s="151">
        <v>3</v>
      </c>
      <c r="L355" s="148"/>
      <c r="M355" s="152"/>
      <c r="U355" s="153"/>
      <c r="AT355" s="149" t="s">
        <v>133</v>
      </c>
      <c r="AU355" s="149" t="s">
        <v>84</v>
      </c>
      <c r="AV355" s="13" t="s">
        <v>84</v>
      </c>
      <c r="AW355" s="13" t="s">
        <v>37</v>
      </c>
      <c r="AX355" s="13" t="s">
        <v>75</v>
      </c>
      <c r="AY355" s="149" t="s">
        <v>121</v>
      </c>
    </row>
    <row r="356" spans="2:65" s="14" customFormat="1">
      <c r="B356" s="154"/>
      <c r="D356" s="138" t="s">
        <v>133</v>
      </c>
      <c r="E356" s="155" t="s">
        <v>3</v>
      </c>
      <c r="F356" s="156" t="s">
        <v>136</v>
      </c>
      <c r="H356" s="157">
        <v>3</v>
      </c>
      <c r="L356" s="154"/>
      <c r="M356" s="158"/>
      <c r="U356" s="159"/>
      <c r="AT356" s="155" t="s">
        <v>133</v>
      </c>
      <c r="AU356" s="155" t="s">
        <v>84</v>
      </c>
      <c r="AV356" s="14" t="s">
        <v>127</v>
      </c>
      <c r="AW356" s="14" t="s">
        <v>37</v>
      </c>
      <c r="AX356" s="14" t="s">
        <v>82</v>
      </c>
      <c r="AY356" s="155" t="s">
        <v>121</v>
      </c>
    </row>
    <row r="357" spans="2:65" s="1" customFormat="1" ht="16.5" customHeight="1">
      <c r="B357" s="124"/>
      <c r="C357" s="160" t="s">
        <v>431</v>
      </c>
      <c r="D357" s="160" t="s">
        <v>282</v>
      </c>
      <c r="E357" s="161" t="s">
        <v>432</v>
      </c>
      <c r="F357" s="162" t="s">
        <v>433</v>
      </c>
      <c r="G357" s="163" t="s">
        <v>415</v>
      </c>
      <c r="H357" s="164">
        <v>3</v>
      </c>
      <c r="I357" s="165"/>
      <c r="J357" s="165">
        <f>ROUND(I357*H357,2)</f>
        <v>0</v>
      </c>
      <c r="K357" s="166"/>
      <c r="L357" s="167"/>
      <c r="M357" s="168" t="s">
        <v>3</v>
      </c>
      <c r="N357" s="169" t="s">
        <v>46</v>
      </c>
      <c r="O357" s="134">
        <v>0</v>
      </c>
      <c r="P357" s="134">
        <f>O357*H357</f>
        <v>0</v>
      </c>
      <c r="Q357" s="134">
        <v>0.111</v>
      </c>
      <c r="R357" s="134">
        <f>Q357*H357</f>
        <v>0.33300000000000002</v>
      </c>
      <c r="S357" s="134">
        <v>0</v>
      </c>
      <c r="T357" s="134">
        <f>S357*H357</f>
        <v>0</v>
      </c>
      <c r="U357" s="135" t="s">
        <v>3</v>
      </c>
      <c r="AR357" s="136" t="s">
        <v>173</v>
      </c>
      <c r="AT357" s="136" t="s">
        <v>282</v>
      </c>
      <c r="AU357" s="136" t="s">
        <v>84</v>
      </c>
      <c r="AY357" s="17" t="s">
        <v>121</v>
      </c>
      <c r="BE357" s="137">
        <f>IF(N357="základní",J357,0)</f>
        <v>0</v>
      </c>
      <c r="BF357" s="137">
        <f>IF(N357="snížená",J357,0)</f>
        <v>0</v>
      </c>
      <c r="BG357" s="137">
        <f>IF(N357="zákl. přenesená",J357,0)</f>
        <v>0</v>
      </c>
      <c r="BH357" s="137">
        <f>IF(N357="sníž. přenesená",J357,0)</f>
        <v>0</v>
      </c>
      <c r="BI357" s="137">
        <f>IF(N357="nulová",J357,0)</f>
        <v>0</v>
      </c>
      <c r="BJ357" s="17" t="s">
        <v>82</v>
      </c>
      <c r="BK357" s="137">
        <f>ROUND(I357*H357,2)</f>
        <v>0</v>
      </c>
      <c r="BL357" s="17" t="s">
        <v>127</v>
      </c>
      <c r="BM357" s="136" t="s">
        <v>434</v>
      </c>
    </row>
    <row r="358" spans="2:65" s="1" customFormat="1">
      <c r="B358" s="30"/>
      <c r="D358" s="138" t="s">
        <v>129</v>
      </c>
      <c r="F358" s="139" t="s">
        <v>433</v>
      </c>
      <c r="L358" s="30"/>
      <c r="M358" s="140"/>
      <c r="U358" s="51"/>
      <c r="AT358" s="17" t="s">
        <v>129</v>
      </c>
      <c r="AU358" s="17" t="s">
        <v>84</v>
      </c>
    </row>
    <row r="359" spans="2:65" s="1" customFormat="1" ht="16.5" customHeight="1">
      <c r="B359" s="124"/>
      <c r="C359" s="125" t="s">
        <v>435</v>
      </c>
      <c r="D359" s="125" t="s">
        <v>123</v>
      </c>
      <c r="E359" s="126" t="s">
        <v>436</v>
      </c>
      <c r="F359" s="127" t="s">
        <v>437</v>
      </c>
      <c r="G359" s="128" t="s">
        <v>415</v>
      </c>
      <c r="H359" s="129">
        <v>3</v>
      </c>
      <c r="I359" s="130"/>
      <c r="J359" s="130">
        <f>ROUND(I359*H359,2)</f>
        <v>0</v>
      </c>
      <c r="K359" s="131"/>
      <c r="L359" s="30"/>
      <c r="M359" s="132" t="s">
        <v>3</v>
      </c>
      <c r="N359" s="133" t="s">
        <v>46</v>
      </c>
      <c r="O359" s="134">
        <v>1.998</v>
      </c>
      <c r="P359" s="134">
        <f>O359*H359</f>
        <v>5.9939999999999998</v>
      </c>
      <c r="Q359" s="134">
        <v>2.972E-2</v>
      </c>
      <c r="R359" s="134">
        <f>Q359*H359</f>
        <v>8.9160000000000003E-2</v>
      </c>
      <c r="S359" s="134">
        <v>0</v>
      </c>
      <c r="T359" s="134">
        <f>S359*H359</f>
        <v>0</v>
      </c>
      <c r="U359" s="135" t="s">
        <v>3</v>
      </c>
      <c r="AR359" s="136" t="s">
        <v>127</v>
      </c>
      <c r="AT359" s="136" t="s">
        <v>123</v>
      </c>
      <c r="AU359" s="136" t="s">
        <v>84</v>
      </c>
      <c r="AY359" s="17" t="s">
        <v>121</v>
      </c>
      <c r="BE359" s="137">
        <f>IF(N359="základní",J359,0)</f>
        <v>0</v>
      </c>
      <c r="BF359" s="137">
        <f>IF(N359="snížená",J359,0)</f>
        <v>0</v>
      </c>
      <c r="BG359" s="137">
        <f>IF(N359="zákl. přenesená",J359,0)</f>
        <v>0</v>
      </c>
      <c r="BH359" s="137">
        <f>IF(N359="sníž. přenesená",J359,0)</f>
        <v>0</v>
      </c>
      <c r="BI359" s="137">
        <f>IF(N359="nulová",J359,0)</f>
        <v>0</v>
      </c>
      <c r="BJ359" s="17" t="s">
        <v>82</v>
      </c>
      <c r="BK359" s="137">
        <f>ROUND(I359*H359,2)</f>
        <v>0</v>
      </c>
      <c r="BL359" s="17" t="s">
        <v>127</v>
      </c>
      <c r="BM359" s="136" t="s">
        <v>438</v>
      </c>
    </row>
    <row r="360" spans="2:65" s="1" customFormat="1">
      <c r="B360" s="30"/>
      <c r="D360" s="138" t="s">
        <v>129</v>
      </c>
      <c r="F360" s="139" t="s">
        <v>439</v>
      </c>
      <c r="L360" s="30"/>
      <c r="M360" s="140"/>
      <c r="U360" s="51"/>
      <c r="AT360" s="17" t="s">
        <v>129</v>
      </c>
      <c r="AU360" s="17" t="s">
        <v>84</v>
      </c>
    </row>
    <row r="361" spans="2:65" s="1" customFormat="1">
      <c r="B361" s="30"/>
      <c r="D361" s="141" t="s">
        <v>131</v>
      </c>
      <c r="F361" s="142" t="s">
        <v>440</v>
      </c>
      <c r="L361" s="30"/>
      <c r="M361" s="140"/>
      <c r="U361" s="51"/>
      <c r="AT361" s="17" t="s">
        <v>131</v>
      </c>
      <c r="AU361" s="17" t="s">
        <v>84</v>
      </c>
    </row>
    <row r="362" spans="2:65" s="12" customFormat="1">
      <c r="B362" s="143"/>
      <c r="D362" s="138" t="s">
        <v>133</v>
      </c>
      <c r="E362" s="144" t="s">
        <v>3</v>
      </c>
      <c r="F362" s="145" t="s">
        <v>419</v>
      </c>
      <c r="H362" s="144" t="s">
        <v>3</v>
      </c>
      <c r="L362" s="143"/>
      <c r="M362" s="146"/>
      <c r="U362" s="147"/>
      <c r="AT362" s="144" t="s">
        <v>133</v>
      </c>
      <c r="AU362" s="144" t="s">
        <v>84</v>
      </c>
      <c r="AV362" s="12" t="s">
        <v>82</v>
      </c>
      <c r="AW362" s="12" t="s">
        <v>37</v>
      </c>
      <c r="AX362" s="12" t="s">
        <v>75</v>
      </c>
      <c r="AY362" s="144" t="s">
        <v>121</v>
      </c>
    </row>
    <row r="363" spans="2:65" s="13" customFormat="1">
      <c r="B363" s="148"/>
      <c r="D363" s="138" t="s">
        <v>133</v>
      </c>
      <c r="E363" s="149" t="s">
        <v>3</v>
      </c>
      <c r="F363" s="150" t="s">
        <v>420</v>
      </c>
      <c r="H363" s="151">
        <v>3</v>
      </c>
      <c r="L363" s="148"/>
      <c r="M363" s="152"/>
      <c r="U363" s="153"/>
      <c r="AT363" s="149" t="s">
        <v>133</v>
      </c>
      <c r="AU363" s="149" t="s">
        <v>84</v>
      </c>
      <c r="AV363" s="13" t="s">
        <v>84</v>
      </c>
      <c r="AW363" s="13" t="s">
        <v>37</v>
      </c>
      <c r="AX363" s="13" t="s">
        <v>75</v>
      </c>
      <c r="AY363" s="149" t="s">
        <v>121</v>
      </c>
    </row>
    <row r="364" spans="2:65" s="14" customFormat="1">
      <c r="B364" s="154"/>
      <c r="D364" s="138" t="s">
        <v>133</v>
      </c>
      <c r="E364" s="155" t="s">
        <v>3</v>
      </c>
      <c r="F364" s="156" t="s">
        <v>136</v>
      </c>
      <c r="H364" s="157">
        <v>3</v>
      </c>
      <c r="L364" s="154"/>
      <c r="M364" s="158"/>
      <c r="U364" s="159"/>
      <c r="AT364" s="155" t="s">
        <v>133</v>
      </c>
      <c r="AU364" s="155" t="s">
        <v>84</v>
      </c>
      <c r="AV364" s="14" t="s">
        <v>127</v>
      </c>
      <c r="AW364" s="14" t="s">
        <v>37</v>
      </c>
      <c r="AX364" s="14" t="s">
        <v>82</v>
      </c>
      <c r="AY364" s="155" t="s">
        <v>121</v>
      </c>
    </row>
    <row r="365" spans="2:65" s="1" customFormat="1" ht="16.5" customHeight="1">
      <c r="B365" s="124"/>
      <c r="C365" s="160" t="s">
        <v>441</v>
      </c>
      <c r="D365" s="160" t="s">
        <v>282</v>
      </c>
      <c r="E365" s="161" t="s">
        <v>442</v>
      </c>
      <c r="F365" s="162" t="s">
        <v>443</v>
      </c>
      <c r="G365" s="163" t="s">
        <v>415</v>
      </c>
      <c r="H365" s="164">
        <v>3</v>
      </c>
      <c r="I365" s="165"/>
      <c r="J365" s="165">
        <f>ROUND(I365*H365,2)</f>
        <v>0</v>
      </c>
      <c r="K365" s="166"/>
      <c r="L365" s="167"/>
      <c r="M365" s="168" t="s">
        <v>3</v>
      </c>
      <c r="N365" s="169" t="s">
        <v>46</v>
      </c>
      <c r="O365" s="134">
        <v>0</v>
      </c>
      <c r="P365" s="134">
        <f>O365*H365</f>
        <v>0</v>
      </c>
      <c r="Q365" s="134">
        <v>0.11</v>
      </c>
      <c r="R365" s="134">
        <f>Q365*H365</f>
        <v>0.33</v>
      </c>
      <c r="S365" s="134">
        <v>0</v>
      </c>
      <c r="T365" s="134">
        <f>S365*H365</f>
        <v>0</v>
      </c>
      <c r="U365" s="135" t="s">
        <v>3</v>
      </c>
      <c r="AR365" s="136" t="s">
        <v>173</v>
      </c>
      <c r="AT365" s="136" t="s">
        <v>282</v>
      </c>
      <c r="AU365" s="136" t="s">
        <v>84</v>
      </c>
      <c r="AY365" s="17" t="s">
        <v>121</v>
      </c>
      <c r="BE365" s="137">
        <f>IF(N365="základní",J365,0)</f>
        <v>0</v>
      </c>
      <c r="BF365" s="137">
        <f>IF(N365="snížená",J365,0)</f>
        <v>0</v>
      </c>
      <c r="BG365" s="137">
        <f>IF(N365="zákl. přenesená",J365,0)</f>
        <v>0</v>
      </c>
      <c r="BH365" s="137">
        <f>IF(N365="sníž. přenesená",J365,0)</f>
        <v>0</v>
      </c>
      <c r="BI365" s="137">
        <f>IF(N365="nulová",J365,0)</f>
        <v>0</v>
      </c>
      <c r="BJ365" s="17" t="s">
        <v>82</v>
      </c>
      <c r="BK365" s="137">
        <f>ROUND(I365*H365,2)</f>
        <v>0</v>
      </c>
      <c r="BL365" s="17" t="s">
        <v>127</v>
      </c>
      <c r="BM365" s="136" t="s">
        <v>444</v>
      </c>
    </row>
    <row r="366" spans="2:65" s="1" customFormat="1">
      <c r="B366" s="30"/>
      <c r="D366" s="138" t="s">
        <v>129</v>
      </c>
      <c r="F366" s="139" t="s">
        <v>443</v>
      </c>
      <c r="L366" s="30"/>
      <c r="M366" s="140"/>
      <c r="U366" s="51"/>
      <c r="AT366" s="17" t="s">
        <v>129</v>
      </c>
      <c r="AU366" s="17" t="s">
        <v>84</v>
      </c>
    </row>
    <row r="367" spans="2:65" s="1" customFormat="1" ht="16.5" customHeight="1">
      <c r="B367" s="124"/>
      <c r="C367" s="125" t="s">
        <v>445</v>
      </c>
      <c r="D367" s="125" t="s">
        <v>123</v>
      </c>
      <c r="E367" s="126" t="s">
        <v>446</v>
      </c>
      <c r="F367" s="127" t="s">
        <v>447</v>
      </c>
      <c r="G367" s="128" t="s">
        <v>415</v>
      </c>
      <c r="H367" s="129">
        <v>3</v>
      </c>
      <c r="I367" s="130"/>
      <c r="J367" s="130">
        <f>ROUND(I367*H367,2)</f>
        <v>0</v>
      </c>
      <c r="K367" s="131"/>
      <c r="L367" s="30"/>
      <c r="M367" s="132" t="s">
        <v>3</v>
      </c>
      <c r="N367" s="133" t="s">
        <v>46</v>
      </c>
      <c r="O367" s="134">
        <v>2.1</v>
      </c>
      <c r="P367" s="134">
        <f>O367*H367</f>
        <v>6.3000000000000007</v>
      </c>
      <c r="Q367" s="134">
        <v>2.972E-2</v>
      </c>
      <c r="R367" s="134">
        <f>Q367*H367</f>
        <v>8.9160000000000003E-2</v>
      </c>
      <c r="S367" s="134">
        <v>0</v>
      </c>
      <c r="T367" s="134">
        <f>S367*H367</f>
        <v>0</v>
      </c>
      <c r="U367" s="135" t="s">
        <v>3</v>
      </c>
      <c r="AR367" s="136" t="s">
        <v>127</v>
      </c>
      <c r="AT367" s="136" t="s">
        <v>123</v>
      </c>
      <c r="AU367" s="136" t="s">
        <v>84</v>
      </c>
      <c r="AY367" s="17" t="s">
        <v>121</v>
      </c>
      <c r="BE367" s="137">
        <f>IF(N367="základní",J367,0)</f>
        <v>0</v>
      </c>
      <c r="BF367" s="137">
        <f>IF(N367="snížená",J367,0)</f>
        <v>0</v>
      </c>
      <c r="BG367" s="137">
        <f>IF(N367="zákl. přenesená",J367,0)</f>
        <v>0</v>
      </c>
      <c r="BH367" s="137">
        <f>IF(N367="sníž. přenesená",J367,0)</f>
        <v>0</v>
      </c>
      <c r="BI367" s="137">
        <f>IF(N367="nulová",J367,0)</f>
        <v>0</v>
      </c>
      <c r="BJ367" s="17" t="s">
        <v>82</v>
      </c>
      <c r="BK367" s="137">
        <f>ROUND(I367*H367,2)</f>
        <v>0</v>
      </c>
      <c r="BL367" s="17" t="s">
        <v>127</v>
      </c>
      <c r="BM367" s="136" t="s">
        <v>448</v>
      </c>
    </row>
    <row r="368" spans="2:65" s="1" customFormat="1">
      <c r="B368" s="30"/>
      <c r="D368" s="138" t="s">
        <v>129</v>
      </c>
      <c r="F368" s="139" t="s">
        <v>449</v>
      </c>
      <c r="L368" s="30"/>
      <c r="M368" s="140"/>
      <c r="U368" s="51"/>
      <c r="AT368" s="17" t="s">
        <v>129</v>
      </c>
      <c r="AU368" s="17" t="s">
        <v>84</v>
      </c>
    </row>
    <row r="369" spans="2:65" s="1" customFormat="1">
      <c r="B369" s="30"/>
      <c r="D369" s="141" t="s">
        <v>131</v>
      </c>
      <c r="F369" s="142" t="s">
        <v>450</v>
      </c>
      <c r="L369" s="30"/>
      <c r="M369" s="140"/>
      <c r="U369" s="51"/>
      <c r="AT369" s="17" t="s">
        <v>131</v>
      </c>
      <c r="AU369" s="17" t="s">
        <v>84</v>
      </c>
    </row>
    <row r="370" spans="2:65" s="1" customFormat="1" ht="16.5" customHeight="1">
      <c r="B370" s="124"/>
      <c r="C370" s="160" t="s">
        <v>451</v>
      </c>
      <c r="D370" s="160" t="s">
        <v>282</v>
      </c>
      <c r="E370" s="161" t="s">
        <v>452</v>
      </c>
      <c r="F370" s="162" t="s">
        <v>453</v>
      </c>
      <c r="G370" s="163" t="s">
        <v>415</v>
      </c>
      <c r="H370" s="164">
        <v>3</v>
      </c>
      <c r="I370" s="165"/>
      <c r="J370" s="165">
        <f>ROUND(I370*H370,2)</f>
        <v>0</v>
      </c>
      <c r="K370" s="166"/>
      <c r="L370" s="167"/>
      <c r="M370" s="168" t="s">
        <v>3</v>
      </c>
      <c r="N370" s="169" t="s">
        <v>46</v>
      </c>
      <c r="O370" s="134">
        <v>0</v>
      </c>
      <c r="P370" s="134">
        <f>O370*H370</f>
        <v>0</v>
      </c>
      <c r="Q370" s="134">
        <v>0.29799999999999999</v>
      </c>
      <c r="R370" s="134">
        <f>Q370*H370</f>
        <v>0.89399999999999991</v>
      </c>
      <c r="S370" s="134">
        <v>0</v>
      </c>
      <c r="T370" s="134">
        <f>S370*H370</f>
        <v>0</v>
      </c>
      <c r="U370" s="135" t="s">
        <v>3</v>
      </c>
      <c r="AR370" s="136" t="s">
        <v>173</v>
      </c>
      <c r="AT370" s="136" t="s">
        <v>282</v>
      </c>
      <c r="AU370" s="136" t="s">
        <v>84</v>
      </c>
      <c r="AY370" s="17" t="s">
        <v>121</v>
      </c>
      <c r="BE370" s="137">
        <f>IF(N370="základní",J370,0)</f>
        <v>0</v>
      </c>
      <c r="BF370" s="137">
        <f>IF(N370="snížená",J370,0)</f>
        <v>0</v>
      </c>
      <c r="BG370" s="137">
        <f>IF(N370="zákl. přenesená",J370,0)</f>
        <v>0</v>
      </c>
      <c r="BH370" s="137">
        <f>IF(N370="sníž. přenesená",J370,0)</f>
        <v>0</v>
      </c>
      <c r="BI370" s="137">
        <f>IF(N370="nulová",J370,0)</f>
        <v>0</v>
      </c>
      <c r="BJ370" s="17" t="s">
        <v>82</v>
      </c>
      <c r="BK370" s="137">
        <f>ROUND(I370*H370,2)</f>
        <v>0</v>
      </c>
      <c r="BL370" s="17" t="s">
        <v>127</v>
      </c>
      <c r="BM370" s="136" t="s">
        <v>454</v>
      </c>
    </row>
    <row r="371" spans="2:65" s="1" customFormat="1">
      <c r="B371" s="30"/>
      <c r="D371" s="138" t="s">
        <v>129</v>
      </c>
      <c r="F371" s="139" t="s">
        <v>453</v>
      </c>
      <c r="L371" s="30"/>
      <c r="M371" s="140"/>
      <c r="U371" s="51"/>
      <c r="AT371" s="17" t="s">
        <v>129</v>
      </c>
      <c r="AU371" s="17" t="s">
        <v>84</v>
      </c>
    </row>
    <row r="372" spans="2:65" s="1" customFormat="1" ht="16.5" customHeight="1">
      <c r="B372" s="124"/>
      <c r="C372" s="125" t="s">
        <v>455</v>
      </c>
      <c r="D372" s="125" t="s">
        <v>123</v>
      </c>
      <c r="E372" s="126" t="s">
        <v>456</v>
      </c>
      <c r="F372" s="127" t="s">
        <v>457</v>
      </c>
      <c r="G372" s="128" t="s">
        <v>415</v>
      </c>
      <c r="H372" s="129">
        <v>1</v>
      </c>
      <c r="I372" s="130"/>
      <c r="J372" s="130">
        <f>ROUND(I372*H372,2)</f>
        <v>0</v>
      </c>
      <c r="K372" s="131"/>
      <c r="L372" s="30"/>
      <c r="M372" s="132" t="s">
        <v>3</v>
      </c>
      <c r="N372" s="133" t="s">
        <v>46</v>
      </c>
      <c r="O372" s="134">
        <v>3.625</v>
      </c>
      <c r="P372" s="134">
        <f>O372*H372</f>
        <v>3.625</v>
      </c>
      <c r="Q372" s="134">
        <v>0.53325999999999996</v>
      </c>
      <c r="R372" s="134">
        <f>Q372*H372</f>
        <v>0.53325999999999996</v>
      </c>
      <c r="S372" s="134">
        <v>0.3</v>
      </c>
      <c r="T372" s="134">
        <f>S372*H372</f>
        <v>0.3</v>
      </c>
      <c r="U372" s="135" t="s">
        <v>3</v>
      </c>
      <c r="AR372" s="136" t="s">
        <v>127</v>
      </c>
      <c r="AT372" s="136" t="s">
        <v>123</v>
      </c>
      <c r="AU372" s="136" t="s">
        <v>84</v>
      </c>
      <c r="AY372" s="17" t="s">
        <v>121</v>
      </c>
      <c r="BE372" s="137">
        <f>IF(N372="základní",J372,0)</f>
        <v>0</v>
      </c>
      <c r="BF372" s="137">
        <f>IF(N372="snížená",J372,0)</f>
        <v>0</v>
      </c>
      <c r="BG372" s="137">
        <f>IF(N372="zákl. přenesená",J372,0)</f>
        <v>0</v>
      </c>
      <c r="BH372" s="137">
        <f>IF(N372="sníž. přenesená",J372,0)</f>
        <v>0</v>
      </c>
      <c r="BI372" s="137">
        <f>IF(N372="nulová",J372,0)</f>
        <v>0</v>
      </c>
      <c r="BJ372" s="17" t="s">
        <v>82</v>
      </c>
      <c r="BK372" s="137">
        <f>ROUND(I372*H372,2)</f>
        <v>0</v>
      </c>
      <c r="BL372" s="17" t="s">
        <v>127</v>
      </c>
      <c r="BM372" s="136" t="s">
        <v>458</v>
      </c>
    </row>
    <row r="373" spans="2:65" s="1" customFormat="1">
      <c r="B373" s="30"/>
      <c r="D373" s="138" t="s">
        <v>129</v>
      </c>
      <c r="F373" s="139" t="s">
        <v>459</v>
      </c>
      <c r="L373" s="30"/>
      <c r="M373" s="140"/>
      <c r="U373" s="51"/>
      <c r="AT373" s="17" t="s">
        <v>129</v>
      </c>
      <c r="AU373" s="17" t="s">
        <v>84</v>
      </c>
    </row>
    <row r="374" spans="2:65" s="1" customFormat="1">
      <c r="B374" s="30"/>
      <c r="D374" s="141" t="s">
        <v>131</v>
      </c>
      <c r="F374" s="142" t="s">
        <v>460</v>
      </c>
      <c r="L374" s="30"/>
      <c r="M374" s="140"/>
      <c r="U374" s="51"/>
      <c r="AT374" s="17" t="s">
        <v>131</v>
      </c>
      <c r="AU374" s="17" t="s">
        <v>84</v>
      </c>
    </row>
    <row r="375" spans="2:65" s="12" customFormat="1">
      <c r="B375" s="143"/>
      <c r="D375" s="138" t="s">
        <v>133</v>
      </c>
      <c r="E375" s="144" t="s">
        <v>3</v>
      </c>
      <c r="F375" s="145" t="s">
        <v>461</v>
      </c>
      <c r="H375" s="144" t="s">
        <v>3</v>
      </c>
      <c r="L375" s="143"/>
      <c r="M375" s="146"/>
      <c r="U375" s="147"/>
      <c r="AT375" s="144" t="s">
        <v>133</v>
      </c>
      <c r="AU375" s="144" t="s">
        <v>84</v>
      </c>
      <c r="AV375" s="12" t="s">
        <v>82</v>
      </c>
      <c r="AW375" s="12" t="s">
        <v>37</v>
      </c>
      <c r="AX375" s="12" t="s">
        <v>75</v>
      </c>
      <c r="AY375" s="144" t="s">
        <v>121</v>
      </c>
    </row>
    <row r="376" spans="2:65" s="13" customFormat="1">
      <c r="B376" s="148"/>
      <c r="D376" s="138" t="s">
        <v>133</v>
      </c>
      <c r="E376" s="149" t="s">
        <v>3</v>
      </c>
      <c r="F376" s="150" t="s">
        <v>462</v>
      </c>
      <c r="H376" s="151">
        <v>1</v>
      </c>
      <c r="L376" s="148"/>
      <c r="M376" s="152"/>
      <c r="U376" s="153"/>
      <c r="AT376" s="149" t="s">
        <v>133</v>
      </c>
      <c r="AU376" s="149" t="s">
        <v>84</v>
      </c>
      <c r="AV376" s="13" t="s">
        <v>84</v>
      </c>
      <c r="AW376" s="13" t="s">
        <v>37</v>
      </c>
      <c r="AX376" s="13" t="s">
        <v>75</v>
      </c>
      <c r="AY376" s="149" t="s">
        <v>121</v>
      </c>
    </row>
    <row r="377" spans="2:65" s="14" customFormat="1">
      <c r="B377" s="154"/>
      <c r="D377" s="138" t="s">
        <v>133</v>
      </c>
      <c r="E377" s="155" t="s">
        <v>3</v>
      </c>
      <c r="F377" s="156" t="s">
        <v>136</v>
      </c>
      <c r="H377" s="157">
        <v>1</v>
      </c>
      <c r="L377" s="154"/>
      <c r="M377" s="158"/>
      <c r="U377" s="159"/>
      <c r="AT377" s="155" t="s">
        <v>133</v>
      </c>
      <c r="AU377" s="155" t="s">
        <v>84</v>
      </c>
      <c r="AV377" s="14" t="s">
        <v>127</v>
      </c>
      <c r="AW377" s="14" t="s">
        <v>37</v>
      </c>
      <c r="AX377" s="14" t="s">
        <v>82</v>
      </c>
      <c r="AY377" s="155" t="s">
        <v>121</v>
      </c>
    </row>
    <row r="378" spans="2:65" s="1" customFormat="1" ht="16.5" customHeight="1">
      <c r="B378" s="124"/>
      <c r="C378" s="125" t="s">
        <v>463</v>
      </c>
      <c r="D378" s="125" t="s">
        <v>123</v>
      </c>
      <c r="E378" s="126" t="s">
        <v>464</v>
      </c>
      <c r="F378" s="127" t="s">
        <v>465</v>
      </c>
      <c r="G378" s="128" t="s">
        <v>415</v>
      </c>
      <c r="H378" s="129">
        <v>3</v>
      </c>
      <c r="I378" s="130"/>
      <c r="J378" s="130">
        <f>ROUND(I378*H378,2)</f>
        <v>0</v>
      </c>
      <c r="K378" s="131"/>
      <c r="L378" s="30"/>
      <c r="M378" s="132" t="s">
        <v>3</v>
      </c>
      <c r="N378" s="133" t="s">
        <v>46</v>
      </c>
      <c r="O378" s="134">
        <v>2.0640000000000001</v>
      </c>
      <c r="P378" s="134">
        <f>O378*H378</f>
        <v>6.1920000000000002</v>
      </c>
      <c r="Q378" s="134">
        <v>0.21734000000000001</v>
      </c>
      <c r="R378" s="134">
        <f>Q378*H378</f>
        <v>0.65202000000000004</v>
      </c>
      <c r="S378" s="134">
        <v>0</v>
      </c>
      <c r="T378" s="134">
        <f>S378*H378</f>
        <v>0</v>
      </c>
      <c r="U378" s="135" t="s">
        <v>3</v>
      </c>
      <c r="AR378" s="136" t="s">
        <v>127</v>
      </c>
      <c r="AT378" s="136" t="s">
        <v>123</v>
      </c>
      <c r="AU378" s="136" t="s">
        <v>84</v>
      </c>
      <c r="AY378" s="17" t="s">
        <v>121</v>
      </c>
      <c r="BE378" s="137">
        <f>IF(N378="základní",J378,0)</f>
        <v>0</v>
      </c>
      <c r="BF378" s="137">
        <f>IF(N378="snížená",J378,0)</f>
        <v>0</v>
      </c>
      <c r="BG378" s="137">
        <f>IF(N378="zákl. přenesená",J378,0)</f>
        <v>0</v>
      </c>
      <c r="BH378" s="137">
        <f>IF(N378="sníž. přenesená",J378,0)</f>
        <v>0</v>
      </c>
      <c r="BI378" s="137">
        <f>IF(N378="nulová",J378,0)</f>
        <v>0</v>
      </c>
      <c r="BJ378" s="17" t="s">
        <v>82</v>
      </c>
      <c r="BK378" s="137">
        <f>ROUND(I378*H378,2)</f>
        <v>0</v>
      </c>
      <c r="BL378" s="17" t="s">
        <v>127</v>
      </c>
      <c r="BM378" s="136" t="s">
        <v>466</v>
      </c>
    </row>
    <row r="379" spans="2:65" s="1" customFormat="1">
      <c r="B379" s="30"/>
      <c r="D379" s="138" t="s">
        <v>129</v>
      </c>
      <c r="F379" s="139" t="s">
        <v>465</v>
      </c>
      <c r="L379" s="30"/>
      <c r="M379" s="140"/>
      <c r="U379" s="51"/>
      <c r="AT379" s="17" t="s">
        <v>129</v>
      </c>
      <c r="AU379" s="17" t="s">
        <v>84</v>
      </c>
    </row>
    <row r="380" spans="2:65" s="1" customFormat="1">
      <c r="B380" s="30"/>
      <c r="D380" s="141" t="s">
        <v>131</v>
      </c>
      <c r="F380" s="142" t="s">
        <v>467</v>
      </c>
      <c r="L380" s="30"/>
      <c r="M380" s="140"/>
      <c r="U380" s="51"/>
      <c r="AT380" s="17" t="s">
        <v>131</v>
      </c>
      <c r="AU380" s="17" t="s">
        <v>84</v>
      </c>
    </row>
    <row r="381" spans="2:65" s="12" customFormat="1">
      <c r="B381" s="143"/>
      <c r="D381" s="138" t="s">
        <v>133</v>
      </c>
      <c r="E381" s="144" t="s">
        <v>3</v>
      </c>
      <c r="F381" s="145" t="s">
        <v>419</v>
      </c>
      <c r="H381" s="144" t="s">
        <v>3</v>
      </c>
      <c r="L381" s="143"/>
      <c r="M381" s="146"/>
      <c r="U381" s="147"/>
      <c r="AT381" s="144" t="s">
        <v>133</v>
      </c>
      <c r="AU381" s="144" t="s">
        <v>84</v>
      </c>
      <c r="AV381" s="12" t="s">
        <v>82</v>
      </c>
      <c r="AW381" s="12" t="s">
        <v>37</v>
      </c>
      <c r="AX381" s="12" t="s">
        <v>75</v>
      </c>
      <c r="AY381" s="144" t="s">
        <v>121</v>
      </c>
    </row>
    <row r="382" spans="2:65" s="13" customFormat="1">
      <c r="B382" s="148"/>
      <c r="D382" s="138" t="s">
        <v>133</v>
      </c>
      <c r="E382" s="149" t="s">
        <v>3</v>
      </c>
      <c r="F382" s="150" t="s">
        <v>420</v>
      </c>
      <c r="H382" s="151">
        <v>3</v>
      </c>
      <c r="L382" s="148"/>
      <c r="M382" s="152"/>
      <c r="U382" s="153"/>
      <c r="AT382" s="149" t="s">
        <v>133</v>
      </c>
      <c r="AU382" s="149" t="s">
        <v>84</v>
      </c>
      <c r="AV382" s="13" t="s">
        <v>84</v>
      </c>
      <c r="AW382" s="13" t="s">
        <v>37</v>
      </c>
      <c r="AX382" s="13" t="s">
        <v>75</v>
      </c>
      <c r="AY382" s="149" t="s">
        <v>121</v>
      </c>
    </row>
    <row r="383" spans="2:65" s="14" customFormat="1">
      <c r="B383" s="154"/>
      <c r="D383" s="138" t="s">
        <v>133</v>
      </c>
      <c r="E383" s="155" t="s">
        <v>3</v>
      </c>
      <c r="F383" s="156" t="s">
        <v>136</v>
      </c>
      <c r="H383" s="157">
        <v>3</v>
      </c>
      <c r="L383" s="154"/>
      <c r="M383" s="158"/>
      <c r="U383" s="159"/>
      <c r="AT383" s="155" t="s">
        <v>133</v>
      </c>
      <c r="AU383" s="155" t="s">
        <v>84</v>
      </c>
      <c r="AV383" s="14" t="s">
        <v>127</v>
      </c>
      <c r="AW383" s="14" t="s">
        <v>37</v>
      </c>
      <c r="AX383" s="14" t="s">
        <v>82</v>
      </c>
      <c r="AY383" s="155" t="s">
        <v>121</v>
      </c>
    </row>
    <row r="384" spans="2:65" s="1" customFormat="1" ht="16.5" customHeight="1">
      <c r="B384" s="124"/>
      <c r="C384" s="160" t="s">
        <v>468</v>
      </c>
      <c r="D384" s="160" t="s">
        <v>282</v>
      </c>
      <c r="E384" s="161" t="s">
        <v>469</v>
      </c>
      <c r="F384" s="162" t="s">
        <v>470</v>
      </c>
      <c r="G384" s="163" t="s">
        <v>415</v>
      </c>
      <c r="H384" s="164">
        <v>3</v>
      </c>
      <c r="I384" s="165"/>
      <c r="J384" s="165">
        <f>ROUND(I384*H384,2)</f>
        <v>0</v>
      </c>
      <c r="K384" s="166"/>
      <c r="L384" s="167"/>
      <c r="M384" s="168" t="s">
        <v>3</v>
      </c>
      <c r="N384" s="169" t="s">
        <v>46</v>
      </c>
      <c r="O384" s="134">
        <v>0</v>
      </c>
      <c r="P384" s="134">
        <f>O384*H384</f>
        <v>0</v>
      </c>
      <c r="Q384" s="134">
        <v>0.06</v>
      </c>
      <c r="R384" s="134">
        <f>Q384*H384</f>
        <v>0.18</v>
      </c>
      <c r="S384" s="134">
        <v>0</v>
      </c>
      <c r="T384" s="134">
        <f>S384*H384</f>
        <v>0</v>
      </c>
      <c r="U384" s="135" t="s">
        <v>3</v>
      </c>
      <c r="AR384" s="136" t="s">
        <v>173</v>
      </c>
      <c r="AT384" s="136" t="s">
        <v>282</v>
      </c>
      <c r="AU384" s="136" t="s">
        <v>84</v>
      </c>
      <c r="AY384" s="17" t="s">
        <v>121</v>
      </c>
      <c r="BE384" s="137">
        <f>IF(N384="základní",J384,0)</f>
        <v>0</v>
      </c>
      <c r="BF384" s="137">
        <f>IF(N384="snížená",J384,0)</f>
        <v>0</v>
      </c>
      <c r="BG384" s="137">
        <f>IF(N384="zákl. přenesená",J384,0)</f>
        <v>0</v>
      </c>
      <c r="BH384" s="137">
        <f>IF(N384="sníž. přenesená",J384,0)</f>
        <v>0</v>
      </c>
      <c r="BI384" s="137">
        <f>IF(N384="nulová",J384,0)</f>
        <v>0</v>
      </c>
      <c r="BJ384" s="17" t="s">
        <v>82</v>
      </c>
      <c r="BK384" s="137">
        <f>ROUND(I384*H384,2)</f>
        <v>0</v>
      </c>
      <c r="BL384" s="17" t="s">
        <v>127</v>
      </c>
      <c r="BM384" s="136" t="s">
        <v>471</v>
      </c>
    </row>
    <row r="385" spans="2:65" s="1" customFormat="1">
      <c r="B385" s="30"/>
      <c r="D385" s="138" t="s">
        <v>129</v>
      </c>
      <c r="F385" s="139" t="s">
        <v>470</v>
      </c>
      <c r="L385" s="30"/>
      <c r="M385" s="140"/>
      <c r="U385" s="51"/>
      <c r="AT385" s="17" t="s">
        <v>129</v>
      </c>
      <c r="AU385" s="17" t="s">
        <v>84</v>
      </c>
    </row>
    <row r="386" spans="2:65" s="1" customFormat="1" ht="16.5" customHeight="1">
      <c r="B386" s="124"/>
      <c r="C386" s="160" t="s">
        <v>472</v>
      </c>
      <c r="D386" s="160" t="s">
        <v>282</v>
      </c>
      <c r="E386" s="161" t="s">
        <v>473</v>
      </c>
      <c r="F386" s="162" t="s">
        <v>474</v>
      </c>
      <c r="G386" s="163" t="s">
        <v>415</v>
      </c>
      <c r="H386" s="164">
        <v>3</v>
      </c>
      <c r="I386" s="165"/>
      <c r="J386" s="165">
        <f>ROUND(I386*H386,2)</f>
        <v>0</v>
      </c>
      <c r="K386" s="166"/>
      <c r="L386" s="167"/>
      <c r="M386" s="168" t="s">
        <v>3</v>
      </c>
      <c r="N386" s="169" t="s">
        <v>46</v>
      </c>
      <c r="O386" s="134">
        <v>0</v>
      </c>
      <c r="P386" s="134">
        <f>O386*H386</f>
        <v>0</v>
      </c>
      <c r="Q386" s="134">
        <v>8.5000000000000006E-3</v>
      </c>
      <c r="R386" s="134">
        <f>Q386*H386</f>
        <v>2.5500000000000002E-2</v>
      </c>
      <c r="S386" s="134">
        <v>0</v>
      </c>
      <c r="T386" s="134">
        <f>S386*H386</f>
        <v>0</v>
      </c>
      <c r="U386" s="135" t="s">
        <v>3</v>
      </c>
      <c r="AR386" s="136" t="s">
        <v>173</v>
      </c>
      <c r="AT386" s="136" t="s">
        <v>282</v>
      </c>
      <c r="AU386" s="136" t="s">
        <v>84</v>
      </c>
      <c r="AY386" s="17" t="s">
        <v>121</v>
      </c>
      <c r="BE386" s="137">
        <f>IF(N386="základní",J386,0)</f>
        <v>0</v>
      </c>
      <c r="BF386" s="137">
        <f>IF(N386="snížená",J386,0)</f>
        <v>0</v>
      </c>
      <c r="BG386" s="137">
        <f>IF(N386="zákl. přenesená",J386,0)</f>
        <v>0</v>
      </c>
      <c r="BH386" s="137">
        <f>IF(N386="sníž. přenesená",J386,0)</f>
        <v>0</v>
      </c>
      <c r="BI386" s="137">
        <f>IF(N386="nulová",J386,0)</f>
        <v>0</v>
      </c>
      <c r="BJ386" s="17" t="s">
        <v>82</v>
      </c>
      <c r="BK386" s="137">
        <f>ROUND(I386*H386,2)</f>
        <v>0</v>
      </c>
      <c r="BL386" s="17" t="s">
        <v>127</v>
      </c>
      <c r="BM386" s="136" t="s">
        <v>475</v>
      </c>
    </row>
    <row r="387" spans="2:65" s="1" customFormat="1">
      <c r="B387" s="30"/>
      <c r="D387" s="138" t="s">
        <v>129</v>
      </c>
      <c r="F387" s="139" t="s">
        <v>474</v>
      </c>
      <c r="L387" s="30"/>
      <c r="M387" s="140"/>
      <c r="U387" s="51"/>
      <c r="AT387" s="17" t="s">
        <v>129</v>
      </c>
      <c r="AU387" s="17" t="s">
        <v>84</v>
      </c>
    </row>
    <row r="388" spans="2:65" s="12" customFormat="1">
      <c r="B388" s="143"/>
      <c r="D388" s="138" t="s">
        <v>133</v>
      </c>
      <c r="E388" s="144" t="s">
        <v>3</v>
      </c>
      <c r="F388" s="145" t="s">
        <v>419</v>
      </c>
      <c r="H388" s="144" t="s">
        <v>3</v>
      </c>
      <c r="L388" s="143"/>
      <c r="M388" s="146"/>
      <c r="U388" s="147"/>
      <c r="AT388" s="144" t="s">
        <v>133</v>
      </c>
      <c r="AU388" s="144" t="s">
        <v>84</v>
      </c>
      <c r="AV388" s="12" t="s">
        <v>82</v>
      </c>
      <c r="AW388" s="12" t="s">
        <v>37</v>
      </c>
      <c r="AX388" s="12" t="s">
        <v>75</v>
      </c>
      <c r="AY388" s="144" t="s">
        <v>121</v>
      </c>
    </row>
    <row r="389" spans="2:65" s="13" customFormat="1">
      <c r="B389" s="148"/>
      <c r="D389" s="138" t="s">
        <v>133</v>
      </c>
      <c r="E389" s="149" t="s">
        <v>3</v>
      </c>
      <c r="F389" s="150" t="s">
        <v>420</v>
      </c>
      <c r="H389" s="151">
        <v>3</v>
      </c>
      <c r="L389" s="148"/>
      <c r="M389" s="152"/>
      <c r="U389" s="153"/>
      <c r="AT389" s="149" t="s">
        <v>133</v>
      </c>
      <c r="AU389" s="149" t="s">
        <v>84</v>
      </c>
      <c r="AV389" s="13" t="s">
        <v>84</v>
      </c>
      <c r="AW389" s="13" t="s">
        <v>37</v>
      </c>
      <c r="AX389" s="13" t="s">
        <v>75</v>
      </c>
      <c r="AY389" s="149" t="s">
        <v>121</v>
      </c>
    </row>
    <row r="390" spans="2:65" s="14" customFormat="1">
      <c r="B390" s="154"/>
      <c r="D390" s="138" t="s">
        <v>133</v>
      </c>
      <c r="E390" s="155" t="s">
        <v>3</v>
      </c>
      <c r="F390" s="156" t="s">
        <v>136</v>
      </c>
      <c r="H390" s="157">
        <v>3</v>
      </c>
      <c r="L390" s="154"/>
      <c r="M390" s="158"/>
      <c r="U390" s="159"/>
      <c r="AT390" s="155" t="s">
        <v>133</v>
      </c>
      <c r="AU390" s="155" t="s">
        <v>84</v>
      </c>
      <c r="AV390" s="14" t="s">
        <v>127</v>
      </c>
      <c r="AW390" s="14" t="s">
        <v>37</v>
      </c>
      <c r="AX390" s="14" t="s">
        <v>82</v>
      </c>
      <c r="AY390" s="155" t="s">
        <v>121</v>
      </c>
    </row>
    <row r="391" spans="2:65" s="11" customFormat="1" ht="22.8" customHeight="1">
      <c r="B391" s="113"/>
      <c r="D391" s="114" t="s">
        <v>74</v>
      </c>
      <c r="E391" s="122" t="s">
        <v>182</v>
      </c>
      <c r="F391" s="122" t="s">
        <v>476</v>
      </c>
      <c r="J391" s="123">
        <f>BK391</f>
        <v>0</v>
      </c>
      <c r="L391" s="113"/>
      <c r="M391" s="117"/>
      <c r="P391" s="118">
        <f>SUM(P392:P547)</f>
        <v>81.824182000000022</v>
      </c>
      <c r="R391" s="118">
        <f>SUM(R392:R547)</f>
        <v>50.992611640000007</v>
      </c>
      <c r="T391" s="118">
        <f>SUM(T392:T547)</f>
        <v>0.16400000000000001</v>
      </c>
      <c r="U391" s="119"/>
      <c r="AR391" s="114" t="s">
        <v>82</v>
      </c>
      <c r="AT391" s="120" t="s">
        <v>74</v>
      </c>
      <c r="AU391" s="120" t="s">
        <v>82</v>
      </c>
      <c r="AY391" s="114" t="s">
        <v>121</v>
      </c>
      <c r="BK391" s="121">
        <f>SUM(BK392:BK547)</f>
        <v>0</v>
      </c>
    </row>
    <row r="392" spans="2:65" s="1" customFormat="1" ht="16.5" customHeight="1">
      <c r="B392" s="124"/>
      <c r="C392" s="125" t="s">
        <v>477</v>
      </c>
      <c r="D392" s="125" t="s">
        <v>123</v>
      </c>
      <c r="E392" s="126" t="s">
        <v>478</v>
      </c>
      <c r="F392" s="127" t="s">
        <v>479</v>
      </c>
      <c r="G392" s="128" t="s">
        <v>415</v>
      </c>
      <c r="H392" s="129">
        <v>2</v>
      </c>
      <c r="I392" s="130"/>
      <c r="J392" s="130">
        <f>ROUND(I392*H392,2)</f>
        <v>0</v>
      </c>
      <c r="K392" s="131"/>
      <c r="L392" s="30"/>
      <c r="M392" s="132" t="s">
        <v>3</v>
      </c>
      <c r="N392" s="133" t="s">
        <v>46</v>
      </c>
      <c r="O392" s="134">
        <v>0.61</v>
      </c>
      <c r="P392" s="134">
        <f>O392*H392</f>
        <v>1.22</v>
      </c>
      <c r="Q392" s="134">
        <v>3.0000000000000001E-5</v>
      </c>
      <c r="R392" s="134">
        <f>Q392*H392</f>
        <v>6.0000000000000002E-5</v>
      </c>
      <c r="S392" s="134">
        <v>0</v>
      </c>
      <c r="T392" s="134">
        <f>S392*H392</f>
        <v>0</v>
      </c>
      <c r="U392" s="135" t="s">
        <v>3</v>
      </c>
      <c r="AR392" s="136" t="s">
        <v>127</v>
      </c>
      <c r="AT392" s="136" t="s">
        <v>123</v>
      </c>
      <c r="AU392" s="136" t="s">
        <v>84</v>
      </c>
      <c r="AY392" s="17" t="s">
        <v>121</v>
      </c>
      <c r="BE392" s="137">
        <f>IF(N392="základní",J392,0)</f>
        <v>0</v>
      </c>
      <c r="BF392" s="137">
        <f>IF(N392="snížená",J392,0)</f>
        <v>0</v>
      </c>
      <c r="BG392" s="137">
        <f>IF(N392="zákl. přenesená",J392,0)</f>
        <v>0</v>
      </c>
      <c r="BH392" s="137">
        <f>IF(N392="sníž. přenesená",J392,0)</f>
        <v>0</v>
      </c>
      <c r="BI392" s="137">
        <f>IF(N392="nulová",J392,0)</f>
        <v>0</v>
      </c>
      <c r="BJ392" s="17" t="s">
        <v>82</v>
      </c>
      <c r="BK392" s="137">
        <f>ROUND(I392*H392,2)</f>
        <v>0</v>
      </c>
      <c r="BL392" s="17" t="s">
        <v>127</v>
      </c>
      <c r="BM392" s="136" t="s">
        <v>480</v>
      </c>
    </row>
    <row r="393" spans="2:65" s="1" customFormat="1">
      <c r="B393" s="30"/>
      <c r="D393" s="138" t="s">
        <v>129</v>
      </c>
      <c r="F393" s="139" t="s">
        <v>481</v>
      </c>
      <c r="L393" s="30"/>
      <c r="M393" s="140"/>
      <c r="U393" s="51"/>
      <c r="AT393" s="17" t="s">
        <v>129</v>
      </c>
      <c r="AU393" s="17" t="s">
        <v>84</v>
      </c>
    </row>
    <row r="394" spans="2:65" s="1" customFormat="1">
      <c r="B394" s="30"/>
      <c r="D394" s="141" t="s">
        <v>131</v>
      </c>
      <c r="F394" s="142" t="s">
        <v>482</v>
      </c>
      <c r="L394" s="30"/>
      <c r="M394" s="140"/>
      <c r="U394" s="51"/>
      <c r="AT394" s="17" t="s">
        <v>131</v>
      </c>
      <c r="AU394" s="17" t="s">
        <v>84</v>
      </c>
    </row>
    <row r="395" spans="2:65" s="12" customFormat="1">
      <c r="B395" s="143"/>
      <c r="D395" s="138" t="s">
        <v>133</v>
      </c>
      <c r="E395" s="144" t="s">
        <v>3</v>
      </c>
      <c r="F395" s="145" t="s">
        <v>483</v>
      </c>
      <c r="H395" s="144" t="s">
        <v>3</v>
      </c>
      <c r="L395" s="143"/>
      <c r="M395" s="146"/>
      <c r="U395" s="147"/>
      <c r="AT395" s="144" t="s">
        <v>133</v>
      </c>
      <c r="AU395" s="144" t="s">
        <v>84</v>
      </c>
      <c r="AV395" s="12" t="s">
        <v>82</v>
      </c>
      <c r="AW395" s="12" t="s">
        <v>37</v>
      </c>
      <c r="AX395" s="12" t="s">
        <v>75</v>
      </c>
      <c r="AY395" s="144" t="s">
        <v>121</v>
      </c>
    </row>
    <row r="396" spans="2:65" s="12" customFormat="1">
      <c r="B396" s="143"/>
      <c r="D396" s="138" t="s">
        <v>133</v>
      </c>
      <c r="E396" s="144" t="s">
        <v>3</v>
      </c>
      <c r="F396" s="145" t="s">
        <v>484</v>
      </c>
      <c r="H396" s="144" t="s">
        <v>3</v>
      </c>
      <c r="L396" s="143"/>
      <c r="M396" s="146"/>
      <c r="U396" s="147"/>
      <c r="AT396" s="144" t="s">
        <v>133</v>
      </c>
      <c r="AU396" s="144" t="s">
        <v>84</v>
      </c>
      <c r="AV396" s="12" t="s">
        <v>82</v>
      </c>
      <c r="AW396" s="12" t="s">
        <v>37</v>
      </c>
      <c r="AX396" s="12" t="s">
        <v>75</v>
      </c>
      <c r="AY396" s="144" t="s">
        <v>121</v>
      </c>
    </row>
    <row r="397" spans="2:65" s="13" customFormat="1">
      <c r="B397" s="148"/>
      <c r="D397" s="138" t="s">
        <v>133</v>
      </c>
      <c r="E397" s="149" t="s">
        <v>3</v>
      </c>
      <c r="F397" s="150" t="s">
        <v>485</v>
      </c>
      <c r="H397" s="151">
        <v>2</v>
      </c>
      <c r="L397" s="148"/>
      <c r="M397" s="152"/>
      <c r="U397" s="153"/>
      <c r="AT397" s="149" t="s">
        <v>133</v>
      </c>
      <c r="AU397" s="149" t="s">
        <v>84</v>
      </c>
      <c r="AV397" s="13" t="s">
        <v>84</v>
      </c>
      <c r="AW397" s="13" t="s">
        <v>37</v>
      </c>
      <c r="AX397" s="13" t="s">
        <v>75</v>
      </c>
      <c r="AY397" s="149" t="s">
        <v>121</v>
      </c>
    </row>
    <row r="398" spans="2:65" s="14" customFormat="1">
      <c r="B398" s="154"/>
      <c r="D398" s="138" t="s">
        <v>133</v>
      </c>
      <c r="E398" s="155" t="s">
        <v>3</v>
      </c>
      <c r="F398" s="156" t="s">
        <v>136</v>
      </c>
      <c r="H398" s="157">
        <v>2</v>
      </c>
      <c r="L398" s="154"/>
      <c r="M398" s="158"/>
      <c r="U398" s="159"/>
      <c r="AT398" s="155" t="s">
        <v>133</v>
      </c>
      <c r="AU398" s="155" t="s">
        <v>84</v>
      </c>
      <c r="AV398" s="14" t="s">
        <v>127</v>
      </c>
      <c r="AW398" s="14" t="s">
        <v>37</v>
      </c>
      <c r="AX398" s="14" t="s">
        <v>82</v>
      </c>
      <c r="AY398" s="155" t="s">
        <v>121</v>
      </c>
    </row>
    <row r="399" spans="2:65" s="1" customFormat="1" ht="16.5" customHeight="1">
      <c r="B399" s="124"/>
      <c r="C399" s="160" t="s">
        <v>486</v>
      </c>
      <c r="D399" s="160" t="s">
        <v>282</v>
      </c>
      <c r="E399" s="161" t="s">
        <v>487</v>
      </c>
      <c r="F399" s="162" t="s">
        <v>488</v>
      </c>
      <c r="G399" s="163" t="s">
        <v>415</v>
      </c>
      <c r="H399" s="164">
        <v>2</v>
      </c>
      <c r="I399" s="165"/>
      <c r="J399" s="165">
        <f>ROUND(I399*H399,2)</f>
        <v>0</v>
      </c>
      <c r="K399" s="166"/>
      <c r="L399" s="167"/>
      <c r="M399" s="168" t="s">
        <v>3</v>
      </c>
      <c r="N399" s="169" t="s">
        <v>46</v>
      </c>
      <c r="O399" s="134">
        <v>0</v>
      </c>
      <c r="P399" s="134">
        <f>O399*H399</f>
        <v>0</v>
      </c>
      <c r="Q399" s="134">
        <v>1.8E-3</v>
      </c>
      <c r="R399" s="134">
        <f>Q399*H399</f>
        <v>3.5999999999999999E-3</v>
      </c>
      <c r="S399" s="134">
        <v>0</v>
      </c>
      <c r="T399" s="134">
        <f>S399*H399</f>
        <v>0</v>
      </c>
      <c r="U399" s="135" t="s">
        <v>3</v>
      </c>
      <c r="AR399" s="136" t="s">
        <v>173</v>
      </c>
      <c r="AT399" s="136" t="s">
        <v>282</v>
      </c>
      <c r="AU399" s="136" t="s">
        <v>84</v>
      </c>
      <c r="AY399" s="17" t="s">
        <v>121</v>
      </c>
      <c r="BE399" s="137">
        <f>IF(N399="základní",J399,0)</f>
        <v>0</v>
      </c>
      <c r="BF399" s="137">
        <f>IF(N399="snížená",J399,0)</f>
        <v>0</v>
      </c>
      <c r="BG399" s="137">
        <f>IF(N399="zákl. přenesená",J399,0)</f>
        <v>0</v>
      </c>
      <c r="BH399" s="137">
        <f>IF(N399="sníž. přenesená",J399,0)</f>
        <v>0</v>
      </c>
      <c r="BI399" s="137">
        <f>IF(N399="nulová",J399,0)</f>
        <v>0</v>
      </c>
      <c r="BJ399" s="17" t="s">
        <v>82</v>
      </c>
      <c r="BK399" s="137">
        <f>ROUND(I399*H399,2)</f>
        <v>0</v>
      </c>
      <c r="BL399" s="17" t="s">
        <v>127</v>
      </c>
      <c r="BM399" s="136" t="s">
        <v>489</v>
      </c>
    </row>
    <row r="400" spans="2:65" s="1" customFormat="1">
      <c r="B400" s="30"/>
      <c r="D400" s="138" t="s">
        <v>129</v>
      </c>
      <c r="F400" s="139" t="s">
        <v>488</v>
      </c>
      <c r="L400" s="30"/>
      <c r="M400" s="140"/>
      <c r="U400" s="51"/>
      <c r="AT400" s="17" t="s">
        <v>129</v>
      </c>
      <c r="AU400" s="17" t="s">
        <v>84</v>
      </c>
    </row>
    <row r="401" spans="2:65" s="1" customFormat="1" ht="16.5" customHeight="1">
      <c r="B401" s="124"/>
      <c r="C401" s="125" t="s">
        <v>490</v>
      </c>
      <c r="D401" s="125" t="s">
        <v>123</v>
      </c>
      <c r="E401" s="126" t="s">
        <v>491</v>
      </c>
      <c r="F401" s="127" t="s">
        <v>492</v>
      </c>
      <c r="G401" s="128" t="s">
        <v>415</v>
      </c>
      <c r="H401" s="129">
        <v>8</v>
      </c>
      <c r="I401" s="130"/>
      <c r="J401" s="130">
        <f>ROUND(I401*H401,2)</f>
        <v>0</v>
      </c>
      <c r="K401" s="131"/>
      <c r="L401" s="30"/>
      <c r="M401" s="132" t="s">
        <v>3</v>
      </c>
      <c r="N401" s="133" t="s">
        <v>46</v>
      </c>
      <c r="O401" s="134">
        <v>0.16600000000000001</v>
      </c>
      <c r="P401" s="134">
        <f>O401*H401</f>
        <v>1.3280000000000001</v>
      </c>
      <c r="Q401" s="134">
        <v>1.0000000000000001E-5</v>
      </c>
      <c r="R401" s="134">
        <f>Q401*H401</f>
        <v>8.0000000000000007E-5</v>
      </c>
      <c r="S401" s="134">
        <v>0</v>
      </c>
      <c r="T401" s="134">
        <f>S401*H401</f>
        <v>0</v>
      </c>
      <c r="U401" s="135" t="s">
        <v>3</v>
      </c>
      <c r="AR401" s="136" t="s">
        <v>127</v>
      </c>
      <c r="AT401" s="136" t="s">
        <v>123</v>
      </c>
      <c r="AU401" s="136" t="s">
        <v>84</v>
      </c>
      <c r="AY401" s="17" t="s">
        <v>121</v>
      </c>
      <c r="BE401" s="137">
        <f>IF(N401="základní",J401,0)</f>
        <v>0</v>
      </c>
      <c r="BF401" s="137">
        <f>IF(N401="snížená",J401,0)</f>
        <v>0</v>
      </c>
      <c r="BG401" s="137">
        <f>IF(N401="zákl. přenesená",J401,0)</f>
        <v>0</v>
      </c>
      <c r="BH401" s="137">
        <f>IF(N401="sníž. přenesená",J401,0)</f>
        <v>0</v>
      </c>
      <c r="BI401" s="137">
        <f>IF(N401="nulová",J401,0)</f>
        <v>0</v>
      </c>
      <c r="BJ401" s="17" t="s">
        <v>82</v>
      </c>
      <c r="BK401" s="137">
        <f>ROUND(I401*H401,2)</f>
        <v>0</v>
      </c>
      <c r="BL401" s="17" t="s">
        <v>127</v>
      </c>
      <c r="BM401" s="136" t="s">
        <v>493</v>
      </c>
    </row>
    <row r="402" spans="2:65" s="1" customFormat="1">
      <c r="B402" s="30"/>
      <c r="D402" s="138" t="s">
        <v>129</v>
      </c>
      <c r="F402" s="139" t="s">
        <v>494</v>
      </c>
      <c r="L402" s="30"/>
      <c r="M402" s="140"/>
      <c r="U402" s="51"/>
      <c r="AT402" s="17" t="s">
        <v>129</v>
      </c>
      <c r="AU402" s="17" t="s">
        <v>84</v>
      </c>
    </row>
    <row r="403" spans="2:65" s="1" customFormat="1">
      <c r="B403" s="30"/>
      <c r="D403" s="141" t="s">
        <v>131</v>
      </c>
      <c r="F403" s="142" t="s">
        <v>495</v>
      </c>
      <c r="L403" s="30"/>
      <c r="M403" s="140"/>
      <c r="U403" s="51"/>
      <c r="AT403" s="17" t="s">
        <v>131</v>
      </c>
      <c r="AU403" s="17" t="s">
        <v>84</v>
      </c>
    </row>
    <row r="404" spans="2:65" s="12" customFormat="1">
      <c r="B404" s="143"/>
      <c r="D404" s="138" t="s">
        <v>133</v>
      </c>
      <c r="E404" s="144" t="s">
        <v>3</v>
      </c>
      <c r="F404" s="145" t="s">
        <v>218</v>
      </c>
      <c r="H404" s="144" t="s">
        <v>3</v>
      </c>
      <c r="L404" s="143"/>
      <c r="M404" s="146"/>
      <c r="U404" s="147"/>
      <c r="AT404" s="144" t="s">
        <v>133</v>
      </c>
      <c r="AU404" s="144" t="s">
        <v>84</v>
      </c>
      <c r="AV404" s="12" t="s">
        <v>82</v>
      </c>
      <c r="AW404" s="12" t="s">
        <v>37</v>
      </c>
      <c r="AX404" s="12" t="s">
        <v>75</v>
      </c>
      <c r="AY404" s="144" t="s">
        <v>121</v>
      </c>
    </row>
    <row r="405" spans="2:65" s="13" customFormat="1">
      <c r="B405" s="148"/>
      <c r="D405" s="138" t="s">
        <v>133</v>
      </c>
      <c r="E405" s="149" t="s">
        <v>3</v>
      </c>
      <c r="F405" s="150" t="s">
        <v>496</v>
      </c>
      <c r="H405" s="151">
        <v>8</v>
      </c>
      <c r="L405" s="148"/>
      <c r="M405" s="152"/>
      <c r="U405" s="153"/>
      <c r="AT405" s="149" t="s">
        <v>133</v>
      </c>
      <c r="AU405" s="149" t="s">
        <v>84</v>
      </c>
      <c r="AV405" s="13" t="s">
        <v>84</v>
      </c>
      <c r="AW405" s="13" t="s">
        <v>37</v>
      </c>
      <c r="AX405" s="13" t="s">
        <v>75</v>
      </c>
      <c r="AY405" s="149" t="s">
        <v>121</v>
      </c>
    </row>
    <row r="406" spans="2:65" s="14" customFormat="1">
      <c r="B406" s="154"/>
      <c r="D406" s="138" t="s">
        <v>133</v>
      </c>
      <c r="E406" s="155" t="s">
        <v>3</v>
      </c>
      <c r="F406" s="156" t="s">
        <v>136</v>
      </c>
      <c r="H406" s="157">
        <v>8</v>
      </c>
      <c r="L406" s="154"/>
      <c r="M406" s="158"/>
      <c r="U406" s="159"/>
      <c r="AT406" s="155" t="s">
        <v>133</v>
      </c>
      <c r="AU406" s="155" t="s">
        <v>84</v>
      </c>
      <c r="AV406" s="14" t="s">
        <v>127</v>
      </c>
      <c r="AW406" s="14" t="s">
        <v>37</v>
      </c>
      <c r="AX406" s="14" t="s">
        <v>82</v>
      </c>
      <c r="AY406" s="155" t="s">
        <v>121</v>
      </c>
    </row>
    <row r="407" spans="2:65" s="1" customFormat="1" ht="16.5" customHeight="1">
      <c r="B407" s="124"/>
      <c r="C407" s="160" t="s">
        <v>497</v>
      </c>
      <c r="D407" s="160" t="s">
        <v>282</v>
      </c>
      <c r="E407" s="161" t="s">
        <v>498</v>
      </c>
      <c r="F407" s="162" t="s">
        <v>499</v>
      </c>
      <c r="G407" s="163" t="s">
        <v>415</v>
      </c>
      <c r="H407" s="164">
        <v>4</v>
      </c>
      <c r="I407" s="165"/>
      <c r="J407" s="165">
        <f>ROUND(I407*H407,2)</f>
        <v>0</v>
      </c>
      <c r="K407" s="166"/>
      <c r="L407" s="167"/>
      <c r="M407" s="168" t="s">
        <v>3</v>
      </c>
      <c r="N407" s="169" t="s">
        <v>46</v>
      </c>
      <c r="O407" s="134">
        <v>0</v>
      </c>
      <c r="P407" s="134">
        <f>O407*H407</f>
        <v>0</v>
      </c>
      <c r="Q407" s="134">
        <v>2.5000000000000001E-3</v>
      </c>
      <c r="R407" s="134">
        <f>Q407*H407</f>
        <v>0.01</v>
      </c>
      <c r="S407" s="134">
        <v>0</v>
      </c>
      <c r="T407" s="134">
        <f>S407*H407</f>
        <v>0</v>
      </c>
      <c r="U407" s="135" t="s">
        <v>3</v>
      </c>
      <c r="AR407" s="136" t="s">
        <v>173</v>
      </c>
      <c r="AT407" s="136" t="s">
        <v>282</v>
      </c>
      <c r="AU407" s="136" t="s">
        <v>84</v>
      </c>
      <c r="AY407" s="17" t="s">
        <v>121</v>
      </c>
      <c r="BE407" s="137">
        <f>IF(N407="základní",J407,0)</f>
        <v>0</v>
      </c>
      <c r="BF407" s="137">
        <f>IF(N407="snížená",J407,0)</f>
        <v>0</v>
      </c>
      <c r="BG407" s="137">
        <f>IF(N407="zákl. přenesená",J407,0)</f>
        <v>0</v>
      </c>
      <c r="BH407" s="137">
        <f>IF(N407="sníž. přenesená",J407,0)</f>
        <v>0</v>
      </c>
      <c r="BI407" s="137">
        <f>IF(N407="nulová",J407,0)</f>
        <v>0</v>
      </c>
      <c r="BJ407" s="17" t="s">
        <v>82</v>
      </c>
      <c r="BK407" s="137">
        <f>ROUND(I407*H407,2)</f>
        <v>0</v>
      </c>
      <c r="BL407" s="17" t="s">
        <v>127</v>
      </c>
      <c r="BM407" s="136" t="s">
        <v>500</v>
      </c>
    </row>
    <row r="408" spans="2:65" s="1" customFormat="1">
      <c r="B408" s="30"/>
      <c r="D408" s="138" t="s">
        <v>129</v>
      </c>
      <c r="F408" s="139" t="s">
        <v>499</v>
      </c>
      <c r="L408" s="30"/>
      <c r="M408" s="140"/>
      <c r="U408" s="51"/>
      <c r="AT408" s="17" t="s">
        <v>129</v>
      </c>
      <c r="AU408" s="17" t="s">
        <v>84</v>
      </c>
    </row>
    <row r="409" spans="2:65" s="12" customFormat="1">
      <c r="B409" s="143"/>
      <c r="D409" s="138" t="s">
        <v>133</v>
      </c>
      <c r="E409" s="144" t="s">
        <v>3</v>
      </c>
      <c r="F409" s="145" t="s">
        <v>501</v>
      </c>
      <c r="H409" s="144" t="s">
        <v>3</v>
      </c>
      <c r="L409" s="143"/>
      <c r="M409" s="146"/>
      <c r="U409" s="147"/>
      <c r="AT409" s="144" t="s">
        <v>133</v>
      </c>
      <c r="AU409" s="144" t="s">
        <v>84</v>
      </c>
      <c r="AV409" s="12" t="s">
        <v>82</v>
      </c>
      <c r="AW409" s="12" t="s">
        <v>37</v>
      </c>
      <c r="AX409" s="12" t="s">
        <v>75</v>
      </c>
      <c r="AY409" s="144" t="s">
        <v>121</v>
      </c>
    </row>
    <row r="410" spans="2:65" s="13" customFormat="1">
      <c r="B410" s="148"/>
      <c r="D410" s="138" t="s">
        <v>133</v>
      </c>
      <c r="E410" s="149" t="s">
        <v>3</v>
      </c>
      <c r="F410" s="150" t="s">
        <v>485</v>
      </c>
      <c r="H410" s="151">
        <v>2</v>
      </c>
      <c r="L410" s="148"/>
      <c r="M410" s="152"/>
      <c r="U410" s="153"/>
      <c r="AT410" s="149" t="s">
        <v>133</v>
      </c>
      <c r="AU410" s="149" t="s">
        <v>84</v>
      </c>
      <c r="AV410" s="13" t="s">
        <v>84</v>
      </c>
      <c r="AW410" s="13" t="s">
        <v>37</v>
      </c>
      <c r="AX410" s="13" t="s">
        <v>75</v>
      </c>
      <c r="AY410" s="149" t="s">
        <v>121</v>
      </c>
    </row>
    <row r="411" spans="2:65" s="12" customFormat="1">
      <c r="B411" s="143"/>
      <c r="D411" s="138" t="s">
        <v>133</v>
      </c>
      <c r="E411" s="144" t="s">
        <v>3</v>
      </c>
      <c r="F411" s="145" t="s">
        <v>502</v>
      </c>
      <c r="H411" s="144" t="s">
        <v>3</v>
      </c>
      <c r="L411" s="143"/>
      <c r="M411" s="146"/>
      <c r="U411" s="147"/>
      <c r="AT411" s="144" t="s">
        <v>133</v>
      </c>
      <c r="AU411" s="144" t="s">
        <v>84</v>
      </c>
      <c r="AV411" s="12" t="s">
        <v>82</v>
      </c>
      <c r="AW411" s="12" t="s">
        <v>37</v>
      </c>
      <c r="AX411" s="12" t="s">
        <v>75</v>
      </c>
      <c r="AY411" s="144" t="s">
        <v>121</v>
      </c>
    </row>
    <row r="412" spans="2:65" s="13" customFormat="1">
      <c r="B412" s="148"/>
      <c r="D412" s="138" t="s">
        <v>133</v>
      </c>
      <c r="E412" s="149" t="s">
        <v>3</v>
      </c>
      <c r="F412" s="150" t="s">
        <v>485</v>
      </c>
      <c r="H412" s="151">
        <v>2</v>
      </c>
      <c r="L412" s="148"/>
      <c r="M412" s="152"/>
      <c r="U412" s="153"/>
      <c r="AT412" s="149" t="s">
        <v>133</v>
      </c>
      <c r="AU412" s="149" t="s">
        <v>84</v>
      </c>
      <c r="AV412" s="13" t="s">
        <v>84</v>
      </c>
      <c r="AW412" s="13" t="s">
        <v>37</v>
      </c>
      <c r="AX412" s="13" t="s">
        <v>75</v>
      </c>
      <c r="AY412" s="149" t="s">
        <v>121</v>
      </c>
    </row>
    <row r="413" spans="2:65" s="14" customFormat="1">
      <c r="B413" s="154"/>
      <c r="D413" s="138" t="s">
        <v>133</v>
      </c>
      <c r="E413" s="155" t="s">
        <v>3</v>
      </c>
      <c r="F413" s="156" t="s">
        <v>136</v>
      </c>
      <c r="H413" s="157">
        <v>4</v>
      </c>
      <c r="L413" s="154"/>
      <c r="M413" s="158"/>
      <c r="U413" s="159"/>
      <c r="AT413" s="155" t="s">
        <v>133</v>
      </c>
      <c r="AU413" s="155" t="s">
        <v>84</v>
      </c>
      <c r="AV413" s="14" t="s">
        <v>127</v>
      </c>
      <c r="AW413" s="14" t="s">
        <v>37</v>
      </c>
      <c r="AX413" s="14" t="s">
        <v>82</v>
      </c>
      <c r="AY413" s="155" t="s">
        <v>121</v>
      </c>
    </row>
    <row r="414" spans="2:65" s="1" customFormat="1" ht="16.5" customHeight="1">
      <c r="B414" s="124"/>
      <c r="C414" s="160" t="s">
        <v>503</v>
      </c>
      <c r="D414" s="160" t="s">
        <v>282</v>
      </c>
      <c r="E414" s="161" t="s">
        <v>504</v>
      </c>
      <c r="F414" s="162" t="s">
        <v>505</v>
      </c>
      <c r="G414" s="163" t="s">
        <v>415</v>
      </c>
      <c r="H414" s="164">
        <v>4</v>
      </c>
      <c r="I414" s="165"/>
      <c r="J414" s="165">
        <f>ROUND(I414*H414,2)</f>
        <v>0</v>
      </c>
      <c r="K414" s="166"/>
      <c r="L414" s="167"/>
      <c r="M414" s="168" t="s">
        <v>3</v>
      </c>
      <c r="N414" s="169" t="s">
        <v>46</v>
      </c>
      <c r="O414" s="134">
        <v>0</v>
      </c>
      <c r="P414" s="134">
        <f>O414*H414</f>
        <v>0</v>
      </c>
      <c r="Q414" s="134">
        <v>3.5000000000000001E-3</v>
      </c>
      <c r="R414" s="134">
        <f>Q414*H414</f>
        <v>1.4E-2</v>
      </c>
      <c r="S414" s="134">
        <v>0</v>
      </c>
      <c r="T414" s="134">
        <f>S414*H414</f>
        <v>0</v>
      </c>
      <c r="U414" s="135" t="s">
        <v>3</v>
      </c>
      <c r="AR414" s="136" t="s">
        <v>173</v>
      </c>
      <c r="AT414" s="136" t="s">
        <v>282</v>
      </c>
      <c r="AU414" s="136" t="s">
        <v>84</v>
      </c>
      <c r="AY414" s="17" t="s">
        <v>121</v>
      </c>
      <c r="BE414" s="137">
        <f>IF(N414="základní",J414,0)</f>
        <v>0</v>
      </c>
      <c r="BF414" s="137">
        <f>IF(N414="snížená",J414,0)</f>
        <v>0</v>
      </c>
      <c r="BG414" s="137">
        <f>IF(N414="zákl. přenesená",J414,0)</f>
        <v>0</v>
      </c>
      <c r="BH414" s="137">
        <f>IF(N414="sníž. přenesená",J414,0)</f>
        <v>0</v>
      </c>
      <c r="BI414" s="137">
        <f>IF(N414="nulová",J414,0)</f>
        <v>0</v>
      </c>
      <c r="BJ414" s="17" t="s">
        <v>82</v>
      </c>
      <c r="BK414" s="137">
        <f>ROUND(I414*H414,2)</f>
        <v>0</v>
      </c>
      <c r="BL414" s="17" t="s">
        <v>127</v>
      </c>
      <c r="BM414" s="136" t="s">
        <v>506</v>
      </c>
    </row>
    <row r="415" spans="2:65" s="1" customFormat="1">
      <c r="B415" s="30"/>
      <c r="D415" s="138" t="s">
        <v>129</v>
      </c>
      <c r="F415" s="139" t="s">
        <v>505</v>
      </c>
      <c r="L415" s="30"/>
      <c r="M415" s="140"/>
      <c r="U415" s="51"/>
      <c r="AT415" s="17" t="s">
        <v>129</v>
      </c>
      <c r="AU415" s="17" t="s">
        <v>84</v>
      </c>
    </row>
    <row r="416" spans="2:65" s="12" customFormat="1">
      <c r="B416" s="143"/>
      <c r="D416" s="138" t="s">
        <v>133</v>
      </c>
      <c r="E416" s="144" t="s">
        <v>3</v>
      </c>
      <c r="F416" s="145" t="s">
        <v>507</v>
      </c>
      <c r="H416" s="144" t="s">
        <v>3</v>
      </c>
      <c r="L416" s="143"/>
      <c r="M416" s="146"/>
      <c r="U416" s="147"/>
      <c r="AT416" s="144" t="s">
        <v>133</v>
      </c>
      <c r="AU416" s="144" t="s">
        <v>84</v>
      </c>
      <c r="AV416" s="12" t="s">
        <v>82</v>
      </c>
      <c r="AW416" s="12" t="s">
        <v>37</v>
      </c>
      <c r="AX416" s="12" t="s">
        <v>75</v>
      </c>
      <c r="AY416" s="144" t="s">
        <v>121</v>
      </c>
    </row>
    <row r="417" spans="2:65" s="13" customFormat="1">
      <c r="B417" s="148"/>
      <c r="D417" s="138" t="s">
        <v>133</v>
      </c>
      <c r="E417" s="149" t="s">
        <v>3</v>
      </c>
      <c r="F417" s="150" t="s">
        <v>508</v>
      </c>
      <c r="H417" s="151">
        <v>4</v>
      </c>
      <c r="L417" s="148"/>
      <c r="M417" s="152"/>
      <c r="U417" s="153"/>
      <c r="AT417" s="149" t="s">
        <v>133</v>
      </c>
      <c r="AU417" s="149" t="s">
        <v>84</v>
      </c>
      <c r="AV417" s="13" t="s">
        <v>84</v>
      </c>
      <c r="AW417" s="13" t="s">
        <v>37</v>
      </c>
      <c r="AX417" s="13" t="s">
        <v>75</v>
      </c>
      <c r="AY417" s="149" t="s">
        <v>121</v>
      </c>
    </row>
    <row r="418" spans="2:65" s="14" customFormat="1">
      <c r="B418" s="154"/>
      <c r="D418" s="138" t="s">
        <v>133</v>
      </c>
      <c r="E418" s="155" t="s">
        <v>3</v>
      </c>
      <c r="F418" s="156" t="s">
        <v>136</v>
      </c>
      <c r="H418" s="157">
        <v>4</v>
      </c>
      <c r="L418" s="154"/>
      <c r="M418" s="158"/>
      <c r="U418" s="159"/>
      <c r="AT418" s="155" t="s">
        <v>133</v>
      </c>
      <c r="AU418" s="155" t="s">
        <v>84</v>
      </c>
      <c r="AV418" s="14" t="s">
        <v>127</v>
      </c>
      <c r="AW418" s="14" t="s">
        <v>37</v>
      </c>
      <c r="AX418" s="14" t="s">
        <v>82</v>
      </c>
      <c r="AY418" s="155" t="s">
        <v>121</v>
      </c>
    </row>
    <row r="419" spans="2:65" s="1" customFormat="1" ht="16.5" customHeight="1">
      <c r="B419" s="124"/>
      <c r="C419" s="160" t="s">
        <v>509</v>
      </c>
      <c r="D419" s="160" t="s">
        <v>282</v>
      </c>
      <c r="E419" s="161" t="s">
        <v>510</v>
      </c>
      <c r="F419" s="162" t="s">
        <v>511</v>
      </c>
      <c r="G419" s="163" t="s">
        <v>415</v>
      </c>
      <c r="H419" s="164">
        <v>2</v>
      </c>
      <c r="I419" s="165"/>
      <c r="J419" s="165">
        <f>ROUND(I419*H419,2)</f>
        <v>0</v>
      </c>
      <c r="K419" s="166"/>
      <c r="L419" s="167"/>
      <c r="M419" s="168" t="s">
        <v>3</v>
      </c>
      <c r="N419" s="169" t="s">
        <v>46</v>
      </c>
      <c r="O419" s="134">
        <v>0</v>
      </c>
      <c r="P419" s="134">
        <f>O419*H419</f>
        <v>0</v>
      </c>
      <c r="Q419" s="134">
        <v>1.2999999999999999E-3</v>
      </c>
      <c r="R419" s="134">
        <f>Q419*H419</f>
        <v>2.5999999999999999E-3</v>
      </c>
      <c r="S419" s="134">
        <v>0</v>
      </c>
      <c r="T419" s="134">
        <f>S419*H419</f>
        <v>0</v>
      </c>
      <c r="U419" s="135" t="s">
        <v>3</v>
      </c>
      <c r="AR419" s="136" t="s">
        <v>173</v>
      </c>
      <c r="AT419" s="136" t="s">
        <v>282</v>
      </c>
      <c r="AU419" s="136" t="s">
        <v>84</v>
      </c>
      <c r="AY419" s="17" t="s">
        <v>121</v>
      </c>
      <c r="BE419" s="137">
        <f>IF(N419="základní",J419,0)</f>
        <v>0</v>
      </c>
      <c r="BF419" s="137">
        <f>IF(N419="snížená",J419,0)</f>
        <v>0</v>
      </c>
      <c r="BG419" s="137">
        <f>IF(N419="zákl. přenesená",J419,0)</f>
        <v>0</v>
      </c>
      <c r="BH419" s="137">
        <f>IF(N419="sníž. přenesená",J419,0)</f>
        <v>0</v>
      </c>
      <c r="BI419" s="137">
        <f>IF(N419="nulová",J419,0)</f>
        <v>0</v>
      </c>
      <c r="BJ419" s="17" t="s">
        <v>82</v>
      </c>
      <c r="BK419" s="137">
        <f>ROUND(I419*H419,2)</f>
        <v>0</v>
      </c>
      <c r="BL419" s="17" t="s">
        <v>127</v>
      </c>
      <c r="BM419" s="136" t="s">
        <v>512</v>
      </c>
    </row>
    <row r="420" spans="2:65" s="1" customFormat="1">
      <c r="B420" s="30"/>
      <c r="D420" s="138" t="s">
        <v>129</v>
      </c>
      <c r="F420" s="139" t="s">
        <v>511</v>
      </c>
      <c r="L420" s="30"/>
      <c r="M420" s="140"/>
      <c r="U420" s="51"/>
      <c r="AT420" s="17" t="s">
        <v>129</v>
      </c>
      <c r="AU420" s="17" t="s">
        <v>84</v>
      </c>
    </row>
    <row r="421" spans="2:65" s="12" customFormat="1">
      <c r="B421" s="143"/>
      <c r="D421" s="138" t="s">
        <v>133</v>
      </c>
      <c r="E421" s="144" t="s">
        <v>3</v>
      </c>
      <c r="F421" s="145" t="s">
        <v>513</v>
      </c>
      <c r="H421" s="144" t="s">
        <v>3</v>
      </c>
      <c r="L421" s="143"/>
      <c r="M421" s="146"/>
      <c r="U421" s="147"/>
      <c r="AT421" s="144" t="s">
        <v>133</v>
      </c>
      <c r="AU421" s="144" t="s">
        <v>84</v>
      </c>
      <c r="AV421" s="12" t="s">
        <v>82</v>
      </c>
      <c r="AW421" s="12" t="s">
        <v>37</v>
      </c>
      <c r="AX421" s="12" t="s">
        <v>75</v>
      </c>
      <c r="AY421" s="144" t="s">
        <v>121</v>
      </c>
    </row>
    <row r="422" spans="2:65" s="13" customFormat="1">
      <c r="B422" s="148"/>
      <c r="D422" s="138" t="s">
        <v>133</v>
      </c>
      <c r="E422" s="149" t="s">
        <v>3</v>
      </c>
      <c r="F422" s="150" t="s">
        <v>485</v>
      </c>
      <c r="H422" s="151">
        <v>2</v>
      </c>
      <c r="L422" s="148"/>
      <c r="M422" s="152"/>
      <c r="U422" s="153"/>
      <c r="AT422" s="149" t="s">
        <v>133</v>
      </c>
      <c r="AU422" s="149" t="s">
        <v>84</v>
      </c>
      <c r="AV422" s="13" t="s">
        <v>84</v>
      </c>
      <c r="AW422" s="13" t="s">
        <v>37</v>
      </c>
      <c r="AX422" s="13" t="s">
        <v>75</v>
      </c>
      <c r="AY422" s="149" t="s">
        <v>121</v>
      </c>
    </row>
    <row r="423" spans="2:65" s="14" customFormat="1">
      <c r="B423" s="154"/>
      <c r="D423" s="138" t="s">
        <v>133</v>
      </c>
      <c r="E423" s="155" t="s">
        <v>3</v>
      </c>
      <c r="F423" s="156" t="s">
        <v>136</v>
      </c>
      <c r="H423" s="157">
        <v>2</v>
      </c>
      <c r="L423" s="154"/>
      <c r="M423" s="158"/>
      <c r="U423" s="159"/>
      <c r="AT423" s="155" t="s">
        <v>133</v>
      </c>
      <c r="AU423" s="155" t="s">
        <v>84</v>
      </c>
      <c r="AV423" s="14" t="s">
        <v>127</v>
      </c>
      <c r="AW423" s="14" t="s">
        <v>37</v>
      </c>
      <c r="AX423" s="14" t="s">
        <v>82</v>
      </c>
      <c r="AY423" s="155" t="s">
        <v>121</v>
      </c>
    </row>
    <row r="424" spans="2:65" s="1" customFormat="1" ht="16.5" customHeight="1">
      <c r="B424" s="124"/>
      <c r="C424" s="160" t="s">
        <v>514</v>
      </c>
      <c r="D424" s="160" t="s">
        <v>282</v>
      </c>
      <c r="E424" s="161" t="s">
        <v>515</v>
      </c>
      <c r="F424" s="162" t="s">
        <v>516</v>
      </c>
      <c r="G424" s="163" t="s">
        <v>415</v>
      </c>
      <c r="H424" s="164">
        <v>2</v>
      </c>
      <c r="I424" s="165"/>
      <c r="J424" s="165">
        <f>ROUND(I424*H424,2)</f>
        <v>0</v>
      </c>
      <c r="K424" s="166"/>
      <c r="L424" s="167"/>
      <c r="M424" s="168" t="s">
        <v>3</v>
      </c>
      <c r="N424" s="169" t="s">
        <v>46</v>
      </c>
      <c r="O424" s="134">
        <v>0</v>
      </c>
      <c r="P424" s="134">
        <f>O424*H424</f>
        <v>0</v>
      </c>
      <c r="Q424" s="134">
        <v>4.0000000000000001E-3</v>
      </c>
      <c r="R424" s="134">
        <f>Q424*H424</f>
        <v>8.0000000000000002E-3</v>
      </c>
      <c r="S424" s="134">
        <v>0</v>
      </c>
      <c r="T424" s="134">
        <f>S424*H424</f>
        <v>0</v>
      </c>
      <c r="U424" s="135" t="s">
        <v>3</v>
      </c>
      <c r="AR424" s="136" t="s">
        <v>173</v>
      </c>
      <c r="AT424" s="136" t="s">
        <v>282</v>
      </c>
      <c r="AU424" s="136" t="s">
        <v>84</v>
      </c>
      <c r="AY424" s="17" t="s">
        <v>121</v>
      </c>
      <c r="BE424" s="137">
        <f>IF(N424="základní",J424,0)</f>
        <v>0</v>
      </c>
      <c r="BF424" s="137">
        <f>IF(N424="snížená",J424,0)</f>
        <v>0</v>
      </c>
      <c r="BG424" s="137">
        <f>IF(N424="zákl. přenesená",J424,0)</f>
        <v>0</v>
      </c>
      <c r="BH424" s="137">
        <f>IF(N424="sníž. přenesená",J424,0)</f>
        <v>0</v>
      </c>
      <c r="BI424" s="137">
        <f>IF(N424="nulová",J424,0)</f>
        <v>0</v>
      </c>
      <c r="BJ424" s="17" t="s">
        <v>82</v>
      </c>
      <c r="BK424" s="137">
        <f>ROUND(I424*H424,2)</f>
        <v>0</v>
      </c>
      <c r="BL424" s="17" t="s">
        <v>127</v>
      </c>
      <c r="BM424" s="136" t="s">
        <v>517</v>
      </c>
    </row>
    <row r="425" spans="2:65" s="1" customFormat="1">
      <c r="B425" s="30"/>
      <c r="D425" s="138" t="s">
        <v>129</v>
      </c>
      <c r="F425" s="139" t="s">
        <v>516</v>
      </c>
      <c r="L425" s="30"/>
      <c r="M425" s="140"/>
      <c r="U425" s="51"/>
      <c r="AT425" s="17" t="s">
        <v>129</v>
      </c>
      <c r="AU425" s="17" t="s">
        <v>84</v>
      </c>
    </row>
    <row r="426" spans="2:65" s="12" customFormat="1">
      <c r="B426" s="143"/>
      <c r="D426" s="138" t="s">
        <v>133</v>
      </c>
      <c r="E426" s="144" t="s">
        <v>3</v>
      </c>
      <c r="F426" s="145" t="s">
        <v>518</v>
      </c>
      <c r="H426" s="144" t="s">
        <v>3</v>
      </c>
      <c r="L426" s="143"/>
      <c r="M426" s="146"/>
      <c r="U426" s="147"/>
      <c r="AT426" s="144" t="s">
        <v>133</v>
      </c>
      <c r="AU426" s="144" t="s">
        <v>84</v>
      </c>
      <c r="AV426" s="12" t="s">
        <v>82</v>
      </c>
      <c r="AW426" s="12" t="s">
        <v>37</v>
      </c>
      <c r="AX426" s="12" t="s">
        <v>75</v>
      </c>
      <c r="AY426" s="144" t="s">
        <v>121</v>
      </c>
    </row>
    <row r="427" spans="2:65" s="13" customFormat="1">
      <c r="B427" s="148"/>
      <c r="D427" s="138" t="s">
        <v>133</v>
      </c>
      <c r="E427" s="149" t="s">
        <v>3</v>
      </c>
      <c r="F427" s="150" t="s">
        <v>485</v>
      </c>
      <c r="H427" s="151">
        <v>2</v>
      </c>
      <c r="L427" s="148"/>
      <c r="M427" s="152"/>
      <c r="U427" s="153"/>
      <c r="AT427" s="149" t="s">
        <v>133</v>
      </c>
      <c r="AU427" s="149" t="s">
        <v>84</v>
      </c>
      <c r="AV427" s="13" t="s">
        <v>84</v>
      </c>
      <c r="AW427" s="13" t="s">
        <v>37</v>
      </c>
      <c r="AX427" s="13" t="s">
        <v>75</v>
      </c>
      <c r="AY427" s="149" t="s">
        <v>121</v>
      </c>
    </row>
    <row r="428" spans="2:65" s="14" customFormat="1">
      <c r="B428" s="154"/>
      <c r="D428" s="138" t="s">
        <v>133</v>
      </c>
      <c r="E428" s="155" t="s">
        <v>3</v>
      </c>
      <c r="F428" s="156" t="s">
        <v>136</v>
      </c>
      <c r="H428" s="157">
        <v>2</v>
      </c>
      <c r="L428" s="154"/>
      <c r="M428" s="158"/>
      <c r="U428" s="159"/>
      <c r="AT428" s="155" t="s">
        <v>133</v>
      </c>
      <c r="AU428" s="155" t="s">
        <v>84</v>
      </c>
      <c r="AV428" s="14" t="s">
        <v>127</v>
      </c>
      <c r="AW428" s="14" t="s">
        <v>37</v>
      </c>
      <c r="AX428" s="14" t="s">
        <v>82</v>
      </c>
      <c r="AY428" s="155" t="s">
        <v>121</v>
      </c>
    </row>
    <row r="429" spans="2:65" s="1" customFormat="1" ht="16.5" customHeight="1">
      <c r="B429" s="124"/>
      <c r="C429" s="125" t="s">
        <v>519</v>
      </c>
      <c r="D429" s="125" t="s">
        <v>123</v>
      </c>
      <c r="E429" s="126" t="s">
        <v>520</v>
      </c>
      <c r="F429" s="127" t="s">
        <v>521</v>
      </c>
      <c r="G429" s="128" t="s">
        <v>415</v>
      </c>
      <c r="H429" s="129">
        <v>9</v>
      </c>
      <c r="I429" s="130"/>
      <c r="J429" s="130">
        <f>ROUND(I429*H429,2)</f>
        <v>0</v>
      </c>
      <c r="K429" s="131"/>
      <c r="L429" s="30"/>
      <c r="M429" s="132" t="s">
        <v>3</v>
      </c>
      <c r="N429" s="133" t="s">
        <v>46</v>
      </c>
      <c r="O429" s="134">
        <v>0.41599999999999998</v>
      </c>
      <c r="P429" s="134">
        <f>O429*H429</f>
        <v>3.7439999999999998</v>
      </c>
      <c r="Q429" s="134">
        <v>0.10940999999999999</v>
      </c>
      <c r="R429" s="134">
        <f>Q429*H429</f>
        <v>0.98468999999999995</v>
      </c>
      <c r="S429" s="134">
        <v>0</v>
      </c>
      <c r="T429" s="134">
        <f>S429*H429</f>
        <v>0</v>
      </c>
      <c r="U429" s="135" t="s">
        <v>3</v>
      </c>
      <c r="AR429" s="136" t="s">
        <v>127</v>
      </c>
      <c r="AT429" s="136" t="s">
        <v>123</v>
      </c>
      <c r="AU429" s="136" t="s">
        <v>84</v>
      </c>
      <c r="AY429" s="17" t="s">
        <v>121</v>
      </c>
      <c r="BE429" s="137">
        <f>IF(N429="základní",J429,0)</f>
        <v>0</v>
      </c>
      <c r="BF429" s="137">
        <f>IF(N429="snížená",J429,0)</f>
        <v>0</v>
      </c>
      <c r="BG429" s="137">
        <f>IF(N429="zákl. přenesená",J429,0)</f>
        <v>0</v>
      </c>
      <c r="BH429" s="137">
        <f>IF(N429="sníž. přenesená",J429,0)</f>
        <v>0</v>
      </c>
      <c r="BI429" s="137">
        <f>IF(N429="nulová",J429,0)</f>
        <v>0</v>
      </c>
      <c r="BJ429" s="17" t="s">
        <v>82</v>
      </c>
      <c r="BK429" s="137">
        <f>ROUND(I429*H429,2)</f>
        <v>0</v>
      </c>
      <c r="BL429" s="17" t="s">
        <v>127</v>
      </c>
      <c r="BM429" s="136" t="s">
        <v>522</v>
      </c>
    </row>
    <row r="430" spans="2:65" s="1" customFormat="1">
      <c r="B430" s="30"/>
      <c r="D430" s="138" t="s">
        <v>129</v>
      </c>
      <c r="F430" s="139" t="s">
        <v>523</v>
      </c>
      <c r="L430" s="30"/>
      <c r="M430" s="140"/>
      <c r="U430" s="51"/>
      <c r="AT430" s="17" t="s">
        <v>129</v>
      </c>
      <c r="AU430" s="17" t="s">
        <v>84</v>
      </c>
    </row>
    <row r="431" spans="2:65" s="1" customFormat="1">
      <c r="B431" s="30"/>
      <c r="D431" s="141" t="s">
        <v>131</v>
      </c>
      <c r="F431" s="142" t="s">
        <v>524</v>
      </c>
      <c r="L431" s="30"/>
      <c r="M431" s="140"/>
      <c r="U431" s="51"/>
      <c r="AT431" s="17" t="s">
        <v>131</v>
      </c>
      <c r="AU431" s="17" t="s">
        <v>84</v>
      </c>
    </row>
    <row r="432" spans="2:65" s="12" customFormat="1">
      <c r="B432" s="143"/>
      <c r="D432" s="138" t="s">
        <v>133</v>
      </c>
      <c r="E432" s="144" t="s">
        <v>3</v>
      </c>
      <c r="F432" s="145" t="s">
        <v>483</v>
      </c>
      <c r="H432" s="144" t="s">
        <v>3</v>
      </c>
      <c r="L432" s="143"/>
      <c r="M432" s="146"/>
      <c r="U432" s="147"/>
      <c r="AT432" s="144" t="s">
        <v>133</v>
      </c>
      <c r="AU432" s="144" t="s">
        <v>84</v>
      </c>
      <c r="AV432" s="12" t="s">
        <v>82</v>
      </c>
      <c r="AW432" s="12" t="s">
        <v>37</v>
      </c>
      <c r="AX432" s="12" t="s">
        <v>75</v>
      </c>
      <c r="AY432" s="144" t="s">
        <v>121</v>
      </c>
    </row>
    <row r="433" spans="2:65" s="13" customFormat="1">
      <c r="B433" s="148"/>
      <c r="D433" s="138" t="s">
        <v>133</v>
      </c>
      <c r="E433" s="149" t="s">
        <v>3</v>
      </c>
      <c r="F433" s="150" t="s">
        <v>525</v>
      </c>
      <c r="H433" s="151">
        <v>9</v>
      </c>
      <c r="L433" s="148"/>
      <c r="M433" s="152"/>
      <c r="U433" s="153"/>
      <c r="AT433" s="149" t="s">
        <v>133</v>
      </c>
      <c r="AU433" s="149" t="s">
        <v>84</v>
      </c>
      <c r="AV433" s="13" t="s">
        <v>84</v>
      </c>
      <c r="AW433" s="13" t="s">
        <v>37</v>
      </c>
      <c r="AX433" s="13" t="s">
        <v>75</v>
      </c>
      <c r="AY433" s="149" t="s">
        <v>121</v>
      </c>
    </row>
    <row r="434" spans="2:65" s="14" customFormat="1">
      <c r="B434" s="154"/>
      <c r="D434" s="138" t="s">
        <v>133</v>
      </c>
      <c r="E434" s="155" t="s">
        <v>3</v>
      </c>
      <c r="F434" s="156" t="s">
        <v>136</v>
      </c>
      <c r="H434" s="157">
        <v>9</v>
      </c>
      <c r="L434" s="154"/>
      <c r="M434" s="158"/>
      <c r="U434" s="159"/>
      <c r="AT434" s="155" t="s">
        <v>133</v>
      </c>
      <c r="AU434" s="155" t="s">
        <v>84</v>
      </c>
      <c r="AV434" s="14" t="s">
        <v>127</v>
      </c>
      <c r="AW434" s="14" t="s">
        <v>37</v>
      </c>
      <c r="AX434" s="14" t="s">
        <v>82</v>
      </c>
      <c r="AY434" s="155" t="s">
        <v>121</v>
      </c>
    </row>
    <row r="435" spans="2:65" s="1" customFormat="1" ht="16.5" customHeight="1">
      <c r="B435" s="124"/>
      <c r="C435" s="160" t="s">
        <v>526</v>
      </c>
      <c r="D435" s="160" t="s">
        <v>282</v>
      </c>
      <c r="E435" s="161" t="s">
        <v>527</v>
      </c>
      <c r="F435" s="162" t="s">
        <v>528</v>
      </c>
      <c r="G435" s="163" t="s">
        <v>415</v>
      </c>
      <c r="H435" s="164">
        <v>9</v>
      </c>
      <c r="I435" s="165"/>
      <c r="J435" s="165">
        <f>ROUND(I435*H435,2)</f>
        <v>0</v>
      </c>
      <c r="K435" s="166"/>
      <c r="L435" s="167"/>
      <c r="M435" s="168" t="s">
        <v>3</v>
      </c>
      <c r="N435" s="169" t="s">
        <v>46</v>
      </c>
      <c r="O435" s="134">
        <v>0</v>
      </c>
      <c r="P435" s="134">
        <f>O435*H435</f>
        <v>0</v>
      </c>
      <c r="Q435" s="134">
        <v>6.1000000000000004E-3</v>
      </c>
      <c r="R435" s="134">
        <f>Q435*H435</f>
        <v>5.4900000000000004E-2</v>
      </c>
      <c r="S435" s="134">
        <v>0</v>
      </c>
      <c r="T435" s="134">
        <f>S435*H435</f>
        <v>0</v>
      </c>
      <c r="U435" s="135" t="s">
        <v>3</v>
      </c>
      <c r="AR435" s="136" t="s">
        <v>173</v>
      </c>
      <c r="AT435" s="136" t="s">
        <v>282</v>
      </c>
      <c r="AU435" s="136" t="s">
        <v>84</v>
      </c>
      <c r="AY435" s="17" t="s">
        <v>121</v>
      </c>
      <c r="BE435" s="137">
        <f>IF(N435="základní",J435,0)</f>
        <v>0</v>
      </c>
      <c r="BF435" s="137">
        <f>IF(N435="snížená",J435,0)</f>
        <v>0</v>
      </c>
      <c r="BG435" s="137">
        <f>IF(N435="zákl. přenesená",J435,0)</f>
        <v>0</v>
      </c>
      <c r="BH435" s="137">
        <f>IF(N435="sníž. přenesená",J435,0)</f>
        <v>0</v>
      </c>
      <c r="BI435" s="137">
        <f>IF(N435="nulová",J435,0)</f>
        <v>0</v>
      </c>
      <c r="BJ435" s="17" t="s">
        <v>82</v>
      </c>
      <c r="BK435" s="137">
        <f>ROUND(I435*H435,2)</f>
        <v>0</v>
      </c>
      <c r="BL435" s="17" t="s">
        <v>127</v>
      </c>
      <c r="BM435" s="136" t="s">
        <v>529</v>
      </c>
    </row>
    <row r="436" spans="2:65" s="1" customFormat="1">
      <c r="B436" s="30"/>
      <c r="D436" s="138" t="s">
        <v>129</v>
      </c>
      <c r="F436" s="139" t="s">
        <v>528</v>
      </c>
      <c r="L436" s="30"/>
      <c r="M436" s="140"/>
      <c r="U436" s="51"/>
      <c r="AT436" s="17" t="s">
        <v>129</v>
      </c>
      <c r="AU436" s="17" t="s">
        <v>84</v>
      </c>
    </row>
    <row r="437" spans="2:65" s="1" customFormat="1" ht="16.5" customHeight="1">
      <c r="B437" s="124"/>
      <c r="C437" s="160" t="s">
        <v>530</v>
      </c>
      <c r="D437" s="160" t="s">
        <v>282</v>
      </c>
      <c r="E437" s="161" t="s">
        <v>531</v>
      </c>
      <c r="F437" s="162" t="s">
        <v>532</v>
      </c>
      <c r="G437" s="163" t="s">
        <v>415</v>
      </c>
      <c r="H437" s="164">
        <v>24</v>
      </c>
      <c r="I437" s="165"/>
      <c r="J437" s="165">
        <f>ROUND(I437*H437,2)</f>
        <v>0</v>
      </c>
      <c r="K437" s="166"/>
      <c r="L437" s="167"/>
      <c r="M437" s="168" t="s">
        <v>3</v>
      </c>
      <c r="N437" s="169" t="s">
        <v>46</v>
      </c>
      <c r="O437" s="134">
        <v>0</v>
      </c>
      <c r="P437" s="134">
        <f>O437*H437</f>
        <v>0</v>
      </c>
      <c r="Q437" s="134">
        <v>3.5E-4</v>
      </c>
      <c r="R437" s="134">
        <f>Q437*H437</f>
        <v>8.3999999999999995E-3</v>
      </c>
      <c r="S437" s="134">
        <v>0</v>
      </c>
      <c r="T437" s="134">
        <f>S437*H437</f>
        <v>0</v>
      </c>
      <c r="U437" s="135" t="s">
        <v>3</v>
      </c>
      <c r="AR437" s="136" t="s">
        <v>173</v>
      </c>
      <c r="AT437" s="136" t="s">
        <v>282</v>
      </c>
      <c r="AU437" s="136" t="s">
        <v>84</v>
      </c>
      <c r="AY437" s="17" t="s">
        <v>121</v>
      </c>
      <c r="BE437" s="137">
        <f>IF(N437="základní",J437,0)</f>
        <v>0</v>
      </c>
      <c r="BF437" s="137">
        <f>IF(N437="snížená",J437,0)</f>
        <v>0</v>
      </c>
      <c r="BG437" s="137">
        <f>IF(N437="zákl. přenesená",J437,0)</f>
        <v>0</v>
      </c>
      <c r="BH437" s="137">
        <f>IF(N437="sníž. přenesená",J437,0)</f>
        <v>0</v>
      </c>
      <c r="BI437" s="137">
        <f>IF(N437="nulová",J437,0)</f>
        <v>0</v>
      </c>
      <c r="BJ437" s="17" t="s">
        <v>82</v>
      </c>
      <c r="BK437" s="137">
        <f>ROUND(I437*H437,2)</f>
        <v>0</v>
      </c>
      <c r="BL437" s="17" t="s">
        <v>127</v>
      </c>
      <c r="BM437" s="136" t="s">
        <v>533</v>
      </c>
    </row>
    <row r="438" spans="2:65" s="1" customFormat="1">
      <c r="B438" s="30"/>
      <c r="D438" s="138" t="s">
        <v>129</v>
      </c>
      <c r="F438" s="139" t="s">
        <v>532</v>
      </c>
      <c r="L438" s="30"/>
      <c r="M438" s="140"/>
      <c r="U438" s="51"/>
      <c r="AT438" s="17" t="s">
        <v>129</v>
      </c>
      <c r="AU438" s="17" t="s">
        <v>84</v>
      </c>
    </row>
    <row r="439" spans="2:65" s="12" customFormat="1">
      <c r="B439" s="143"/>
      <c r="D439" s="138" t="s">
        <v>133</v>
      </c>
      <c r="E439" s="144" t="s">
        <v>3</v>
      </c>
      <c r="F439" s="145" t="s">
        <v>483</v>
      </c>
      <c r="H439" s="144" t="s">
        <v>3</v>
      </c>
      <c r="L439" s="143"/>
      <c r="M439" s="146"/>
      <c r="U439" s="147"/>
      <c r="AT439" s="144" t="s">
        <v>133</v>
      </c>
      <c r="AU439" s="144" t="s">
        <v>84</v>
      </c>
      <c r="AV439" s="12" t="s">
        <v>82</v>
      </c>
      <c r="AW439" s="12" t="s">
        <v>37</v>
      </c>
      <c r="AX439" s="12" t="s">
        <v>75</v>
      </c>
      <c r="AY439" s="144" t="s">
        <v>121</v>
      </c>
    </row>
    <row r="440" spans="2:65" s="13" customFormat="1">
      <c r="B440" s="148"/>
      <c r="D440" s="138" t="s">
        <v>133</v>
      </c>
      <c r="E440" s="149" t="s">
        <v>3</v>
      </c>
      <c r="F440" s="150" t="s">
        <v>534</v>
      </c>
      <c r="H440" s="151">
        <v>24</v>
      </c>
      <c r="L440" s="148"/>
      <c r="M440" s="152"/>
      <c r="U440" s="153"/>
      <c r="AT440" s="149" t="s">
        <v>133</v>
      </c>
      <c r="AU440" s="149" t="s">
        <v>84</v>
      </c>
      <c r="AV440" s="13" t="s">
        <v>84</v>
      </c>
      <c r="AW440" s="13" t="s">
        <v>37</v>
      </c>
      <c r="AX440" s="13" t="s">
        <v>75</v>
      </c>
      <c r="AY440" s="149" t="s">
        <v>121</v>
      </c>
    </row>
    <row r="441" spans="2:65" s="14" customFormat="1">
      <c r="B441" s="154"/>
      <c r="D441" s="138" t="s">
        <v>133</v>
      </c>
      <c r="E441" s="155" t="s">
        <v>3</v>
      </c>
      <c r="F441" s="156" t="s">
        <v>136</v>
      </c>
      <c r="H441" s="157">
        <v>24</v>
      </c>
      <c r="L441" s="154"/>
      <c r="M441" s="158"/>
      <c r="U441" s="159"/>
      <c r="AT441" s="155" t="s">
        <v>133</v>
      </c>
      <c r="AU441" s="155" t="s">
        <v>84</v>
      </c>
      <c r="AV441" s="14" t="s">
        <v>127</v>
      </c>
      <c r="AW441" s="14" t="s">
        <v>37</v>
      </c>
      <c r="AX441" s="14" t="s">
        <v>82</v>
      </c>
      <c r="AY441" s="155" t="s">
        <v>121</v>
      </c>
    </row>
    <row r="442" spans="2:65" s="1" customFormat="1" ht="16.5" customHeight="1">
      <c r="B442" s="124"/>
      <c r="C442" s="160" t="s">
        <v>535</v>
      </c>
      <c r="D442" s="160" t="s">
        <v>282</v>
      </c>
      <c r="E442" s="161" t="s">
        <v>536</v>
      </c>
      <c r="F442" s="162" t="s">
        <v>537</v>
      </c>
      <c r="G442" s="163" t="s">
        <v>415</v>
      </c>
      <c r="H442" s="164">
        <v>9</v>
      </c>
      <c r="I442" s="165"/>
      <c r="J442" s="165">
        <f>ROUND(I442*H442,2)</f>
        <v>0</v>
      </c>
      <c r="K442" s="166"/>
      <c r="L442" s="167"/>
      <c r="M442" s="168" t="s">
        <v>3</v>
      </c>
      <c r="N442" s="169" t="s">
        <v>46</v>
      </c>
      <c r="O442" s="134">
        <v>0</v>
      </c>
      <c r="P442" s="134">
        <f>O442*H442</f>
        <v>0</v>
      </c>
      <c r="Q442" s="134">
        <v>1E-4</v>
      </c>
      <c r="R442" s="134">
        <f>Q442*H442</f>
        <v>9.0000000000000008E-4</v>
      </c>
      <c r="S442" s="134">
        <v>0</v>
      </c>
      <c r="T442" s="134">
        <f>S442*H442</f>
        <v>0</v>
      </c>
      <c r="U442" s="135" t="s">
        <v>3</v>
      </c>
      <c r="AR442" s="136" t="s">
        <v>173</v>
      </c>
      <c r="AT442" s="136" t="s">
        <v>282</v>
      </c>
      <c r="AU442" s="136" t="s">
        <v>84</v>
      </c>
      <c r="AY442" s="17" t="s">
        <v>121</v>
      </c>
      <c r="BE442" s="137">
        <f>IF(N442="základní",J442,0)</f>
        <v>0</v>
      </c>
      <c r="BF442" s="137">
        <f>IF(N442="snížená",J442,0)</f>
        <v>0</v>
      </c>
      <c r="BG442" s="137">
        <f>IF(N442="zákl. přenesená",J442,0)</f>
        <v>0</v>
      </c>
      <c r="BH442" s="137">
        <f>IF(N442="sníž. přenesená",J442,0)</f>
        <v>0</v>
      </c>
      <c r="BI442" s="137">
        <f>IF(N442="nulová",J442,0)</f>
        <v>0</v>
      </c>
      <c r="BJ442" s="17" t="s">
        <v>82</v>
      </c>
      <c r="BK442" s="137">
        <f>ROUND(I442*H442,2)</f>
        <v>0</v>
      </c>
      <c r="BL442" s="17" t="s">
        <v>127</v>
      </c>
      <c r="BM442" s="136" t="s">
        <v>538</v>
      </c>
    </row>
    <row r="443" spans="2:65" s="1" customFormat="1">
      <c r="B443" s="30"/>
      <c r="D443" s="138" t="s">
        <v>129</v>
      </c>
      <c r="F443" s="139" t="s">
        <v>537</v>
      </c>
      <c r="L443" s="30"/>
      <c r="M443" s="140"/>
      <c r="U443" s="51"/>
      <c r="AT443" s="17" t="s">
        <v>129</v>
      </c>
      <c r="AU443" s="17" t="s">
        <v>84</v>
      </c>
    </row>
    <row r="444" spans="2:65" s="12" customFormat="1">
      <c r="B444" s="143"/>
      <c r="D444" s="138" t="s">
        <v>133</v>
      </c>
      <c r="E444" s="144" t="s">
        <v>3</v>
      </c>
      <c r="F444" s="145" t="s">
        <v>218</v>
      </c>
      <c r="H444" s="144" t="s">
        <v>3</v>
      </c>
      <c r="L444" s="143"/>
      <c r="M444" s="146"/>
      <c r="U444" s="147"/>
      <c r="AT444" s="144" t="s">
        <v>133</v>
      </c>
      <c r="AU444" s="144" t="s">
        <v>84</v>
      </c>
      <c r="AV444" s="12" t="s">
        <v>82</v>
      </c>
      <c r="AW444" s="12" t="s">
        <v>37</v>
      </c>
      <c r="AX444" s="12" t="s">
        <v>75</v>
      </c>
      <c r="AY444" s="144" t="s">
        <v>121</v>
      </c>
    </row>
    <row r="445" spans="2:65" s="13" customFormat="1">
      <c r="B445" s="148"/>
      <c r="D445" s="138" t="s">
        <v>133</v>
      </c>
      <c r="E445" s="149" t="s">
        <v>3</v>
      </c>
      <c r="F445" s="150" t="s">
        <v>525</v>
      </c>
      <c r="H445" s="151">
        <v>9</v>
      </c>
      <c r="L445" s="148"/>
      <c r="M445" s="152"/>
      <c r="U445" s="153"/>
      <c r="AT445" s="149" t="s">
        <v>133</v>
      </c>
      <c r="AU445" s="149" t="s">
        <v>84</v>
      </c>
      <c r="AV445" s="13" t="s">
        <v>84</v>
      </c>
      <c r="AW445" s="13" t="s">
        <v>37</v>
      </c>
      <c r="AX445" s="13" t="s">
        <v>75</v>
      </c>
      <c r="AY445" s="149" t="s">
        <v>121</v>
      </c>
    </row>
    <row r="446" spans="2:65" s="14" customFormat="1">
      <c r="B446" s="154"/>
      <c r="D446" s="138" t="s">
        <v>133</v>
      </c>
      <c r="E446" s="155" t="s">
        <v>3</v>
      </c>
      <c r="F446" s="156" t="s">
        <v>136</v>
      </c>
      <c r="H446" s="157">
        <v>9</v>
      </c>
      <c r="L446" s="154"/>
      <c r="M446" s="158"/>
      <c r="U446" s="159"/>
      <c r="AT446" s="155" t="s">
        <v>133</v>
      </c>
      <c r="AU446" s="155" t="s">
        <v>84</v>
      </c>
      <c r="AV446" s="14" t="s">
        <v>127</v>
      </c>
      <c r="AW446" s="14" t="s">
        <v>37</v>
      </c>
      <c r="AX446" s="14" t="s">
        <v>82</v>
      </c>
      <c r="AY446" s="155" t="s">
        <v>121</v>
      </c>
    </row>
    <row r="447" spans="2:65" s="1" customFormat="1" ht="16.5" customHeight="1">
      <c r="B447" s="124"/>
      <c r="C447" s="125" t="s">
        <v>539</v>
      </c>
      <c r="D447" s="125" t="s">
        <v>123</v>
      </c>
      <c r="E447" s="126" t="s">
        <v>540</v>
      </c>
      <c r="F447" s="127" t="s">
        <v>541</v>
      </c>
      <c r="G447" s="128" t="s">
        <v>192</v>
      </c>
      <c r="H447" s="129">
        <v>223.8</v>
      </c>
      <c r="I447" s="130"/>
      <c r="J447" s="130">
        <f>ROUND(I447*H447,2)</f>
        <v>0</v>
      </c>
      <c r="K447" s="131"/>
      <c r="L447" s="30"/>
      <c r="M447" s="132" t="s">
        <v>3</v>
      </c>
      <c r="N447" s="133" t="s">
        <v>46</v>
      </c>
      <c r="O447" s="134">
        <v>3.0000000000000001E-3</v>
      </c>
      <c r="P447" s="134">
        <f>O447*H447</f>
        <v>0.6714</v>
      </c>
      <c r="Q447" s="134">
        <v>3.3E-4</v>
      </c>
      <c r="R447" s="134">
        <f>Q447*H447</f>
        <v>7.3854000000000003E-2</v>
      </c>
      <c r="S447" s="134">
        <v>0</v>
      </c>
      <c r="T447" s="134">
        <f>S447*H447</f>
        <v>0</v>
      </c>
      <c r="U447" s="135" t="s">
        <v>3</v>
      </c>
      <c r="AR447" s="136" t="s">
        <v>127</v>
      </c>
      <c r="AT447" s="136" t="s">
        <v>123</v>
      </c>
      <c r="AU447" s="136" t="s">
        <v>84</v>
      </c>
      <c r="AY447" s="17" t="s">
        <v>121</v>
      </c>
      <c r="BE447" s="137">
        <f>IF(N447="základní",J447,0)</f>
        <v>0</v>
      </c>
      <c r="BF447" s="137">
        <f>IF(N447="snížená",J447,0)</f>
        <v>0</v>
      </c>
      <c r="BG447" s="137">
        <f>IF(N447="zákl. přenesená",J447,0)</f>
        <v>0</v>
      </c>
      <c r="BH447" s="137">
        <f>IF(N447="sníž. přenesená",J447,0)</f>
        <v>0</v>
      </c>
      <c r="BI447" s="137">
        <f>IF(N447="nulová",J447,0)</f>
        <v>0</v>
      </c>
      <c r="BJ447" s="17" t="s">
        <v>82</v>
      </c>
      <c r="BK447" s="137">
        <f>ROUND(I447*H447,2)</f>
        <v>0</v>
      </c>
      <c r="BL447" s="17" t="s">
        <v>127</v>
      </c>
      <c r="BM447" s="136" t="s">
        <v>542</v>
      </c>
    </row>
    <row r="448" spans="2:65" s="1" customFormat="1">
      <c r="B448" s="30"/>
      <c r="D448" s="138" t="s">
        <v>129</v>
      </c>
      <c r="F448" s="139" t="s">
        <v>543</v>
      </c>
      <c r="L448" s="30"/>
      <c r="M448" s="140"/>
      <c r="U448" s="51"/>
      <c r="AT448" s="17" t="s">
        <v>129</v>
      </c>
      <c r="AU448" s="17" t="s">
        <v>84</v>
      </c>
    </row>
    <row r="449" spans="2:65" s="1" customFormat="1">
      <c r="B449" s="30"/>
      <c r="D449" s="141" t="s">
        <v>131</v>
      </c>
      <c r="F449" s="142" t="s">
        <v>544</v>
      </c>
      <c r="L449" s="30"/>
      <c r="M449" s="140"/>
      <c r="U449" s="51"/>
      <c r="AT449" s="17" t="s">
        <v>131</v>
      </c>
      <c r="AU449" s="17" t="s">
        <v>84</v>
      </c>
    </row>
    <row r="450" spans="2:65" s="12" customFormat="1">
      <c r="B450" s="143"/>
      <c r="D450" s="138" t="s">
        <v>133</v>
      </c>
      <c r="E450" s="144" t="s">
        <v>3</v>
      </c>
      <c r="F450" s="145" t="s">
        <v>218</v>
      </c>
      <c r="H450" s="144" t="s">
        <v>3</v>
      </c>
      <c r="L450" s="143"/>
      <c r="M450" s="146"/>
      <c r="U450" s="147"/>
      <c r="AT450" s="144" t="s">
        <v>133</v>
      </c>
      <c r="AU450" s="144" t="s">
        <v>84</v>
      </c>
      <c r="AV450" s="12" t="s">
        <v>82</v>
      </c>
      <c r="AW450" s="12" t="s">
        <v>37</v>
      </c>
      <c r="AX450" s="12" t="s">
        <v>75</v>
      </c>
      <c r="AY450" s="144" t="s">
        <v>121</v>
      </c>
    </row>
    <row r="451" spans="2:65" s="13" customFormat="1">
      <c r="B451" s="148"/>
      <c r="D451" s="138" t="s">
        <v>133</v>
      </c>
      <c r="E451" s="149" t="s">
        <v>3</v>
      </c>
      <c r="F451" s="150" t="s">
        <v>545</v>
      </c>
      <c r="H451" s="151">
        <v>55</v>
      </c>
      <c r="L451" s="148"/>
      <c r="M451" s="152"/>
      <c r="U451" s="153"/>
      <c r="AT451" s="149" t="s">
        <v>133</v>
      </c>
      <c r="AU451" s="149" t="s">
        <v>84</v>
      </c>
      <c r="AV451" s="13" t="s">
        <v>84</v>
      </c>
      <c r="AW451" s="13" t="s">
        <v>37</v>
      </c>
      <c r="AX451" s="13" t="s">
        <v>75</v>
      </c>
      <c r="AY451" s="149" t="s">
        <v>121</v>
      </c>
    </row>
    <row r="452" spans="2:65" s="13" customFormat="1">
      <c r="B452" s="148"/>
      <c r="D452" s="138" t="s">
        <v>133</v>
      </c>
      <c r="E452" s="149" t="s">
        <v>3</v>
      </c>
      <c r="F452" s="150" t="s">
        <v>546</v>
      </c>
      <c r="H452" s="151">
        <v>60</v>
      </c>
      <c r="L452" s="148"/>
      <c r="M452" s="152"/>
      <c r="U452" s="153"/>
      <c r="AT452" s="149" t="s">
        <v>133</v>
      </c>
      <c r="AU452" s="149" t="s">
        <v>84</v>
      </c>
      <c r="AV452" s="13" t="s">
        <v>84</v>
      </c>
      <c r="AW452" s="13" t="s">
        <v>37</v>
      </c>
      <c r="AX452" s="13" t="s">
        <v>75</v>
      </c>
      <c r="AY452" s="149" t="s">
        <v>121</v>
      </c>
    </row>
    <row r="453" spans="2:65" s="13" customFormat="1">
      <c r="B453" s="148"/>
      <c r="D453" s="138" t="s">
        <v>133</v>
      </c>
      <c r="E453" s="149" t="s">
        <v>3</v>
      </c>
      <c r="F453" s="150" t="s">
        <v>547</v>
      </c>
      <c r="H453" s="151">
        <v>40</v>
      </c>
      <c r="L453" s="148"/>
      <c r="M453" s="152"/>
      <c r="U453" s="153"/>
      <c r="AT453" s="149" t="s">
        <v>133</v>
      </c>
      <c r="AU453" s="149" t="s">
        <v>84</v>
      </c>
      <c r="AV453" s="13" t="s">
        <v>84</v>
      </c>
      <c r="AW453" s="13" t="s">
        <v>37</v>
      </c>
      <c r="AX453" s="13" t="s">
        <v>75</v>
      </c>
      <c r="AY453" s="149" t="s">
        <v>121</v>
      </c>
    </row>
    <row r="454" spans="2:65" s="13" customFormat="1">
      <c r="B454" s="148"/>
      <c r="D454" s="138" t="s">
        <v>133</v>
      </c>
      <c r="E454" s="149" t="s">
        <v>3</v>
      </c>
      <c r="F454" s="150" t="s">
        <v>548</v>
      </c>
      <c r="H454" s="151">
        <v>15</v>
      </c>
      <c r="L454" s="148"/>
      <c r="M454" s="152"/>
      <c r="U454" s="153"/>
      <c r="AT454" s="149" t="s">
        <v>133</v>
      </c>
      <c r="AU454" s="149" t="s">
        <v>84</v>
      </c>
      <c r="AV454" s="13" t="s">
        <v>84</v>
      </c>
      <c r="AW454" s="13" t="s">
        <v>37</v>
      </c>
      <c r="AX454" s="13" t="s">
        <v>75</v>
      </c>
      <c r="AY454" s="149" t="s">
        <v>121</v>
      </c>
    </row>
    <row r="455" spans="2:65" s="13" customFormat="1">
      <c r="B455" s="148"/>
      <c r="D455" s="138" t="s">
        <v>133</v>
      </c>
      <c r="E455" s="149" t="s">
        <v>3</v>
      </c>
      <c r="F455" s="150" t="s">
        <v>549</v>
      </c>
      <c r="H455" s="151">
        <v>7.5</v>
      </c>
      <c r="L455" s="148"/>
      <c r="M455" s="152"/>
      <c r="U455" s="153"/>
      <c r="AT455" s="149" t="s">
        <v>133</v>
      </c>
      <c r="AU455" s="149" t="s">
        <v>84</v>
      </c>
      <c r="AV455" s="13" t="s">
        <v>84</v>
      </c>
      <c r="AW455" s="13" t="s">
        <v>37</v>
      </c>
      <c r="AX455" s="13" t="s">
        <v>75</v>
      </c>
      <c r="AY455" s="149" t="s">
        <v>121</v>
      </c>
    </row>
    <row r="456" spans="2:65" s="13" customFormat="1">
      <c r="B456" s="148"/>
      <c r="D456" s="138" t="s">
        <v>133</v>
      </c>
      <c r="E456" s="149" t="s">
        <v>3</v>
      </c>
      <c r="F456" s="150" t="s">
        <v>550</v>
      </c>
      <c r="H456" s="151">
        <v>43.8</v>
      </c>
      <c r="L456" s="148"/>
      <c r="M456" s="152"/>
      <c r="U456" s="153"/>
      <c r="AT456" s="149" t="s">
        <v>133</v>
      </c>
      <c r="AU456" s="149" t="s">
        <v>84</v>
      </c>
      <c r="AV456" s="13" t="s">
        <v>84</v>
      </c>
      <c r="AW456" s="13" t="s">
        <v>37</v>
      </c>
      <c r="AX456" s="13" t="s">
        <v>75</v>
      </c>
      <c r="AY456" s="149" t="s">
        <v>121</v>
      </c>
    </row>
    <row r="457" spans="2:65" s="13" customFormat="1">
      <c r="B457" s="148"/>
      <c r="D457" s="138" t="s">
        <v>133</v>
      </c>
      <c r="E457" s="149" t="s">
        <v>3</v>
      </c>
      <c r="F457" s="150" t="s">
        <v>551</v>
      </c>
      <c r="H457" s="151">
        <v>2.5</v>
      </c>
      <c r="L457" s="148"/>
      <c r="M457" s="152"/>
      <c r="U457" s="153"/>
      <c r="AT457" s="149" t="s">
        <v>133</v>
      </c>
      <c r="AU457" s="149" t="s">
        <v>84</v>
      </c>
      <c r="AV457" s="13" t="s">
        <v>84</v>
      </c>
      <c r="AW457" s="13" t="s">
        <v>37</v>
      </c>
      <c r="AX457" s="13" t="s">
        <v>75</v>
      </c>
      <c r="AY457" s="149" t="s">
        <v>121</v>
      </c>
    </row>
    <row r="458" spans="2:65" s="14" customFormat="1">
      <c r="B458" s="154"/>
      <c r="D458" s="138" t="s">
        <v>133</v>
      </c>
      <c r="E458" s="155" t="s">
        <v>3</v>
      </c>
      <c r="F458" s="156" t="s">
        <v>136</v>
      </c>
      <c r="H458" s="157">
        <v>223.8</v>
      </c>
      <c r="L458" s="154"/>
      <c r="M458" s="158"/>
      <c r="U458" s="159"/>
      <c r="AT458" s="155" t="s">
        <v>133</v>
      </c>
      <c r="AU458" s="155" t="s">
        <v>84</v>
      </c>
      <c r="AV458" s="14" t="s">
        <v>127</v>
      </c>
      <c r="AW458" s="14" t="s">
        <v>37</v>
      </c>
      <c r="AX458" s="14" t="s">
        <v>82</v>
      </c>
      <c r="AY458" s="155" t="s">
        <v>121</v>
      </c>
    </row>
    <row r="459" spans="2:65" s="1" customFormat="1" ht="16.5" customHeight="1">
      <c r="B459" s="124"/>
      <c r="C459" s="125" t="s">
        <v>552</v>
      </c>
      <c r="D459" s="125" t="s">
        <v>123</v>
      </c>
      <c r="E459" s="126" t="s">
        <v>553</v>
      </c>
      <c r="F459" s="127" t="s">
        <v>554</v>
      </c>
      <c r="G459" s="128" t="s">
        <v>192</v>
      </c>
      <c r="H459" s="129">
        <v>16</v>
      </c>
      <c r="I459" s="130"/>
      <c r="J459" s="130">
        <f>ROUND(I459*H459,2)</f>
        <v>0</v>
      </c>
      <c r="K459" s="131"/>
      <c r="L459" s="30"/>
      <c r="M459" s="132" t="s">
        <v>3</v>
      </c>
      <c r="N459" s="133" t="s">
        <v>46</v>
      </c>
      <c r="O459" s="134">
        <v>3.0000000000000001E-3</v>
      </c>
      <c r="P459" s="134">
        <f>O459*H459</f>
        <v>4.8000000000000001E-2</v>
      </c>
      <c r="Q459" s="134">
        <v>1.6000000000000001E-4</v>
      </c>
      <c r="R459" s="134">
        <f>Q459*H459</f>
        <v>2.5600000000000002E-3</v>
      </c>
      <c r="S459" s="134">
        <v>0</v>
      </c>
      <c r="T459" s="134">
        <f>S459*H459</f>
        <v>0</v>
      </c>
      <c r="U459" s="135" t="s">
        <v>3</v>
      </c>
      <c r="AR459" s="136" t="s">
        <v>127</v>
      </c>
      <c r="AT459" s="136" t="s">
        <v>123</v>
      </c>
      <c r="AU459" s="136" t="s">
        <v>84</v>
      </c>
      <c r="AY459" s="17" t="s">
        <v>121</v>
      </c>
      <c r="BE459" s="137">
        <f>IF(N459="základní",J459,0)</f>
        <v>0</v>
      </c>
      <c r="BF459" s="137">
        <f>IF(N459="snížená",J459,0)</f>
        <v>0</v>
      </c>
      <c r="BG459" s="137">
        <f>IF(N459="zákl. přenesená",J459,0)</f>
        <v>0</v>
      </c>
      <c r="BH459" s="137">
        <f>IF(N459="sníž. přenesená",J459,0)</f>
        <v>0</v>
      </c>
      <c r="BI459" s="137">
        <f>IF(N459="nulová",J459,0)</f>
        <v>0</v>
      </c>
      <c r="BJ459" s="17" t="s">
        <v>82</v>
      </c>
      <c r="BK459" s="137">
        <f>ROUND(I459*H459,2)</f>
        <v>0</v>
      </c>
      <c r="BL459" s="17" t="s">
        <v>127</v>
      </c>
      <c r="BM459" s="136" t="s">
        <v>555</v>
      </c>
    </row>
    <row r="460" spans="2:65" s="1" customFormat="1">
      <c r="B460" s="30"/>
      <c r="D460" s="138" t="s">
        <v>129</v>
      </c>
      <c r="F460" s="139" t="s">
        <v>556</v>
      </c>
      <c r="L460" s="30"/>
      <c r="M460" s="140"/>
      <c r="U460" s="51"/>
      <c r="AT460" s="17" t="s">
        <v>129</v>
      </c>
      <c r="AU460" s="17" t="s">
        <v>84</v>
      </c>
    </row>
    <row r="461" spans="2:65" s="1" customFormat="1">
      <c r="B461" s="30"/>
      <c r="D461" s="141" t="s">
        <v>131</v>
      </c>
      <c r="F461" s="142" t="s">
        <v>557</v>
      </c>
      <c r="L461" s="30"/>
      <c r="M461" s="140"/>
      <c r="U461" s="51"/>
      <c r="AT461" s="17" t="s">
        <v>131</v>
      </c>
      <c r="AU461" s="17" t="s">
        <v>84</v>
      </c>
    </row>
    <row r="462" spans="2:65" s="12" customFormat="1">
      <c r="B462" s="143"/>
      <c r="D462" s="138" t="s">
        <v>133</v>
      </c>
      <c r="E462" s="144" t="s">
        <v>3</v>
      </c>
      <c r="F462" s="145" t="s">
        <v>218</v>
      </c>
      <c r="H462" s="144" t="s">
        <v>3</v>
      </c>
      <c r="L462" s="143"/>
      <c r="M462" s="146"/>
      <c r="U462" s="147"/>
      <c r="AT462" s="144" t="s">
        <v>133</v>
      </c>
      <c r="AU462" s="144" t="s">
        <v>84</v>
      </c>
      <c r="AV462" s="12" t="s">
        <v>82</v>
      </c>
      <c r="AW462" s="12" t="s">
        <v>37</v>
      </c>
      <c r="AX462" s="12" t="s">
        <v>75</v>
      </c>
      <c r="AY462" s="144" t="s">
        <v>121</v>
      </c>
    </row>
    <row r="463" spans="2:65" s="13" customFormat="1">
      <c r="B463" s="148"/>
      <c r="D463" s="138" t="s">
        <v>133</v>
      </c>
      <c r="E463" s="149" t="s">
        <v>3</v>
      </c>
      <c r="F463" s="150" t="s">
        <v>558</v>
      </c>
      <c r="H463" s="151">
        <v>16</v>
      </c>
      <c r="L463" s="148"/>
      <c r="M463" s="152"/>
      <c r="U463" s="153"/>
      <c r="AT463" s="149" t="s">
        <v>133</v>
      </c>
      <c r="AU463" s="149" t="s">
        <v>84</v>
      </c>
      <c r="AV463" s="13" t="s">
        <v>84</v>
      </c>
      <c r="AW463" s="13" t="s">
        <v>37</v>
      </c>
      <c r="AX463" s="13" t="s">
        <v>75</v>
      </c>
      <c r="AY463" s="149" t="s">
        <v>121</v>
      </c>
    </row>
    <row r="464" spans="2:65" s="14" customFormat="1">
      <c r="B464" s="154"/>
      <c r="D464" s="138" t="s">
        <v>133</v>
      </c>
      <c r="E464" s="155" t="s">
        <v>3</v>
      </c>
      <c r="F464" s="156" t="s">
        <v>136</v>
      </c>
      <c r="H464" s="157">
        <v>16</v>
      </c>
      <c r="L464" s="154"/>
      <c r="M464" s="158"/>
      <c r="U464" s="159"/>
      <c r="AT464" s="155" t="s">
        <v>133</v>
      </c>
      <c r="AU464" s="155" t="s">
        <v>84</v>
      </c>
      <c r="AV464" s="14" t="s">
        <v>127</v>
      </c>
      <c r="AW464" s="14" t="s">
        <v>37</v>
      </c>
      <c r="AX464" s="14" t="s">
        <v>82</v>
      </c>
      <c r="AY464" s="155" t="s">
        <v>121</v>
      </c>
    </row>
    <row r="465" spans="2:65" s="1" customFormat="1" ht="16.5" customHeight="1">
      <c r="B465" s="124"/>
      <c r="C465" s="125" t="s">
        <v>559</v>
      </c>
      <c r="D465" s="125" t="s">
        <v>123</v>
      </c>
      <c r="E465" s="126" t="s">
        <v>560</v>
      </c>
      <c r="F465" s="127" t="s">
        <v>561</v>
      </c>
      <c r="G465" s="128" t="s">
        <v>126</v>
      </c>
      <c r="H465" s="129">
        <v>9</v>
      </c>
      <c r="I465" s="130"/>
      <c r="J465" s="130">
        <f>ROUND(I465*H465,2)</f>
        <v>0</v>
      </c>
      <c r="K465" s="131"/>
      <c r="L465" s="30"/>
      <c r="M465" s="132" t="s">
        <v>3</v>
      </c>
      <c r="N465" s="133" t="s">
        <v>46</v>
      </c>
      <c r="O465" s="134">
        <v>0.129</v>
      </c>
      <c r="P465" s="134">
        <f>O465*H465</f>
        <v>1.161</v>
      </c>
      <c r="Q465" s="134">
        <v>2.5999999999999999E-3</v>
      </c>
      <c r="R465" s="134">
        <f>Q465*H465</f>
        <v>2.3399999999999997E-2</v>
      </c>
      <c r="S465" s="134">
        <v>0</v>
      </c>
      <c r="T465" s="134">
        <f>S465*H465</f>
        <v>0</v>
      </c>
      <c r="U465" s="135" t="s">
        <v>3</v>
      </c>
      <c r="AR465" s="136" t="s">
        <v>127</v>
      </c>
      <c r="AT465" s="136" t="s">
        <v>123</v>
      </c>
      <c r="AU465" s="136" t="s">
        <v>84</v>
      </c>
      <c r="AY465" s="17" t="s">
        <v>121</v>
      </c>
      <c r="BE465" s="137">
        <f>IF(N465="základní",J465,0)</f>
        <v>0</v>
      </c>
      <c r="BF465" s="137">
        <f>IF(N465="snížená",J465,0)</f>
        <v>0</v>
      </c>
      <c r="BG465" s="137">
        <f>IF(N465="zákl. přenesená",J465,0)</f>
        <v>0</v>
      </c>
      <c r="BH465" s="137">
        <f>IF(N465="sníž. přenesená",J465,0)</f>
        <v>0</v>
      </c>
      <c r="BI465" s="137">
        <f>IF(N465="nulová",J465,0)</f>
        <v>0</v>
      </c>
      <c r="BJ465" s="17" t="s">
        <v>82</v>
      </c>
      <c r="BK465" s="137">
        <f>ROUND(I465*H465,2)</f>
        <v>0</v>
      </c>
      <c r="BL465" s="17" t="s">
        <v>127</v>
      </c>
      <c r="BM465" s="136" t="s">
        <v>562</v>
      </c>
    </row>
    <row r="466" spans="2:65" s="1" customFormat="1">
      <c r="B466" s="30"/>
      <c r="D466" s="138" t="s">
        <v>129</v>
      </c>
      <c r="F466" s="139" t="s">
        <v>563</v>
      </c>
      <c r="L466" s="30"/>
      <c r="M466" s="140"/>
      <c r="U466" s="51"/>
      <c r="AT466" s="17" t="s">
        <v>129</v>
      </c>
      <c r="AU466" s="17" t="s">
        <v>84</v>
      </c>
    </row>
    <row r="467" spans="2:65" s="1" customFormat="1">
      <c r="B467" s="30"/>
      <c r="D467" s="141" t="s">
        <v>131</v>
      </c>
      <c r="F467" s="142" t="s">
        <v>564</v>
      </c>
      <c r="L467" s="30"/>
      <c r="M467" s="140"/>
      <c r="U467" s="51"/>
      <c r="AT467" s="17" t="s">
        <v>131</v>
      </c>
      <c r="AU467" s="17" t="s">
        <v>84</v>
      </c>
    </row>
    <row r="468" spans="2:65" s="12" customFormat="1">
      <c r="B468" s="143"/>
      <c r="D468" s="138" t="s">
        <v>133</v>
      </c>
      <c r="E468" s="144" t="s">
        <v>3</v>
      </c>
      <c r="F468" s="145" t="s">
        <v>218</v>
      </c>
      <c r="H468" s="144" t="s">
        <v>3</v>
      </c>
      <c r="L468" s="143"/>
      <c r="M468" s="146"/>
      <c r="U468" s="147"/>
      <c r="AT468" s="144" t="s">
        <v>133</v>
      </c>
      <c r="AU468" s="144" t="s">
        <v>84</v>
      </c>
      <c r="AV468" s="12" t="s">
        <v>82</v>
      </c>
      <c r="AW468" s="12" t="s">
        <v>37</v>
      </c>
      <c r="AX468" s="12" t="s">
        <v>75</v>
      </c>
      <c r="AY468" s="144" t="s">
        <v>121</v>
      </c>
    </row>
    <row r="469" spans="2:65" s="12" customFormat="1">
      <c r="B469" s="143"/>
      <c r="D469" s="138" t="s">
        <v>133</v>
      </c>
      <c r="E469" s="144" t="s">
        <v>3</v>
      </c>
      <c r="F469" s="145" t="s">
        <v>565</v>
      </c>
      <c r="H469" s="144" t="s">
        <v>3</v>
      </c>
      <c r="L469" s="143"/>
      <c r="M469" s="146"/>
      <c r="U469" s="147"/>
      <c r="AT469" s="144" t="s">
        <v>133</v>
      </c>
      <c r="AU469" s="144" t="s">
        <v>84</v>
      </c>
      <c r="AV469" s="12" t="s">
        <v>82</v>
      </c>
      <c r="AW469" s="12" t="s">
        <v>37</v>
      </c>
      <c r="AX469" s="12" t="s">
        <v>75</v>
      </c>
      <c r="AY469" s="144" t="s">
        <v>121</v>
      </c>
    </row>
    <row r="470" spans="2:65" s="12" customFormat="1">
      <c r="B470" s="143"/>
      <c r="D470" s="138" t="s">
        <v>133</v>
      </c>
      <c r="E470" s="144" t="s">
        <v>3</v>
      </c>
      <c r="F470" s="145" t="s">
        <v>566</v>
      </c>
      <c r="H470" s="144" t="s">
        <v>3</v>
      </c>
      <c r="L470" s="143"/>
      <c r="M470" s="146"/>
      <c r="U470" s="147"/>
      <c r="AT470" s="144" t="s">
        <v>133</v>
      </c>
      <c r="AU470" s="144" t="s">
        <v>84</v>
      </c>
      <c r="AV470" s="12" t="s">
        <v>82</v>
      </c>
      <c r="AW470" s="12" t="s">
        <v>37</v>
      </c>
      <c r="AX470" s="12" t="s">
        <v>75</v>
      </c>
      <c r="AY470" s="144" t="s">
        <v>121</v>
      </c>
    </row>
    <row r="471" spans="2:65" s="13" customFormat="1">
      <c r="B471" s="148"/>
      <c r="D471" s="138" t="s">
        <v>133</v>
      </c>
      <c r="E471" s="149" t="s">
        <v>3</v>
      </c>
      <c r="F471" s="150" t="s">
        <v>567</v>
      </c>
      <c r="H471" s="151">
        <v>3</v>
      </c>
      <c r="L471" s="148"/>
      <c r="M471" s="152"/>
      <c r="U471" s="153"/>
      <c r="AT471" s="149" t="s">
        <v>133</v>
      </c>
      <c r="AU471" s="149" t="s">
        <v>84</v>
      </c>
      <c r="AV471" s="13" t="s">
        <v>84</v>
      </c>
      <c r="AW471" s="13" t="s">
        <v>37</v>
      </c>
      <c r="AX471" s="13" t="s">
        <v>75</v>
      </c>
      <c r="AY471" s="149" t="s">
        <v>121</v>
      </c>
    </row>
    <row r="472" spans="2:65" s="13" customFormat="1">
      <c r="B472" s="148"/>
      <c r="D472" s="138" t="s">
        <v>133</v>
      </c>
      <c r="E472" s="149" t="s">
        <v>3</v>
      </c>
      <c r="F472" s="150" t="s">
        <v>568</v>
      </c>
      <c r="H472" s="151">
        <v>6</v>
      </c>
      <c r="L472" s="148"/>
      <c r="M472" s="152"/>
      <c r="U472" s="153"/>
      <c r="AT472" s="149" t="s">
        <v>133</v>
      </c>
      <c r="AU472" s="149" t="s">
        <v>84</v>
      </c>
      <c r="AV472" s="13" t="s">
        <v>84</v>
      </c>
      <c r="AW472" s="13" t="s">
        <v>37</v>
      </c>
      <c r="AX472" s="13" t="s">
        <v>75</v>
      </c>
      <c r="AY472" s="149" t="s">
        <v>121</v>
      </c>
    </row>
    <row r="473" spans="2:65" s="14" customFormat="1">
      <c r="B473" s="154"/>
      <c r="D473" s="138" t="s">
        <v>133</v>
      </c>
      <c r="E473" s="155" t="s">
        <v>3</v>
      </c>
      <c r="F473" s="156" t="s">
        <v>136</v>
      </c>
      <c r="H473" s="157">
        <v>9</v>
      </c>
      <c r="L473" s="154"/>
      <c r="M473" s="158"/>
      <c r="U473" s="159"/>
      <c r="AT473" s="155" t="s">
        <v>133</v>
      </c>
      <c r="AU473" s="155" t="s">
        <v>84</v>
      </c>
      <c r="AV473" s="14" t="s">
        <v>127</v>
      </c>
      <c r="AW473" s="14" t="s">
        <v>37</v>
      </c>
      <c r="AX473" s="14" t="s">
        <v>82</v>
      </c>
      <c r="AY473" s="155" t="s">
        <v>121</v>
      </c>
    </row>
    <row r="474" spans="2:65" s="1" customFormat="1" ht="16.5" customHeight="1">
      <c r="B474" s="124"/>
      <c r="C474" s="125" t="s">
        <v>569</v>
      </c>
      <c r="D474" s="125" t="s">
        <v>123</v>
      </c>
      <c r="E474" s="126" t="s">
        <v>570</v>
      </c>
      <c r="F474" s="127" t="s">
        <v>571</v>
      </c>
      <c r="G474" s="128" t="s">
        <v>192</v>
      </c>
      <c r="H474" s="129">
        <v>239.8</v>
      </c>
      <c r="I474" s="130"/>
      <c r="J474" s="130">
        <f>ROUND(I474*H474,2)</f>
        <v>0</v>
      </c>
      <c r="K474" s="131"/>
      <c r="L474" s="30"/>
      <c r="M474" s="132" t="s">
        <v>3</v>
      </c>
      <c r="N474" s="133" t="s">
        <v>46</v>
      </c>
      <c r="O474" s="134">
        <v>1.6E-2</v>
      </c>
      <c r="P474" s="134">
        <f>O474*H474</f>
        <v>3.8368000000000002</v>
      </c>
      <c r="Q474" s="134">
        <v>0</v>
      </c>
      <c r="R474" s="134">
        <f>Q474*H474</f>
        <v>0</v>
      </c>
      <c r="S474" s="134">
        <v>0</v>
      </c>
      <c r="T474" s="134">
        <f>S474*H474</f>
        <v>0</v>
      </c>
      <c r="U474" s="135" t="s">
        <v>3</v>
      </c>
      <c r="AR474" s="136" t="s">
        <v>127</v>
      </c>
      <c r="AT474" s="136" t="s">
        <v>123</v>
      </c>
      <c r="AU474" s="136" t="s">
        <v>84</v>
      </c>
      <c r="AY474" s="17" t="s">
        <v>121</v>
      </c>
      <c r="BE474" s="137">
        <f>IF(N474="základní",J474,0)</f>
        <v>0</v>
      </c>
      <c r="BF474" s="137">
        <f>IF(N474="snížená",J474,0)</f>
        <v>0</v>
      </c>
      <c r="BG474" s="137">
        <f>IF(N474="zákl. přenesená",J474,0)</f>
        <v>0</v>
      </c>
      <c r="BH474" s="137">
        <f>IF(N474="sníž. přenesená",J474,0)</f>
        <v>0</v>
      </c>
      <c r="BI474" s="137">
        <f>IF(N474="nulová",J474,0)</f>
        <v>0</v>
      </c>
      <c r="BJ474" s="17" t="s">
        <v>82</v>
      </c>
      <c r="BK474" s="137">
        <f>ROUND(I474*H474,2)</f>
        <v>0</v>
      </c>
      <c r="BL474" s="17" t="s">
        <v>127</v>
      </c>
      <c r="BM474" s="136" t="s">
        <v>572</v>
      </c>
    </row>
    <row r="475" spans="2:65" s="1" customFormat="1">
      <c r="B475" s="30"/>
      <c r="D475" s="138" t="s">
        <v>129</v>
      </c>
      <c r="F475" s="139" t="s">
        <v>573</v>
      </c>
      <c r="L475" s="30"/>
      <c r="M475" s="140"/>
      <c r="U475" s="51"/>
      <c r="AT475" s="17" t="s">
        <v>129</v>
      </c>
      <c r="AU475" s="17" t="s">
        <v>84</v>
      </c>
    </row>
    <row r="476" spans="2:65" s="1" customFormat="1">
      <c r="B476" s="30"/>
      <c r="D476" s="141" t="s">
        <v>131</v>
      </c>
      <c r="F476" s="142" t="s">
        <v>574</v>
      </c>
      <c r="L476" s="30"/>
      <c r="M476" s="140"/>
      <c r="U476" s="51"/>
      <c r="AT476" s="17" t="s">
        <v>131</v>
      </c>
      <c r="AU476" s="17" t="s">
        <v>84</v>
      </c>
    </row>
    <row r="477" spans="2:65" s="12" customFormat="1">
      <c r="B477" s="143"/>
      <c r="D477" s="138" t="s">
        <v>133</v>
      </c>
      <c r="E477" s="144" t="s">
        <v>3</v>
      </c>
      <c r="F477" s="145" t="s">
        <v>218</v>
      </c>
      <c r="H477" s="144" t="s">
        <v>3</v>
      </c>
      <c r="L477" s="143"/>
      <c r="M477" s="146"/>
      <c r="U477" s="147"/>
      <c r="AT477" s="144" t="s">
        <v>133</v>
      </c>
      <c r="AU477" s="144" t="s">
        <v>84</v>
      </c>
      <c r="AV477" s="12" t="s">
        <v>82</v>
      </c>
      <c r="AW477" s="12" t="s">
        <v>37</v>
      </c>
      <c r="AX477" s="12" t="s">
        <v>75</v>
      </c>
      <c r="AY477" s="144" t="s">
        <v>121</v>
      </c>
    </row>
    <row r="478" spans="2:65" s="13" customFormat="1">
      <c r="B478" s="148"/>
      <c r="D478" s="138" t="s">
        <v>133</v>
      </c>
      <c r="E478" s="149" t="s">
        <v>3</v>
      </c>
      <c r="F478" s="150" t="s">
        <v>545</v>
      </c>
      <c r="H478" s="151">
        <v>55</v>
      </c>
      <c r="L478" s="148"/>
      <c r="M478" s="152"/>
      <c r="U478" s="153"/>
      <c r="AT478" s="149" t="s">
        <v>133</v>
      </c>
      <c r="AU478" s="149" t="s">
        <v>84</v>
      </c>
      <c r="AV478" s="13" t="s">
        <v>84</v>
      </c>
      <c r="AW478" s="13" t="s">
        <v>37</v>
      </c>
      <c r="AX478" s="13" t="s">
        <v>75</v>
      </c>
      <c r="AY478" s="149" t="s">
        <v>121</v>
      </c>
    </row>
    <row r="479" spans="2:65" s="13" customFormat="1">
      <c r="B479" s="148"/>
      <c r="D479" s="138" t="s">
        <v>133</v>
      </c>
      <c r="E479" s="149" t="s">
        <v>3</v>
      </c>
      <c r="F479" s="150" t="s">
        <v>546</v>
      </c>
      <c r="H479" s="151">
        <v>60</v>
      </c>
      <c r="L479" s="148"/>
      <c r="M479" s="152"/>
      <c r="U479" s="153"/>
      <c r="AT479" s="149" t="s">
        <v>133</v>
      </c>
      <c r="AU479" s="149" t="s">
        <v>84</v>
      </c>
      <c r="AV479" s="13" t="s">
        <v>84</v>
      </c>
      <c r="AW479" s="13" t="s">
        <v>37</v>
      </c>
      <c r="AX479" s="13" t="s">
        <v>75</v>
      </c>
      <c r="AY479" s="149" t="s">
        <v>121</v>
      </c>
    </row>
    <row r="480" spans="2:65" s="13" customFormat="1">
      <c r="B480" s="148"/>
      <c r="D480" s="138" t="s">
        <v>133</v>
      </c>
      <c r="E480" s="149" t="s">
        <v>3</v>
      </c>
      <c r="F480" s="150" t="s">
        <v>547</v>
      </c>
      <c r="H480" s="151">
        <v>40</v>
      </c>
      <c r="L480" s="148"/>
      <c r="M480" s="152"/>
      <c r="U480" s="153"/>
      <c r="AT480" s="149" t="s">
        <v>133</v>
      </c>
      <c r="AU480" s="149" t="s">
        <v>84</v>
      </c>
      <c r="AV480" s="13" t="s">
        <v>84</v>
      </c>
      <c r="AW480" s="13" t="s">
        <v>37</v>
      </c>
      <c r="AX480" s="13" t="s">
        <v>75</v>
      </c>
      <c r="AY480" s="149" t="s">
        <v>121</v>
      </c>
    </row>
    <row r="481" spans="2:65" s="13" customFormat="1">
      <c r="B481" s="148"/>
      <c r="D481" s="138" t="s">
        <v>133</v>
      </c>
      <c r="E481" s="149" t="s">
        <v>3</v>
      </c>
      <c r="F481" s="150" t="s">
        <v>548</v>
      </c>
      <c r="H481" s="151">
        <v>15</v>
      </c>
      <c r="L481" s="148"/>
      <c r="M481" s="152"/>
      <c r="U481" s="153"/>
      <c r="AT481" s="149" t="s">
        <v>133</v>
      </c>
      <c r="AU481" s="149" t="s">
        <v>84</v>
      </c>
      <c r="AV481" s="13" t="s">
        <v>84</v>
      </c>
      <c r="AW481" s="13" t="s">
        <v>37</v>
      </c>
      <c r="AX481" s="13" t="s">
        <v>75</v>
      </c>
      <c r="AY481" s="149" t="s">
        <v>121</v>
      </c>
    </row>
    <row r="482" spans="2:65" s="13" customFormat="1">
      <c r="B482" s="148"/>
      <c r="D482" s="138" t="s">
        <v>133</v>
      </c>
      <c r="E482" s="149" t="s">
        <v>3</v>
      </c>
      <c r="F482" s="150" t="s">
        <v>549</v>
      </c>
      <c r="H482" s="151">
        <v>7.5</v>
      </c>
      <c r="L482" s="148"/>
      <c r="M482" s="152"/>
      <c r="U482" s="153"/>
      <c r="AT482" s="149" t="s">
        <v>133</v>
      </c>
      <c r="AU482" s="149" t="s">
        <v>84</v>
      </c>
      <c r="AV482" s="13" t="s">
        <v>84</v>
      </c>
      <c r="AW482" s="13" t="s">
        <v>37</v>
      </c>
      <c r="AX482" s="13" t="s">
        <v>75</v>
      </c>
      <c r="AY482" s="149" t="s">
        <v>121</v>
      </c>
    </row>
    <row r="483" spans="2:65" s="13" customFormat="1">
      <c r="B483" s="148"/>
      <c r="D483" s="138" t="s">
        <v>133</v>
      </c>
      <c r="E483" s="149" t="s">
        <v>3</v>
      </c>
      <c r="F483" s="150" t="s">
        <v>550</v>
      </c>
      <c r="H483" s="151">
        <v>43.8</v>
      </c>
      <c r="L483" s="148"/>
      <c r="M483" s="152"/>
      <c r="U483" s="153"/>
      <c r="AT483" s="149" t="s">
        <v>133</v>
      </c>
      <c r="AU483" s="149" t="s">
        <v>84</v>
      </c>
      <c r="AV483" s="13" t="s">
        <v>84</v>
      </c>
      <c r="AW483" s="13" t="s">
        <v>37</v>
      </c>
      <c r="AX483" s="13" t="s">
        <v>75</v>
      </c>
      <c r="AY483" s="149" t="s">
        <v>121</v>
      </c>
    </row>
    <row r="484" spans="2:65" s="13" customFormat="1">
      <c r="B484" s="148"/>
      <c r="D484" s="138" t="s">
        <v>133</v>
      </c>
      <c r="E484" s="149" t="s">
        <v>3</v>
      </c>
      <c r="F484" s="150" t="s">
        <v>551</v>
      </c>
      <c r="H484" s="151">
        <v>2.5</v>
      </c>
      <c r="L484" s="148"/>
      <c r="M484" s="152"/>
      <c r="U484" s="153"/>
      <c r="AT484" s="149" t="s">
        <v>133</v>
      </c>
      <c r="AU484" s="149" t="s">
        <v>84</v>
      </c>
      <c r="AV484" s="13" t="s">
        <v>84</v>
      </c>
      <c r="AW484" s="13" t="s">
        <v>37</v>
      </c>
      <c r="AX484" s="13" t="s">
        <v>75</v>
      </c>
      <c r="AY484" s="149" t="s">
        <v>121</v>
      </c>
    </row>
    <row r="485" spans="2:65" s="12" customFormat="1">
      <c r="B485" s="143"/>
      <c r="D485" s="138" t="s">
        <v>133</v>
      </c>
      <c r="E485" s="144" t="s">
        <v>3</v>
      </c>
      <c r="F485" s="145" t="s">
        <v>575</v>
      </c>
      <c r="H485" s="144" t="s">
        <v>3</v>
      </c>
      <c r="L485" s="143"/>
      <c r="M485" s="146"/>
      <c r="U485" s="147"/>
      <c r="AT485" s="144" t="s">
        <v>133</v>
      </c>
      <c r="AU485" s="144" t="s">
        <v>84</v>
      </c>
      <c r="AV485" s="12" t="s">
        <v>82</v>
      </c>
      <c r="AW485" s="12" t="s">
        <v>37</v>
      </c>
      <c r="AX485" s="12" t="s">
        <v>75</v>
      </c>
      <c r="AY485" s="144" t="s">
        <v>121</v>
      </c>
    </row>
    <row r="486" spans="2:65" s="13" customFormat="1">
      <c r="B486" s="148"/>
      <c r="D486" s="138" t="s">
        <v>133</v>
      </c>
      <c r="E486" s="149" t="s">
        <v>3</v>
      </c>
      <c r="F486" s="150" t="s">
        <v>558</v>
      </c>
      <c r="H486" s="151">
        <v>16</v>
      </c>
      <c r="L486" s="148"/>
      <c r="M486" s="152"/>
      <c r="U486" s="153"/>
      <c r="AT486" s="149" t="s">
        <v>133</v>
      </c>
      <c r="AU486" s="149" t="s">
        <v>84</v>
      </c>
      <c r="AV486" s="13" t="s">
        <v>84</v>
      </c>
      <c r="AW486" s="13" t="s">
        <v>37</v>
      </c>
      <c r="AX486" s="13" t="s">
        <v>75</v>
      </c>
      <c r="AY486" s="149" t="s">
        <v>121</v>
      </c>
    </row>
    <row r="487" spans="2:65" s="14" customFormat="1">
      <c r="B487" s="154"/>
      <c r="D487" s="138" t="s">
        <v>133</v>
      </c>
      <c r="E487" s="155" t="s">
        <v>3</v>
      </c>
      <c r="F487" s="156" t="s">
        <v>136</v>
      </c>
      <c r="H487" s="157">
        <v>239.8</v>
      </c>
      <c r="L487" s="154"/>
      <c r="M487" s="158"/>
      <c r="U487" s="159"/>
      <c r="AT487" s="155" t="s">
        <v>133</v>
      </c>
      <c r="AU487" s="155" t="s">
        <v>84</v>
      </c>
      <c r="AV487" s="14" t="s">
        <v>127</v>
      </c>
      <c r="AW487" s="14" t="s">
        <v>37</v>
      </c>
      <c r="AX487" s="14" t="s">
        <v>82</v>
      </c>
      <c r="AY487" s="155" t="s">
        <v>121</v>
      </c>
    </row>
    <row r="488" spans="2:65" s="1" customFormat="1" ht="16.5" customHeight="1">
      <c r="B488" s="124"/>
      <c r="C488" s="125" t="s">
        <v>576</v>
      </c>
      <c r="D488" s="125" t="s">
        <v>123</v>
      </c>
      <c r="E488" s="126" t="s">
        <v>577</v>
      </c>
      <c r="F488" s="127" t="s">
        <v>578</v>
      </c>
      <c r="G488" s="128" t="s">
        <v>126</v>
      </c>
      <c r="H488" s="129">
        <v>9</v>
      </c>
      <c r="I488" s="130"/>
      <c r="J488" s="130">
        <f>ROUND(I488*H488,2)</f>
        <v>0</v>
      </c>
      <c r="K488" s="131"/>
      <c r="L488" s="30"/>
      <c r="M488" s="132" t="s">
        <v>3</v>
      </c>
      <c r="N488" s="133" t="s">
        <v>46</v>
      </c>
      <c r="O488" s="134">
        <v>8.3000000000000004E-2</v>
      </c>
      <c r="P488" s="134">
        <f>O488*H488</f>
        <v>0.747</v>
      </c>
      <c r="Q488" s="134">
        <v>1.0000000000000001E-5</v>
      </c>
      <c r="R488" s="134">
        <f>Q488*H488</f>
        <v>9.0000000000000006E-5</v>
      </c>
      <c r="S488" s="134">
        <v>0</v>
      </c>
      <c r="T488" s="134">
        <f>S488*H488</f>
        <v>0</v>
      </c>
      <c r="U488" s="135" t="s">
        <v>3</v>
      </c>
      <c r="AR488" s="136" t="s">
        <v>127</v>
      </c>
      <c r="AT488" s="136" t="s">
        <v>123</v>
      </c>
      <c r="AU488" s="136" t="s">
        <v>84</v>
      </c>
      <c r="AY488" s="17" t="s">
        <v>121</v>
      </c>
      <c r="BE488" s="137">
        <f>IF(N488="základní",J488,0)</f>
        <v>0</v>
      </c>
      <c r="BF488" s="137">
        <f>IF(N488="snížená",J488,0)</f>
        <v>0</v>
      </c>
      <c r="BG488" s="137">
        <f>IF(N488="zákl. přenesená",J488,0)</f>
        <v>0</v>
      </c>
      <c r="BH488" s="137">
        <f>IF(N488="sníž. přenesená",J488,0)</f>
        <v>0</v>
      </c>
      <c r="BI488" s="137">
        <f>IF(N488="nulová",J488,0)</f>
        <v>0</v>
      </c>
      <c r="BJ488" s="17" t="s">
        <v>82</v>
      </c>
      <c r="BK488" s="137">
        <f>ROUND(I488*H488,2)</f>
        <v>0</v>
      </c>
      <c r="BL488" s="17" t="s">
        <v>127</v>
      </c>
      <c r="BM488" s="136" t="s">
        <v>579</v>
      </c>
    </row>
    <row r="489" spans="2:65" s="1" customFormat="1">
      <c r="B489" s="30"/>
      <c r="D489" s="138" t="s">
        <v>129</v>
      </c>
      <c r="F489" s="139" t="s">
        <v>580</v>
      </c>
      <c r="L489" s="30"/>
      <c r="M489" s="140"/>
      <c r="U489" s="51"/>
      <c r="AT489" s="17" t="s">
        <v>129</v>
      </c>
      <c r="AU489" s="17" t="s">
        <v>84</v>
      </c>
    </row>
    <row r="490" spans="2:65" s="1" customFormat="1">
      <c r="B490" s="30"/>
      <c r="D490" s="141" t="s">
        <v>131</v>
      </c>
      <c r="F490" s="142" t="s">
        <v>581</v>
      </c>
      <c r="L490" s="30"/>
      <c r="M490" s="140"/>
      <c r="U490" s="51"/>
      <c r="AT490" s="17" t="s">
        <v>131</v>
      </c>
      <c r="AU490" s="17" t="s">
        <v>84</v>
      </c>
    </row>
    <row r="491" spans="2:65" s="12" customFormat="1">
      <c r="B491" s="143"/>
      <c r="D491" s="138" t="s">
        <v>133</v>
      </c>
      <c r="E491" s="144" t="s">
        <v>3</v>
      </c>
      <c r="F491" s="145" t="s">
        <v>218</v>
      </c>
      <c r="H491" s="144" t="s">
        <v>3</v>
      </c>
      <c r="L491" s="143"/>
      <c r="M491" s="146"/>
      <c r="U491" s="147"/>
      <c r="AT491" s="144" t="s">
        <v>133</v>
      </c>
      <c r="AU491" s="144" t="s">
        <v>84</v>
      </c>
      <c r="AV491" s="12" t="s">
        <v>82</v>
      </c>
      <c r="AW491" s="12" t="s">
        <v>37</v>
      </c>
      <c r="AX491" s="12" t="s">
        <v>75</v>
      </c>
      <c r="AY491" s="144" t="s">
        <v>121</v>
      </c>
    </row>
    <row r="492" spans="2:65" s="12" customFormat="1">
      <c r="B492" s="143"/>
      <c r="D492" s="138" t="s">
        <v>133</v>
      </c>
      <c r="E492" s="144" t="s">
        <v>3</v>
      </c>
      <c r="F492" s="145" t="s">
        <v>565</v>
      </c>
      <c r="H492" s="144" t="s">
        <v>3</v>
      </c>
      <c r="L492" s="143"/>
      <c r="M492" s="146"/>
      <c r="U492" s="147"/>
      <c r="AT492" s="144" t="s">
        <v>133</v>
      </c>
      <c r="AU492" s="144" t="s">
        <v>84</v>
      </c>
      <c r="AV492" s="12" t="s">
        <v>82</v>
      </c>
      <c r="AW492" s="12" t="s">
        <v>37</v>
      </c>
      <c r="AX492" s="12" t="s">
        <v>75</v>
      </c>
      <c r="AY492" s="144" t="s">
        <v>121</v>
      </c>
    </row>
    <row r="493" spans="2:65" s="12" customFormat="1">
      <c r="B493" s="143"/>
      <c r="D493" s="138" t="s">
        <v>133</v>
      </c>
      <c r="E493" s="144" t="s">
        <v>3</v>
      </c>
      <c r="F493" s="145" t="s">
        <v>566</v>
      </c>
      <c r="H493" s="144" t="s">
        <v>3</v>
      </c>
      <c r="L493" s="143"/>
      <c r="M493" s="146"/>
      <c r="U493" s="147"/>
      <c r="AT493" s="144" t="s">
        <v>133</v>
      </c>
      <c r="AU493" s="144" t="s">
        <v>84</v>
      </c>
      <c r="AV493" s="12" t="s">
        <v>82</v>
      </c>
      <c r="AW493" s="12" t="s">
        <v>37</v>
      </c>
      <c r="AX493" s="12" t="s">
        <v>75</v>
      </c>
      <c r="AY493" s="144" t="s">
        <v>121</v>
      </c>
    </row>
    <row r="494" spans="2:65" s="13" customFormat="1">
      <c r="B494" s="148"/>
      <c r="D494" s="138" t="s">
        <v>133</v>
      </c>
      <c r="E494" s="149" t="s">
        <v>3</v>
      </c>
      <c r="F494" s="150" t="s">
        <v>567</v>
      </c>
      <c r="H494" s="151">
        <v>3</v>
      </c>
      <c r="L494" s="148"/>
      <c r="M494" s="152"/>
      <c r="U494" s="153"/>
      <c r="AT494" s="149" t="s">
        <v>133</v>
      </c>
      <c r="AU494" s="149" t="s">
        <v>84</v>
      </c>
      <c r="AV494" s="13" t="s">
        <v>84</v>
      </c>
      <c r="AW494" s="13" t="s">
        <v>37</v>
      </c>
      <c r="AX494" s="13" t="s">
        <v>75</v>
      </c>
      <c r="AY494" s="149" t="s">
        <v>121</v>
      </c>
    </row>
    <row r="495" spans="2:65" s="13" customFormat="1">
      <c r="B495" s="148"/>
      <c r="D495" s="138" t="s">
        <v>133</v>
      </c>
      <c r="E495" s="149" t="s">
        <v>3</v>
      </c>
      <c r="F495" s="150" t="s">
        <v>568</v>
      </c>
      <c r="H495" s="151">
        <v>6</v>
      </c>
      <c r="L495" s="148"/>
      <c r="M495" s="152"/>
      <c r="U495" s="153"/>
      <c r="AT495" s="149" t="s">
        <v>133</v>
      </c>
      <c r="AU495" s="149" t="s">
        <v>84</v>
      </c>
      <c r="AV495" s="13" t="s">
        <v>84</v>
      </c>
      <c r="AW495" s="13" t="s">
        <v>37</v>
      </c>
      <c r="AX495" s="13" t="s">
        <v>75</v>
      </c>
      <c r="AY495" s="149" t="s">
        <v>121</v>
      </c>
    </row>
    <row r="496" spans="2:65" s="14" customFormat="1">
      <c r="B496" s="154"/>
      <c r="D496" s="138" t="s">
        <v>133</v>
      </c>
      <c r="E496" s="155" t="s">
        <v>3</v>
      </c>
      <c r="F496" s="156" t="s">
        <v>136</v>
      </c>
      <c r="H496" s="157">
        <v>9</v>
      </c>
      <c r="L496" s="154"/>
      <c r="M496" s="158"/>
      <c r="U496" s="159"/>
      <c r="AT496" s="155" t="s">
        <v>133</v>
      </c>
      <c r="AU496" s="155" t="s">
        <v>84</v>
      </c>
      <c r="AV496" s="14" t="s">
        <v>127</v>
      </c>
      <c r="AW496" s="14" t="s">
        <v>37</v>
      </c>
      <c r="AX496" s="14" t="s">
        <v>82</v>
      </c>
      <c r="AY496" s="155" t="s">
        <v>121</v>
      </c>
    </row>
    <row r="497" spans="2:65" s="1" customFormat="1" ht="16.5" customHeight="1">
      <c r="B497" s="124"/>
      <c r="C497" s="125" t="s">
        <v>582</v>
      </c>
      <c r="D497" s="125" t="s">
        <v>123</v>
      </c>
      <c r="E497" s="126" t="s">
        <v>583</v>
      </c>
      <c r="F497" s="127" t="s">
        <v>584</v>
      </c>
      <c r="G497" s="128" t="s">
        <v>192</v>
      </c>
      <c r="H497" s="129">
        <v>137.85</v>
      </c>
      <c r="I497" s="130"/>
      <c r="J497" s="130">
        <f>ROUND(I497*H497,2)</f>
        <v>0</v>
      </c>
      <c r="K497" s="131"/>
      <c r="L497" s="30"/>
      <c r="M497" s="132" t="s">
        <v>3</v>
      </c>
      <c r="N497" s="133" t="s">
        <v>46</v>
      </c>
      <c r="O497" s="134">
        <v>0.26800000000000002</v>
      </c>
      <c r="P497" s="134">
        <f>O497*H497</f>
        <v>36.943800000000003</v>
      </c>
      <c r="Q497" s="134">
        <v>0.16850000000000001</v>
      </c>
      <c r="R497" s="134">
        <f>Q497*H497</f>
        <v>23.227725</v>
      </c>
      <c r="S497" s="134">
        <v>0</v>
      </c>
      <c r="T497" s="134">
        <f>S497*H497</f>
        <v>0</v>
      </c>
      <c r="U497" s="135" t="s">
        <v>3</v>
      </c>
      <c r="AR497" s="136" t="s">
        <v>127</v>
      </c>
      <c r="AT497" s="136" t="s">
        <v>123</v>
      </c>
      <c r="AU497" s="136" t="s">
        <v>84</v>
      </c>
      <c r="AY497" s="17" t="s">
        <v>121</v>
      </c>
      <c r="BE497" s="137">
        <f>IF(N497="základní",J497,0)</f>
        <v>0</v>
      </c>
      <c r="BF497" s="137">
        <f>IF(N497="snížená",J497,0)</f>
        <v>0</v>
      </c>
      <c r="BG497" s="137">
        <f>IF(N497="zákl. přenesená",J497,0)</f>
        <v>0</v>
      </c>
      <c r="BH497" s="137">
        <f>IF(N497="sníž. přenesená",J497,0)</f>
        <v>0</v>
      </c>
      <c r="BI497" s="137">
        <f>IF(N497="nulová",J497,0)</f>
        <v>0</v>
      </c>
      <c r="BJ497" s="17" t="s">
        <v>82</v>
      </c>
      <c r="BK497" s="137">
        <f>ROUND(I497*H497,2)</f>
        <v>0</v>
      </c>
      <c r="BL497" s="17" t="s">
        <v>127</v>
      </c>
      <c r="BM497" s="136" t="s">
        <v>585</v>
      </c>
    </row>
    <row r="498" spans="2:65" s="1" customFormat="1" ht="19.2">
      <c r="B498" s="30"/>
      <c r="D498" s="138" t="s">
        <v>129</v>
      </c>
      <c r="F498" s="139" t="s">
        <v>586</v>
      </c>
      <c r="L498" s="30"/>
      <c r="M498" s="140"/>
      <c r="U498" s="51"/>
      <c r="AT498" s="17" t="s">
        <v>129</v>
      </c>
      <c r="AU498" s="17" t="s">
        <v>84</v>
      </c>
    </row>
    <row r="499" spans="2:65" s="1" customFormat="1">
      <c r="B499" s="30"/>
      <c r="D499" s="141" t="s">
        <v>131</v>
      </c>
      <c r="F499" s="142" t="s">
        <v>587</v>
      </c>
      <c r="L499" s="30"/>
      <c r="M499" s="140"/>
      <c r="U499" s="51"/>
      <c r="AT499" s="17" t="s">
        <v>131</v>
      </c>
      <c r="AU499" s="17" t="s">
        <v>84</v>
      </c>
    </row>
    <row r="500" spans="2:65" s="12" customFormat="1">
      <c r="B500" s="143"/>
      <c r="D500" s="138" t="s">
        <v>133</v>
      </c>
      <c r="E500" s="144" t="s">
        <v>3</v>
      </c>
      <c r="F500" s="145" t="s">
        <v>588</v>
      </c>
      <c r="H500" s="144" t="s">
        <v>3</v>
      </c>
      <c r="L500" s="143"/>
      <c r="M500" s="146"/>
      <c r="U500" s="147"/>
      <c r="AT500" s="144" t="s">
        <v>133</v>
      </c>
      <c r="AU500" s="144" t="s">
        <v>84</v>
      </c>
      <c r="AV500" s="12" t="s">
        <v>82</v>
      </c>
      <c r="AW500" s="12" t="s">
        <v>37</v>
      </c>
      <c r="AX500" s="12" t="s">
        <v>75</v>
      </c>
      <c r="AY500" s="144" t="s">
        <v>121</v>
      </c>
    </row>
    <row r="501" spans="2:65" s="13" customFormat="1">
      <c r="B501" s="148"/>
      <c r="D501" s="138" t="s">
        <v>133</v>
      </c>
      <c r="E501" s="149" t="s">
        <v>3</v>
      </c>
      <c r="F501" s="150" t="s">
        <v>589</v>
      </c>
      <c r="H501" s="151">
        <v>137.85</v>
      </c>
      <c r="L501" s="148"/>
      <c r="M501" s="152"/>
      <c r="U501" s="153"/>
      <c r="AT501" s="149" t="s">
        <v>133</v>
      </c>
      <c r="AU501" s="149" t="s">
        <v>84</v>
      </c>
      <c r="AV501" s="13" t="s">
        <v>84</v>
      </c>
      <c r="AW501" s="13" t="s">
        <v>37</v>
      </c>
      <c r="AX501" s="13" t="s">
        <v>75</v>
      </c>
      <c r="AY501" s="149" t="s">
        <v>121</v>
      </c>
    </row>
    <row r="502" spans="2:65" s="14" customFormat="1">
      <c r="B502" s="154"/>
      <c r="D502" s="138" t="s">
        <v>133</v>
      </c>
      <c r="E502" s="155" t="s">
        <v>3</v>
      </c>
      <c r="F502" s="156" t="s">
        <v>136</v>
      </c>
      <c r="H502" s="157">
        <v>137.85</v>
      </c>
      <c r="L502" s="154"/>
      <c r="M502" s="158"/>
      <c r="U502" s="159"/>
      <c r="AT502" s="155" t="s">
        <v>133</v>
      </c>
      <c r="AU502" s="155" t="s">
        <v>84</v>
      </c>
      <c r="AV502" s="14" t="s">
        <v>127</v>
      </c>
      <c r="AW502" s="14" t="s">
        <v>37</v>
      </c>
      <c r="AX502" s="14" t="s">
        <v>82</v>
      </c>
      <c r="AY502" s="155" t="s">
        <v>121</v>
      </c>
    </row>
    <row r="503" spans="2:65" s="1" customFormat="1" ht="16.5" customHeight="1">
      <c r="B503" s="124"/>
      <c r="C503" s="160" t="s">
        <v>590</v>
      </c>
      <c r="D503" s="160" t="s">
        <v>282</v>
      </c>
      <c r="E503" s="161" t="s">
        <v>591</v>
      </c>
      <c r="F503" s="162" t="s">
        <v>592</v>
      </c>
      <c r="G503" s="163" t="s">
        <v>192</v>
      </c>
      <c r="H503" s="164">
        <v>140.607</v>
      </c>
      <c r="I503" s="165"/>
      <c r="J503" s="165">
        <f>ROUND(I503*H503,2)</f>
        <v>0</v>
      </c>
      <c r="K503" s="166"/>
      <c r="L503" s="167"/>
      <c r="M503" s="168" t="s">
        <v>3</v>
      </c>
      <c r="N503" s="169" t="s">
        <v>46</v>
      </c>
      <c r="O503" s="134">
        <v>0</v>
      </c>
      <c r="P503" s="134">
        <f>O503*H503</f>
        <v>0</v>
      </c>
      <c r="Q503" s="134">
        <v>5.6000000000000001E-2</v>
      </c>
      <c r="R503" s="134">
        <f>Q503*H503</f>
        <v>7.8739920000000003</v>
      </c>
      <c r="S503" s="134">
        <v>0</v>
      </c>
      <c r="T503" s="134">
        <f>S503*H503</f>
        <v>0</v>
      </c>
      <c r="U503" s="135" t="s">
        <v>3</v>
      </c>
      <c r="AR503" s="136" t="s">
        <v>173</v>
      </c>
      <c r="AT503" s="136" t="s">
        <v>282</v>
      </c>
      <c r="AU503" s="136" t="s">
        <v>84</v>
      </c>
      <c r="AY503" s="17" t="s">
        <v>121</v>
      </c>
      <c r="BE503" s="137">
        <f>IF(N503="základní",J503,0)</f>
        <v>0</v>
      </c>
      <c r="BF503" s="137">
        <f>IF(N503="snížená",J503,0)</f>
        <v>0</v>
      </c>
      <c r="BG503" s="137">
        <f>IF(N503="zákl. přenesená",J503,0)</f>
        <v>0</v>
      </c>
      <c r="BH503" s="137">
        <f>IF(N503="sníž. přenesená",J503,0)</f>
        <v>0</v>
      </c>
      <c r="BI503" s="137">
        <f>IF(N503="nulová",J503,0)</f>
        <v>0</v>
      </c>
      <c r="BJ503" s="17" t="s">
        <v>82</v>
      </c>
      <c r="BK503" s="137">
        <f>ROUND(I503*H503,2)</f>
        <v>0</v>
      </c>
      <c r="BL503" s="17" t="s">
        <v>127</v>
      </c>
      <c r="BM503" s="136" t="s">
        <v>593</v>
      </c>
    </row>
    <row r="504" spans="2:65" s="1" customFormat="1">
      <c r="B504" s="30"/>
      <c r="D504" s="138" t="s">
        <v>129</v>
      </c>
      <c r="F504" s="139" t="s">
        <v>592</v>
      </c>
      <c r="L504" s="30"/>
      <c r="M504" s="140"/>
      <c r="U504" s="51"/>
      <c r="AT504" s="17" t="s">
        <v>129</v>
      </c>
      <c r="AU504" s="17" t="s">
        <v>84</v>
      </c>
    </row>
    <row r="505" spans="2:65" s="13" customFormat="1">
      <c r="B505" s="148"/>
      <c r="D505" s="138" t="s">
        <v>133</v>
      </c>
      <c r="F505" s="150" t="s">
        <v>594</v>
      </c>
      <c r="H505" s="151">
        <v>140.607</v>
      </c>
      <c r="L505" s="148"/>
      <c r="M505" s="152"/>
      <c r="U505" s="153"/>
      <c r="AT505" s="149" t="s">
        <v>133</v>
      </c>
      <c r="AU505" s="149" t="s">
        <v>84</v>
      </c>
      <c r="AV505" s="13" t="s">
        <v>84</v>
      </c>
      <c r="AW505" s="13" t="s">
        <v>4</v>
      </c>
      <c r="AX505" s="13" t="s">
        <v>82</v>
      </c>
      <c r="AY505" s="149" t="s">
        <v>121</v>
      </c>
    </row>
    <row r="506" spans="2:65" s="1" customFormat="1" ht="16.5" customHeight="1">
      <c r="B506" s="124"/>
      <c r="C506" s="125" t="s">
        <v>595</v>
      </c>
      <c r="D506" s="125" t="s">
        <v>123</v>
      </c>
      <c r="E506" s="126" t="s">
        <v>596</v>
      </c>
      <c r="F506" s="127" t="s">
        <v>597</v>
      </c>
      <c r="G506" s="128" t="s">
        <v>214</v>
      </c>
      <c r="H506" s="129">
        <v>8.2710000000000008</v>
      </c>
      <c r="I506" s="130"/>
      <c r="J506" s="130">
        <f>ROUND(I506*H506,2)</f>
        <v>0</v>
      </c>
      <c r="K506" s="131"/>
      <c r="L506" s="30"/>
      <c r="M506" s="132" t="s">
        <v>3</v>
      </c>
      <c r="N506" s="133" t="s">
        <v>46</v>
      </c>
      <c r="O506" s="134">
        <v>1.4419999999999999</v>
      </c>
      <c r="P506" s="134">
        <f>O506*H506</f>
        <v>11.926782000000001</v>
      </c>
      <c r="Q506" s="134">
        <v>2.2563399999999998</v>
      </c>
      <c r="R506" s="134">
        <f>Q506*H506</f>
        <v>18.662188140000001</v>
      </c>
      <c r="S506" s="134">
        <v>0</v>
      </c>
      <c r="T506" s="134">
        <f>S506*H506</f>
        <v>0</v>
      </c>
      <c r="U506" s="135" t="s">
        <v>3</v>
      </c>
      <c r="AR506" s="136" t="s">
        <v>127</v>
      </c>
      <c r="AT506" s="136" t="s">
        <v>123</v>
      </c>
      <c r="AU506" s="136" t="s">
        <v>84</v>
      </c>
      <c r="AY506" s="17" t="s">
        <v>121</v>
      </c>
      <c r="BE506" s="137">
        <f>IF(N506="základní",J506,0)</f>
        <v>0</v>
      </c>
      <c r="BF506" s="137">
        <f>IF(N506="snížená",J506,0)</f>
        <v>0</v>
      </c>
      <c r="BG506" s="137">
        <f>IF(N506="zákl. přenesená",J506,0)</f>
        <v>0</v>
      </c>
      <c r="BH506" s="137">
        <f>IF(N506="sníž. přenesená",J506,0)</f>
        <v>0</v>
      </c>
      <c r="BI506" s="137">
        <f>IF(N506="nulová",J506,0)</f>
        <v>0</v>
      </c>
      <c r="BJ506" s="17" t="s">
        <v>82</v>
      </c>
      <c r="BK506" s="137">
        <f>ROUND(I506*H506,2)</f>
        <v>0</v>
      </c>
      <c r="BL506" s="17" t="s">
        <v>127</v>
      </c>
      <c r="BM506" s="136" t="s">
        <v>598</v>
      </c>
    </row>
    <row r="507" spans="2:65" s="1" customFormat="1">
      <c r="B507" s="30"/>
      <c r="D507" s="138" t="s">
        <v>129</v>
      </c>
      <c r="F507" s="139" t="s">
        <v>597</v>
      </c>
      <c r="L507" s="30"/>
      <c r="M507" s="140"/>
      <c r="U507" s="51"/>
      <c r="AT507" s="17" t="s">
        <v>129</v>
      </c>
      <c r="AU507" s="17" t="s">
        <v>84</v>
      </c>
    </row>
    <row r="508" spans="2:65" s="1" customFormat="1">
      <c r="B508" s="30"/>
      <c r="D508" s="141" t="s">
        <v>131</v>
      </c>
      <c r="F508" s="142" t="s">
        <v>599</v>
      </c>
      <c r="L508" s="30"/>
      <c r="M508" s="140"/>
      <c r="U508" s="51"/>
      <c r="AT508" s="17" t="s">
        <v>131</v>
      </c>
      <c r="AU508" s="17" t="s">
        <v>84</v>
      </c>
    </row>
    <row r="509" spans="2:65" s="12" customFormat="1">
      <c r="B509" s="143"/>
      <c r="D509" s="138" t="s">
        <v>133</v>
      </c>
      <c r="E509" s="144" t="s">
        <v>3</v>
      </c>
      <c r="F509" s="145" t="s">
        <v>600</v>
      </c>
      <c r="H509" s="144" t="s">
        <v>3</v>
      </c>
      <c r="L509" s="143"/>
      <c r="M509" s="146"/>
      <c r="U509" s="147"/>
      <c r="AT509" s="144" t="s">
        <v>133</v>
      </c>
      <c r="AU509" s="144" t="s">
        <v>84</v>
      </c>
      <c r="AV509" s="12" t="s">
        <v>82</v>
      </c>
      <c r="AW509" s="12" t="s">
        <v>37</v>
      </c>
      <c r="AX509" s="12" t="s">
        <v>75</v>
      </c>
      <c r="AY509" s="144" t="s">
        <v>121</v>
      </c>
    </row>
    <row r="510" spans="2:65" s="12" customFormat="1">
      <c r="B510" s="143"/>
      <c r="D510" s="138" t="s">
        <v>133</v>
      </c>
      <c r="E510" s="144" t="s">
        <v>3</v>
      </c>
      <c r="F510" s="145" t="s">
        <v>601</v>
      </c>
      <c r="H510" s="144" t="s">
        <v>3</v>
      </c>
      <c r="L510" s="143"/>
      <c r="M510" s="146"/>
      <c r="U510" s="147"/>
      <c r="AT510" s="144" t="s">
        <v>133</v>
      </c>
      <c r="AU510" s="144" t="s">
        <v>84</v>
      </c>
      <c r="AV510" s="12" t="s">
        <v>82</v>
      </c>
      <c r="AW510" s="12" t="s">
        <v>37</v>
      </c>
      <c r="AX510" s="12" t="s">
        <v>75</v>
      </c>
      <c r="AY510" s="144" t="s">
        <v>121</v>
      </c>
    </row>
    <row r="511" spans="2:65" s="12" customFormat="1">
      <c r="B511" s="143"/>
      <c r="D511" s="138" t="s">
        <v>133</v>
      </c>
      <c r="E511" s="144" t="s">
        <v>3</v>
      </c>
      <c r="F511" s="145" t="s">
        <v>461</v>
      </c>
      <c r="H511" s="144" t="s">
        <v>3</v>
      </c>
      <c r="L511" s="143"/>
      <c r="M511" s="146"/>
      <c r="U511" s="147"/>
      <c r="AT511" s="144" t="s">
        <v>133</v>
      </c>
      <c r="AU511" s="144" t="s">
        <v>84</v>
      </c>
      <c r="AV511" s="12" t="s">
        <v>82</v>
      </c>
      <c r="AW511" s="12" t="s">
        <v>37</v>
      </c>
      <c r="AX511" s="12" t="s">
        <v>75</v>
      </c>
      <c r="AY511" s="144" t="s">
        <v>121</v>
      </c>
    </row>
    <row r="512" spans="2:65" s="13" customFormat="1">
      <c r="B512" s="148"/>
      <c r="D512" s="138" t="s">
        <v>133</v>
      </c>
      <c r="E512" s="149" t="s">
        <v>3</v>
      </c>
      <c r="F512" s="150" t="s">
        <v>602</v>
      </c>
      <c r="H512" s="151">
        <v>8.2710000000000008</v>
      </c>
      <c r="L512" s="148"/>
      <c r="M512" s="152"/>
      <c r="U512" s="153"/>
      <c r="AT512" s="149" t="s">
        <v>133</v>
      </c>
      <c r="AU512" s="149" t="s">
        <v>84</v>
      </c>
      <c r="AV512" s="13" t="s">
        <v>84</v>
      </c>
      <c r="AW512" s="13" t="s">
        <v>37</v>
      </c>
      <c r="AX512" s="13" t="s">
        <v>82</v>
      </c>
      <c r="AY512" s="149" t="s">
        <v>121</v>
      </c>
    </row>
    <row r="513" spans="2:65" s="1" customFormat="1" ht="16.5" customHeight="1">
      <c r="B513" s="124"/>
      <c r="C513" s="125" t="s">
        <v>603</v>
      </c>
      <c r="D513" s="125" t="s">
        <v>123</v>
      </c>
      <c r="E513" s="126" t="s">
        <v>604</v>
      </c>
      <c r="F513" s="127" t="s">
        <v>605</v>
      </c>
      <c r="G513" s="128" t="s">
        <v>126</v>
      </c>
      <c r="H513" s="129">
        <v>60.25</v>
      </c>
      <c r="I513" s="130"/>
      <c r="J513" s="130">
        <f>ROUND(I513*H513,2)</f>
        <v>0</v>
      </c>
      <c r="K513" s="131"/>
      <c r="L513" s="30"/>
      <c r="M513" s="132" t="s">
        <v>3</v>
      </c>
      <c r="N513" s="133" t="s">
        <v>46</v>
      </c>
      <c r="O513" s="134">
        <v>0.08</v>
      </c>
      <c r="P513" s="134">
        <f>O513*H513</f>
        <v>4.82</v>
      </c>
      <c r="Q513" s="134">
        <v>6.8999999999999997E-4</v>
      </c>
      <c r="R513" s="134">
        <f>Q513*H513</f>
        <v>4.1572499999999998E-2</v>
      </c>
      <c r="S513" s="134">
        <v>0</v>
      </c>
      <c r="T513" s="134">
        <f>S513*H513</f>
        <v>0</v>
      </c>
      <c r="U513" s="135" t="s">
        <v>3</v>
      </c>
      <c r="AR513" s="136" t="s">
        <v>127</v>
      </c>
      <c r="AT513" s="136" t="s">
        <v>123</v>
      </c>
      <c r="AU513" s="136" t="s">
        <v>84</v>
      </c>
      <c r="AY513" s="17" t="s">
        <v>121</v>
      </c>
      <c r="BE513" s="137">
        <f>IF(N513="základní",J513,0)</f>
        <v>0</v>
      </c>
      <c r="BF513" s="137">
        <f>IF(N513="snížená",J513,0)</f>
        <v>0</v>
      </c>
      <c r="BG513" s="137">
        <f>IF(N513="zákl. přenesená",J513,0)</f>
        <v>0</v>
      </c>
      <c r="BH513" s="137">
        <f>IF(N513="sníž. přenesená",J513,0)</f>
        <v>0</v>
      </c>
      <c r="BI513" s="137">
        <f>IF(N513="nulová",J513,0)</f>
        <v>0</v>
      </c>
      <c r="BJ513" s="17" t="s">
        <v>82</v>
      </c>
      <c r="BK513" s="137">
        <f>ROUND(I513*H513,2)</f>
        <v>0</v>
      </c>
      <c r="BL513" s="17" t="s">
        <v>127</v>
      </c>
      <c r="BM513" s="136" t="s">
        <v>606</v>
      </c>
    </row>
    <row r="514" spans="2:65" s="1" customFormat="1">
      <c r="B514" s="30"/>
      <c r="D514" s="138" t="s">
        <v>129</v>
      </c>
      <c r="F514" s="139" t="s">
        <v>607</v>
      </c>
      <c r="L514" s="30"/>
      <c r="M514" s="140"/>
      <c r="U514" s="51"/>
      <c r="AT514" s="17" t="s">
        <v>129</v>
      </c>
      <c r="AU514" s="17" t="s">
        <v>84</v>
      </c>
    </row>
    <row r="515" spans="2:65" s="1" customFormat="1">
      <c r="B515" s="30"/>
      <c r="D515" s="141" t="s">
        <v>131</v>
      </c>
      <c r="F515" s="142" t="s">
        <v>608</v>
      </c>
      <c r="L515" s="30"/>
      <c r="M515" s="140"/>
      <c r="U515" s="51"/>
      <c r="AT515" s="17" t="s">
        <v>131</v>
      </c>
      <c r="AU515" s="17" t="s">
        <v>84</v>
      </c>
    </row>
    <row r="516" spans="2:65" s="12" customFormat="1">
      <c r="B516" s="143"/>
      <c r="D516" s="138" t="s">
        <v>133</v>
      </c>
      <c r="E516" s="144" t="s">
        <v>3</v>
      </c>
      <c r="F516" s="145" t="s">
        <v>609</v>
      </c>
      <c r="H516" s="144" t="s">
        <v>3</v>
      </c>
      <c r="L516" s="143"/>
      <c r="M516" s="146"/>
      <c r="U516" s="147"/>
      <c r="AT516" s="144" t="s">
        <v>133</v>
      </c>
      <c r="AU516" s="144" t="s">
        <v>84</v>
      </c>
      <c r="AV516" s="12" t="s">
        <v>82</v>
      </c>
      <c r="AW516" s="12" t="s">
        <v>37</v>
      </c>
      <c r="AX516" s="12" t="s">
        <v>75</v>
      </c>
      <c r="AY516" s="144" t="s">
        <v>121</v>
      </c>
    </row>
    <row r="517" spans="2:65" s="13" customFormat="1">
      <c r="B517" s="148"/>
      <c r="D517" s="138" t="s">
        <v>133</v>
      </c>
      <c r="E517" s="149" t="s">
        <v>3</v>
      </c>
      <c r="F517" s="150" t="s">
        <v>610</v>
      </c>
      <c r="H517" s="151">
        <v>60.25</v>
      </c>
      <c r="L517" s="148"/>
      <c r="M517" s="152"/>
      <c r="U517" s="153"/>
      <c r="AT517" s="149" t="s">
        <v>133</v>
      </c>
      <c r="AU517" s="149" t="s">
        <v>84</v>
      </c>
      <c r="AV517" s="13" t="s">
        <v>84</v>
      </c>
      <c r="AW517" s="13" t="s">
        <v>37</v>
      </c>
      <c r="AX517" s="13" t="s">
        <v>75</v>
      </c>
      <c r="AY517" s="149" t="s">
        <v>121</v>
      </c>
    </row>
    <row r="518" spans="2:65" s="14" customFormat="1">
      <c r="B518" s="154"/>
      <c r="D518" s="138" t="s">
        <v>133</v>
      </c>
      <c r="E518" s="155" t="s">
        <v>3</v>
      </c>
      <c r="F518" s="156" t="s">
        <v>136</v>
      </c>
      <c r="H518" s="157">
        <v>60.25</v>
      </c>
      <c r="L518" s="154"/>
      <c r="M518" s="158"/>
      <c r="U518" s="159"/>
      <c r="AT518" s="155" t="s">
        <v>133</v>
      </c>
      <c r="AU518" s="155" t="s">
        <v>84</v>
      </c>
      <c r="AV518" s="14" t="s">
        <v>127</v>
      </c>
      <c r="AW518" s="14" t="s">
        <v>37</v>
      </c>
      <c r="AX518" s="14" t="s">
        <v>82</v>
      </c>
      <c r="AY518" s="155" t="s">
        <v>121</v>
      </c>
    </row>
    <row r="519" spans="2:65" s="1" customFormat="1" ht="16.5" customHeight="1">
      <c r="B519" s="124"/>
      <c r="C519" s="125" t="s">
        <v>611</v>
      </c>
      <c r="D519" s="125" t="s">
        <v>123</v>
      </c>
      <c r="E519" s="126" t="s">
        <v>612</v>
      </c>
      <c r="F519" s="127" t="s">
        <v>613</v>
      </c>
      <c r="G519" s="128" t="s">
        <v>192</v>
      </c>
      <c r="H519" s="129">
        <v>40.6</v>
      </c>
      <c r="I519" s="130"/>
      <c r="J519" s="130">
        <f>ROUND(I519*H519,2)</f>
        <v>0</v>
      </c>
      <c r="K519" s="131"/>
      <c r="L519" s="30"/>
      <c r="M519" s="132" t="s">
        <v>3</v>
      </c>
      <c r="N519" s="133" t="s">
        <v>46</v>
      </c>
      <c r="O519" s="134">
        <v>9.2999999999999999E-2</v>
      </c>
      <c r="P519" s="134">
        <f>O519*H519</f>
        <v>3.7758000000000003</v>
      </c>
      <c r="Q519" s="134">
        <v>0</v>
      </c>
      <c r="R519" s="134">
        <f>Q519*H519</f>
        <v>0</v>
      </c>
      <c r="S519" s="134">
        <v>0</v>
      </c>
      <c r="T519" s="134">
        <f>S519*H519</f>
        <v>0</v>
      </c>
      <c r="U519" s="135" t="s">
        <v>3</v>
      </c>
      <c r="AR519" s="136" t="s">
        <v>127</v>
      </c>
      <c r="AT519" s="136" t="s">
        <v>123</v>
      </c>
      <c r="AU519" s="136" t="s">
        <v>84</v>
      </c>
      <c r="AY519" s="17" t="s">
        <v>121</v>
      </c>
      <c r="BE519" s="137">
        <f>IF(N519="základní",J519,0)</f>
        <v>0</v>
      </c>
      <c r="BF519" s="137">
        <f>IF(N519="snížená",J519,0)</f>
        <v>0</v>
      </c>
      <c r="BG519" s="137">
        <f>IF(N519="zákl. přenesená",J519,0)</f>
        <v>0</v>
      </c>
      <c r="BH519" s="137">
        <f>IF(N519="sníž. přenesená",J519,0)</f>
        <v>0</v>
      </c>
      <c r="BI519" s="137">
        <f>IF(N519="nulová",J519,0)</f>
        <v>0</v>
      </c>
      <c r="BJ519" s="17" t="s">
        <v>82</v>
      </c>
      <c r="BK519" s="137">
        <f>ROUND(I519*H519,2)</f>
        <v>0</v>
      </c>
      <c r="BL519" s="17" t="s">
        <v>127</v>
      </c>
      <c r="BM519" s="136" t="s">
        <v>614</v>
      </c>
    </row>
    <row r="520" spans="2:65" s="1" customFormat="1" ht="19.2">
      <c r="B520" s="30"/>
      <c r="D520" s="138" t="s">
        <v>129</v>
      </c>
      <c r="F520" s="139" t="s">
        <v>615</v>
      </c>
      <c r="L520" s="30"/>
      <c r="M520" s="140"/>
      <c r="U520" s="51"/>
      <c r="AT520" s="17" t="s">
        <v>129</v>
      </c>
      <c r="AU520" s="17" t="s">
        <v>84</v>
      </c>
    </row>
    <row r="521" spans="2:65" s="1" customFormat="1">
      <c r="B521" s="30"/>
      <c r="D521" s="141" t="s">
        <v>131</v>
      </c>
      <c r="F521" s="142" t="s">
        <v>616</v>
      </c>
      <c r="L521" s="30"/>
      <c r="M521" s="140"/>
      <c r="U521" s="51"/>
      <c r="AT521" s="17" t="s">
        <v>131</v>
      </c>
      <c r="AU521" s="17" t="s">
        <v>84</v>
      </c>
    </row>
    <row r="522" spans="2:65" s="12" customFormat="1">
      <c r="B522" s="143"/>
      <c r="D522" s="138" t="s">
        <v>133</v>
      </c>
      <c r="E522" s="144" t="s">
        <v>3</v>
      </c>
      <c r="F522" s="145" t="s">
        <v>617</v>
      </c>
      <c r="H522" s="144" t="s">
        <v>3</v>
      </c>
      <c r="L522" s="143"/>
      <c r="M522" s="146"/>
      <c r="U522" s="147"/>
      <c r="AT522" s="144" t="s">
        <v>133</v>
      </c>
      <c r="AU522" s="144" t="s">
        <v>84</v>
      </c>
      <c r="AV522" s="12" t="s">
        <v>82</v>
      </c>
      <c r="AW522" s="12" t="s">
        <v>37</v>
      </c>
      <c r="AX522" s="12" t="s">
        <v>75</v>
      </c>
      <c r="AY522" s="144" t="s">
        <v>121</v>
      </c>
    </row>
    <row r="523" spans="2:65" s="13" customFormat="1">
      <c r="B523" s="148"/>
      <c r="D523" s="138" t="s">
        <v>133</v>
      </c>
      <c r="E523" s="149" t="s">
        <v>3</v>
      </c>
      <c r="F523" s="150" t="s">
        <v>618</v>
      </c>
      <c r="H523" s="151">
        <v>26</v>
      </c>
      <c r="L523" s="148"/>
      <c r="M523" s="152"/>
      <c r="U523" s="153"/>
      <c r="AT523" s="149" t="s">
        <v>133</v>
      </c>
      <c r="AU523" s="149" t="s">
        <v>84</v>
      </c>
      <c r="AV523" s="13" t="s">
        <v>84</v>
      </c>
      <c r="AW523" s="13" t="s">
        <v>37</v>
      </c>
      <c r="AX523" s="13" t="s">
        <v>75</v>
      </c>
      <c r="AY523" s="149" t="s">
        <v>121</v>
      </c>
    </row>
    <row r="524" spans="2:65" s="13" customFormat="1">
      <c r="B524" s="148"/>
      <c r="D524" s="138" t="s">
        <v>133</v>
      </c>
      <c r="E524" s="149" t="s">
        <v>3</v>
      </c>
      <c r="F524" s="150" t="s">
        <v>619</v>
      </c>
      <c r="H524" s="151">
        <v>14.6</v>
      </c>
      <c r="L524" s="148"/>
      <c r="M524" s="152"/>
      <c r="U524" s="153"/>
      <c r="AT524" s="149" t="s">
        <v>133</v>
      </c>
      <c r="AU524" s="149" t="s">
        <v>84</v>
      </c>
      <c r="AV524" s="13" t="s">
        <v>84</v>
      </c>
      <c r="AW524" s="13" t="s">
        <v>37</v>
      </c>
      <c r="AX524" s="13" t="s">
        <v>75</v>
      </c>
      <c r="AY524" s="149" t="s">
        <v>121</v>
      </c>
    </row>
    <row r="525" spans="2:65" s="14" customFormat="1">
      <c r="B525" s="154"/>
      <c r="D525" s="138" t="s">
        <v>133</v>
      </c>
      <c r="E525" s="155" t="s">
        <v>3</v>
      </c>
      <c r="F525" s="156" t="s">
        <v>136</v>
      </c>
      <c r="H525" s="157">
        <v>40.6</v>
      </c>
      <c r="L525" s="154"/>
      <c r="M525" s="158"/>
      <c r="U525" s="159"/>
      <c r="AT525" s="155" t="s">
        <v>133</v>
      </c>
      <c r="AU525" s="155" t="s">
        <v>84</v>
      </c>
      <c r="AV525" s="14" t="s">
        <v>127</v>
      </c>
      <c r="AW525" s="14" t="s">
        <v>37</v>
      </c>
      <c r="AX525" s="14" t="s">
        <v>82</v>
      </c>
      <c r="AY525" s="155" t="s">
        <v>121</v>
      </c>
    </row>
    <row r="526" spans="2:65" s="1" customFormat="1" ht="16.5" customHeight="1">
      <c r="B526" s="124"/>
      <c r="C526" s="125" t="s">
        <v>620</v>
      </c>
      <c r="D526" s="125" t="s">
        <v>123</v>
      </c>
      <c r="E526" s="126" t="s">
        <v>621</v>
      </c>
      <c r="F526" s="127" t="s">
        <v>622</v>
      </c>
      <c r="G526" s="128" t="s">
        <v>192</v>
      </c>
      <c r="H526" s="129">
        <v>40.6</v>
      </c>
      <c r="I526" s="130"/>
      <c r="J526" s="130">
        <f>ROUND(I526*H526,2)</f>
        <v>0</v>
      </c>
      <c r="K526" s="131"/>
      <c r="L526" s="30"/>
      <c r="M526" s="132" t="s">
        <v>3</v>
      </c>
      <c r="N526" s="133" t="s">
        <v>46</v>
      </c>
      <c r="O526" s="134">
        <v>0.19600000000000001</v>
      </c>
      <c r="P526" s="134">
        <f>O526*H526</f>
        <v>7.9576000000000002</v>
      </c>
      <c r="Q526" s="134">
        <v>0</v>
      </c>
      <c r="R526" s="134">
        <f>Q526*H526</f>
        <v>0</v>
      </c>
      <c r="S526" s="134">
        <v>0</v>
      </c>
      <c r="T526" s="134">
        <f>S526*H526</f>
        <v>0</v>
      </c>
      <c r="U526" s="135" t="s">
        <v>3</v>
      </c>
      <c r="AR526" s="136" t="s">
        <v>127</v>
      </c>
      <c r="AT526" s="136" t="s">
        <v>123</v>
      </c>
      <c r="AU526" s="136" t="s">
        <v>84</v>
      </c>
      <c r="AY526" s="17" t="s">
        <v>121</v>
      </c>
      <c r="BE526" s="137">
        <f>IF(N526="základní",J526,0)</f>
        <v>0</v>
      </c>
      <c r="BF526" s="137">
        <f>IF(N526="snížená",J526,0)</f>
        <v>0</v>
      </c>
      <c r="BG526" s="137">
        <f>IF(N526="zákl. přenesená",J526,0)</f>
        <v>0</v>
      </c>
      <c r="BH526" s="137">
        <f>IF(N526="sníž. přenesená",J526,0)</f>
        <v>0</v>
      </c>
      <c r="BI526" s="137">
        <f>IF(N526="nulová",J526,0)</f>
        <v>0</v>
      </c>
      <c r="BJ526" s="17" t="s">
        <v>82</v>
      </c>
      <c r="BK526" s="137">
        <f>ROUND(I526*H526,2)</f>
        <v>0</v>
      </c>
      <c r="BL526" s="17" t="s">
        <v>127</v>
      </c>
      <c r="BM526" s="136" t="s">
        <v>623</v>
      </c>
    </row>
    <row r="527" spans="2:65" s="1" customFormat="1">
      <c r="B527" s="30"/>
      <c r="D527" s="138" t="s">
        <v>129</v>
      </c>
      <c r="F527" s="139" t="s">
        <v>624</v>
      </c>
      <c r="L527" s="30"/>
      <c r="M527" s="140"/>
      <c r="U527" s="51"/>
      <c r="AT527" s="17" t="s">
        <v>129</v>
      </c>
      <c r="AU527" s="17" t="s">
        <v>84</v>
      </c>
    </row>
    <row r="528" spans="2:65" s="1" customFormat="1">
      <c r="B528" s="30"/>
      <c r="D528" s="141" t="s">
        <v>131</v>
      </c>
      <c r="F528" s="142" t="s">
        <v>625</v>
      </c>
      <c r="L528" s="30"/>
      <c r="M528" s="140"/>
      <c r="U528" s="51"/>
      <c r="AT528" s="17" t="s">
        <v>131</v>
      </c>
      <c r="AU528" s="17" t="s">
        <v>84</v>
      </c>
    </row>
    <row r="529" spans="2:65" s="12" customFormat="1">
      <c r="B529" s="143"/>
      <c r="D529" s="138" t="s">
        <v>133</v>
      </c>
      <c r="E529" s="144" t="s">
        <v>3</v>
      </c>
      <c r="F529" s="145" t="s">
        <v>317</v>
      </c>
      <c r="H529" s="144" t="s">
        <v>3</v>
      </c>
      <c r="L529" s="143"/>
      <c r="M529" s="146"/>
      <c r="U529" s="147"/>
      <c r="AT529" s="144" t="s">
        <v>133</v>
      </c>
      <c r="AU529" s="144" t="s">
        <v>84</v>
      </c>
      <c r="AV529" s="12" t="s">
        <v>82</v>
      </c>
      <c r="AW529" s="12" t="s">
        <v>37</v>
      </c>
      <c r="AX529" s="12" t="s">
        <v>75</v>
      </c>
      <c r="AY529" s="144" t="s">
        <v>121</v>
      </c>
    </row>
    <row r="530" spans="2:65" s="13" customFormat="1">
      <c r="B530" s="148"/>
      <c r="D530" s="138" t="s">
        <v>133</v>
      </c>
      <c r="E530" s="149" t="s">
        <v>3</v>
      </c>
      <c r="F530" s="150" t="s">
        <v>618</v>
      </c>
      <c r="H530" s="151">
        <v>26</v>
      </c>
      <c r="L530" s="148"/>
      <c r="M530" s="152"/>
      <c r="U530" s="153"/>
      <c r="AT530" s="149" t="s">
        <v>133</v>
      </c>
      <c r="AU530" s="149" t="s">
        <v>84</v>
      </c>
      <c r="AV530" s="13" t="s">
        <v>84</v>
      </c>
      <c r="AW530" s="13" t="s">
        <v>37</v>
      </c>
      <c r="AX530" s="13" t="s">
        <v>75</v>
      </c>
      <c r="AY530" s="149" t="s">
        <v>121</v>
      </c>
    </row>
    <row r="531" spans="2:65" s="13" customFormat="1">
      <c r="B531" s="148"/>
      <c r="D531" s="138" t="s">
        <v>133</v>
      </c>
      <c r="E531" s="149" t="s">
        <v>3</v>
      </c>
      <c r="F531" s="150" t="s">
        <v>619</v>
      </c>
      <c r="H531" s="151">
        <v>14.6</v>
      </c>
      <c r="L531" s="148"/>
      <c r="M531" s="152"/>
      <c r="U531" s="153"/>
      <c r="AT531" s="149" t="s">
        <v>133</v>
      </c>
      <c r="AU531" s="149" t="s">
        <v>84</v>
      </c>
      <c r="AV531" s="13" t="s">
        <v>84</v>
      </c>
      <c r="AW531" s="13" t="s">
        <v>37</v>
      </c>
      <c r="AX531" s="13" t="s">
        <v>75</v>
      </c>
      <c r="AY531" s="149" t="s">
        <v>121</v>
      </c>
    </row>
    <row r="532" spans="2:65" s="14" customFormat="1">
      <c r="B532" s="154"/>
      <c r="D532" s="138" t="s">
        <v>133</v>
      </c>
      <c r="E532" s="155" t="s">
        <v>3</v>
      </c>
      <c r="F532" s="156" t="s">
        <v>136</v>
      </c>
      <c r="H532" s="157">
        <v>40.6</v>
      </c>
      <c r="L532" s="154"/>
      <c r="M532" s="158"/>
      <c r="U532" s="159"/>
      <c r="AT532" s="155" t="s">
        <v>133</v>
      </c>
      <c r="AU532" s="155" t="s">
        <v>84</v>
      </c>
      <c r="AV532" s="14" t="s">
        <v>127</v>
      </c>
      <c r="AW532" s="14" t="s">
        <v>37</v>
      </c>
      <c r="AX532" s="14" t="s">
        <v>82</v>
      </c>
      <c r="AY532" s="155" t="s">
        <v>121</v>
      </c>
    </row>
    <row r="533" spans="2:65" s="1" customFormat="1" ht="16.5" customHeight="1">
      <c r="B533" s="124"/>
      <c r="C533" s="125" t="s">
        <v>626</v>
      </c>
      <c r="D533" s="125" t="s">
        <v>123</v>
      </c>
      <c r="E533" s="126" t="s">
        <v>627</v>
      </c>
      <c r="F533" s="127" t="s">
        <v>628</v>
      </c>
      <c r="G533" s="128" t="s">
        <v>415</v>
      </c>
      <c r="H533" s="129">
        <v>2</v>
      </c>
      <c r="I533" s="130"/>
      <c r="J533" s="130">
        <f>ROUND(I533*H533,2)</f>
        <v>0</v>
      </c>
      <c r="K533" s="131"/>
      <c r="L533" s="30"/>
      <c r="M533" s="132" t="s">
        <v>3</v>
      </c>
      <c r="N533" s="133" t="s">
        <v>46</v>
      </c>
      <c r="O533" s="134">
        <v>0.55700000000000005</v>
      </c>
      <c r="P533" s="134">
        <f>O533*H533</f>
        <v>1.1140000000000001</v>
      </c>
      <c r="Q533" s="134">
        <v>0</v>
      </c>
      <c r="R533" s="134">
        <f>Q533*H533</f>
        <v>0</v>
      </c>
      <c r="S533" s="134">
        <v>8.2000000000000003E-2</v>
      </c>
      <c r="T533" s="134">
        <f>S533*H533</f>
        <v>0.16400000000000001</v>
      </c>
      <c r="U533" s="135" t="s">
        <v>3</v>
      </c>
      <c r="AR533" s="136" t="s">
        <v>127</v>
      </c>
      <c r="AT533" s="136" t="s">
        <v>123</v>
      </c>
      <c r="AU533" s="136" t="s">
        <v>84</v>
      </c>
      <c r="AY533" s="17" t="s">
        <v>121</v>
      </c>
      <c r="BE533" s="137">
        <f>IF(N533="základní",J533,0)</f>
        <v>0</v>
      </c>
      <c r="BF533" s="137">
        <f>IF(N533="snížená",J533,0)</f>
        <v>0</v>
      </c>
      <c r="BG533" s="137">
        <f>IF(N533="zákl. přenesená",J533,0)</f>
        <v>0</v>
      </c>
      <c r="BH533" s="137">
        <f>IF(N533="sníž. přenesená",J533,0)</f>
        <v>0</v>
      </c>
      <c r="BI533" s="137">
        <f>IF(N533="nulová",J533,0)</f>
        <v>0</v>
      </c>
      <c r="BJ533" s="17" t="s">
        <v>82</v>
      </c>
      <c r="BK533" s="137">
        <f>ROUND(I533*H533,2)</f>
        <v>0</v>
      </c>
      <c r="BL533" s="17" t="s">
        <v>127</v>
      </c>
      <c r="BM533" s="136" t="s">
        <v>629</v>
      </c>
    </row>
    <row r="534" spans="2:65" s="1" customFormat="1" ht="19.2">
      <c r="B534" s="30"/>
      <c r="D534" s="138" t="s">
        <v>129</v>
      </c>
      <c r="F534" s="139" t="s">
        <v>630</v>
      </c>
      <c r="L534" s="30"/>
      <c r="M534" s="140"/>
      <c r="U534" s="51"/>
      <c r="AT534" s="17" t="s">
        <v>129</v>
      </c>
      <c r="AU534" s="17" t="s">
        <v>84</v>
      </c>
    </row>
    <row r="535" spans="2:65" s="1" customFormat="1">
      <c r="B535" s="30"/>
      <c r="D535" s="141" t="s">
        <v>131</v>
      </c>
      <c r="F535" s="142" t="s">
        <v>631</v>
      </c>
      <c r="L535" s="30"/>
      <c r="M535" s="140"/>
      <c r="U535" s="51"/>
      <c r="AT535" s="17" t="s">
        <v>131</v>
      </c>
      <c r="AU535" s="17" t="s">
        <v>84</v>
      </c>
    </row>
    <row r="536" spans="2:65" s="12" customFormat="1">
      <c r="B536" s="143"/>
      <c r="D536" s="138" t="s">
        <v>133</v>
      </c>
      <c r="E536" s="144" t="s">
        <v>3</v>
      </c>
      <c r="F536" s="145" t="s">
        <v>632</v>
      </c>
      <c r="H536" s="144" t="s">
        <v>3</v>
      </c>
      <c r="L536" s="143"/>
      <c r="M536" s="146"/>
      <c r="U536" s="147"/>
      <c r="AT536" s="144" t="s">
        <v>133</v>
      </c>
      <c r="AU536" s="144" t="s">
        <v>84</v>
      </c>
      <c r="AV536" s="12" t="s">
        <v>82</v>
      </c>
      <c r="AW536" s="12" t="s">
        <v>37</v>
      </c>
      <c r="AX536" s="12" t="s">
        <v>75</v>
      </c>
      <c r="AY536" s="144" t="s">
        <v>121</v>
      </c>
    </row>
    <row r="537" spans="2:65" s="12" customFormat="1">
      <c r="B537" s="143"/>
      <c r="D537" s="138" t="s">
        <v>133</v>
      </c>
      <c r="E537" s="144" t="s">
        <v>3</v>
      </c>
      <c r="F537" s="145" t="s">
        <v>633</v>
      </c>
      <c r="H537" s="144" t="s">
        <v>3</v>
      </c>
      <c r="L537" s="143"/>
      <c r="M537" s="146"/>
      <c r="U537" s="147"/>
      <c r="AT537" s="144" t="s">
        <v>133</v>
      </c>
      <c r="AU537" s="144" t="s">
        <v>84</v>
      </c>
      <c r="AV537" s="12" t="s">
        <v>82</v>
      </c>
      <c r="AW537" s="12" t="s">
        <v>37</v>
      </c>
      <c r="AX537" s="12" t="s">
        <v>75</v>
      </c>
      <c r="AY537" s="144" t="s">
        <v>121</v>
      </c>
    </row>
    <row r="538" spans="2:65" s="12" customFormat="1">
      <c r="B538" s="143"/>
      <c r="D538" s="138" t="s">
        <v>133</v>
      </c>
      <c r="E538" s="144" t="s">
        <v>3</v>
      </c>
      <c r="F538" s="145" t="s">
        <v>634</v>
      </c>
      <c r="H538" s="144" t="s">
        <v>3</v>
      </c>
      <c r="L538" s="143"/>
      <c r="M538" s="146"/>
      <c r="U538" s="147"/>
      <c r="AT538" s="144" t="s">
        <v>133</v>
      </c>
      <c r="AU538" s="144" t="s">
        <v>84</v>
      </c>
      <c r="AV538" s="12" t="s">
        <v>82</v>
      </c>
      <c r="AW538" s="12" t="s">
        <v>37</v>
      </c>
      <c r="AX538" s="12" t="s">
        <v>75</v>
      </c>
      <c r="AY538" s="144" t="s">
        <v>121</v>
      </c>
    </row>
    <row r="539" spans="2:65" s="13" customFormat="1">
      <c r="B539" s="148"/>
      <c r="D539" s="138" t="s">
        <v>133</v>
      </c>
      <c r="E539" s="149" t="s">
        <v>3</v>
      </c>
      <c r="F539" s="150" t="s">
        <v>485</v>
      </c>
      <c r="H539" s="151">
        <v>2</v>
      </c>
      <c r="L539" s="148"/>
      <c r="M539" s="152"/>
      <c r="U539" s="153"/>
      <c r="AT539" s="149" t="s">
        <v>133</v>
      </c>
      <c r="AU539" s="149" t="s">
        <v>84</v>
      </c>
      <c r="AV539" s="13" t="s">
        <v>84</v>
      </c>
      <c r="AW539" s="13" t="s">
        <v>37</v>
      </c>
      <c r="AX539" s="13" t="s">
        <v>75</v>
      </c>
      <c r="AY539" s="149" t="s">
        <v>121</v>
      </c>
    </row>
    <row r="540" spans="2:65" s="14" customFormat="1">
      <c r="B540" s="154"/>
      <c r="D540" s="138" t="s">
        <v>133</v>
      </c>
      <c r="E540" s="155" t="s">
        <v>3</v>
      </c>
      <c r="F540" s="156" t="s">
        <v>136</v>
      </c>
      <c r="H540" s="157">
        <v>2</v>
      </c>
      <c r="L540" s="154"/>
      <c r="M540" s="158"/>
      <c r="U540" s="159"/>
      <c r="AT540" s="155" t="s">
        <v>133</v>
      </c>
      <c r="AU540" s="155" t="s">
        <v>84</v>
      </c>
      <c r="AV540" s="14" t="s">
        <v>127</v>
      </c>
      <c r="AW540" s="14" t="s">
        <v>37</v>
      </c>
      <c r="AX540" s="14" t="s">
        <v>82</v>
      </c>
      <c r="AY540" s="155" t="s">
        <v>121</v>
      </c>
    </row>
    <row r="541" spans="2:65" s="1" customFormat="1" ht="16.5" customHeight="1">
      <c r="B541" s="124"/>
      <c r="C541" s="125" t="s">
        <v>635</v>
      </c>
      <c r="D541" s="125" t="s">
        <v>123</v>
      </c>
      <c r="E541" s="126" t="s">
        <v>636</v>
      </c>
      <c r="F541" s="127" t="s">
        <v>637</v>
      </c>
      <c r="G541" s="128" t="s">
        <v>126</v>
      </c>
      <c r="H541" s="129">
        <v>11.5</v>
      </c>
      <c r="I541" s="130"/>
      <c r="J541" s="130">
        <f>ROUND(I541*H541,2)</f>
        <v>0</v>
      </c>
      <c r="K541" s="131"/>
      <c r="L541" s="30"/>
      <c r="M541" s="132" t="s">
        <v>3</v>
      </c>
      <c r="N541" s="133" t="s">
        <v>46</v>
      </c>
      <c r="O541" s="134">
        <v>0.22</v>
      </c>
      <c r="P541" s="134">
        <f>O541*H541</f>
        <v>2.5299999999999998</v>
      </c>
      <c r="Q541" s="134">
        <v>0</v>
      </c>
      <c r="R541" s="134">
        <f>Q541*H541</f>
        <v>0</v>
      </c>
      <c r="S541" s="134">
        <v>0</v>
      </c>
      <c r="T541" s="134">
        <f>S541*H541</f>
        <v>0</v>
      </c>
      <c r="U541" s="135" t="s">
        <v>3</v>
      </c>
      <c r="AR541" s="136" t="s">
        <v>127</v>
      </c>
      <c r="AT541" s="136" t="s">
        <v>123</v>
      </c>
      <c r="AU541" s="136" t="s">
        <v>84</v>
      </c>
      <c r="AY541" s="17" t="s">
        <v>121</v>
      </c>
      <c r="BE541" s="137">
        <f>IF(N541="základní",J541,0)</f>
        <v>0</v>
      </c>
      <c r="BF541" s="137">
        <f>IF(N541="snížená",J541,0)</f>
        <v>0</v>
      </c>
      <c r="BG541" s="137">
        <f>IF(N541="zákl. přenesená",J541,0)</f>
        <v>0</v>
      </c>
      <c r="BH541" s="137">
        <f>IF(N541="sníž. přenesená",J541,0)</f>
        <v>0</v>
      </c>
      <c r="BI541" s="137">
        <f>IF(N541="nulová",J541,0)</f>
        <v>0</v>
      </c>
      <c r="BJ541" s="17" t="s">
        <v>82</v>
      </c>
      <c r="BK541" s="137">
        <f>ROUND(I541*H541,2)</f>
        <v>0</v>
      </c>
      <c r="BL541" s="17" t="s">
        <v>127</v>
      </c>
      <c r="BM541" s="136" t="s">
        <v>638</v>
      </c>
    </row>
    <row r="542" spans="2:65" s="1" customFormat="1" ht="19.2">
      <c r="B542" s="30"/>
      <c r="D542" s="138" t="s">
        <v>129</v>
      </c>
      <c r="F542" s="139" t="s">
        <v>639</v>
      </c>
      <c r="L542" s="30"/>
      <c r="M542" s="140"/>
      <c r="U542" s="51"/>
      <c r="AT542" s="17" t="s">
        <v>129</v>
      </c>
      <c r="AU542" s="17" t="s">
        <v>84</v>
      </c>
    </row>
    <row r="543" spans="2:65" s="1" customFormat="1">
      <c r="B543" s="30"/>
      <c r="D543" s="141" t="s">
        <v>131</v>
      </c>
      <c r="F543" s="142" t="s">
        <v>640</v>
      </c>
      <c r="L543" s="30"/>
      <c r="M543" s="140"/>
      <c r="U543" s="51"/>
      <c r="AT543" s="17" t="s">
        <v>131</v>
      </c>
      <c r="AU543" s="17" t="s">
        <v>84</v>
      </c>
    </row>
    <row r="544" spans="2:65" s="12" customFormat="1">
      <c r="B544" s="143"/>
      <c r="D544" s="138" t="s">
        <v>133</v>
      </c>
      <c r="E544" s="144" t="s">
        <v>3</v>
      </c>
      <c r="F544" s="145" t="s">
        <v>641</v>
      </c>
      <c r="H544" s="144" t="s">
        <v>3</v>
      </c>
      <c r="L544" s="143"/>
      <c r="M544" s="146"/>
      <c r="U544" s="147"/>
      <c r="AT544" s="144" t="s">
        <v>133</v>
      </c>
      <c r="AU544" s="144" t="s">
        <v>84</v>
      </c>
      <c r="AV544" s="12" t="s">
        <v>82</v>
      </c>
      <c r="AW544" s="12" t="s">
        <v>37</v>
      </c>
      <c r="AX544" s="12" t="s">
        <v>75</v>
      </c>
      <c r="AY544" s="144" t="s">
        <v>121</v>
      </c>
    </row>
    <row r="545" spans="2:65" s="12" customFormat="1">
      <c r="B545" s="143"/>
      <c r="D545" s="138" t="s">
        <v>133</v>
      </c>
      <c r="E545" s="144" t="s">
        <v>3</v>
      </c>
      <c r="F545" s="145" t="s">
        <v>642</v>
      </c>
      <c r="H545" s="144" t="s">
        <v>3</v>
      </c>
      <c r="L545" s="143"/>
      <c r="M545" s="146"/>
      <c r="U545" s="147"/>
      <c r="AT545" s="144" t="s">
        <v>133</v>
      </c>
      <c r="AU545" s="144" t="s">
        <v>84</v>
      </c>
      <c r="AV545" s="12" t="s">
        <v>82</v>
      </c>
      <c r="AW545" s="12" t="s">
        <v>37</v>
      </c>
      <c r="AX545" s="12" t="s">
        <v>75</v>
      </c>
      <c r="AY545" s="144" t="s">
        <v>121</v>
      </c>
    </row>
    <row r="546" spans="2:65" s="13" customFormat="1">
      <c r="B546" s="148"/>
      <c r="D546" s="138" t="s">
        <v>133</v>
      </c>
      <c r="E546" s="149" t="s">
        <v>3</v>
      </c>
      <c r="F546" s="150" t="s">
        <v>135</v>
      </c>
      <c r="H546" s="151">
        <v>11.5</v>
      </c>
      <c r="L546" s="148"/>
      <c r="M546" s="152"/>
      <c r="U546" s="153"/>
      <c r="AT546" s="149" t="s">
        <v>133</v>
      </c>
      <c r="AU546" s="149" t="s">
        <v>84</v>
      </c>
      <c r="AV546" s="13" t="s">
        <v>84</v>
      </c>
      <c r="AW546" s="13" t="s">
        <v>37</v>
      </c>
      <c r="AX546" s="13" t="s">
        <v>75</v>
      </c>
      <c r="AY546" s="149" t="s">
        <v>121</v>
      </c>
    </row>
    <row r="547" spans="2:65" s="14" customFormat="1">
      <c r="B547" s="154"/>
      <c r="D547" s="138" t="s">
        <v>133</v>
      </c>
      <c r="E547" s="155" t="s">
        <v>3</v>
      </c>
      <c r="F547" s="156" t="s">
        <v>136</v>
      </c>
      <c r="H547" s="157">
        <v>11.5</v>
      </c>
      <c r="L547" s="154"/>
      <c r="M547" s="158"/>
      <c r="U547" s="159"/>
      <c r="AT547" s="155" t="s">
        <v>133</v>
      </c>
      <c r="AU547" s="155" t="s">
        <v>84</v>
      </c>
      <c r="AV547" s="14" t="s">
        <v>127</v>
      </c>
      <c r="AW547" s="14" t="s">
        <v>37</v>
      </c>
      <c r="AX547" s="14" t="s">
        <v>82</v>
      </c>
      <c r="AY547" s="155" t="s">
        <v>121</v>
      </c>
    </row>
    <row r="548" spans="2:65" s="11" customFormat="1" ht="22.8" customHeight="1">
      <c r="B548" s="113"/>
      <c r="D548" s="114" t="s">
        <v>74</v>
      </c>
      <c r="E548" s="122" t="s">
        <v>643</v>
      </c>
      <c r="F548" s="122" t="s">
        <v>644</v>
      </c>
      <c r="J548" s="123">
        <f>BK548</f>
        <v>0</v>
      </c>
      <c r="L548" s="113"/>
      <c r="M548" s="117"/>
      <c r="P548" s="118">
        <f>SUM(P549:P683)</f>
        <v>55.525758000000003</v>
      </c>
      <c r="R548" s="118">
        <f>SUM(R549:R683)</f>
        <v>0</v>
      </c>
      <c r="T548" s="118">
        <f>SUM(T549:T683)</f>
        <v>0</v>
      </c>
      <c r="U548" s="119"/>
      <c r="AR548" s="114" t="s">
        <v>82</v>
      </c>
      <c r="AT548" s="120" t="s">
        <v>74</v>
      </c>
      <c r="AU548" s="120" t="s">
        <v>82</v>
      </c>
      <c r="AY548" s="114" t="s">
        <v>121</v>
      </c>
      <c r="BK548" s="121">
        <f>SUM(BK549:BK683)</f>
        <v>0</v>
      </c>
    </row>
    <row r="549" spans="2:65" s="1" customFormat="1" ht="16.5" customHeight="1">
      <c r="B549" s="124"/>
      <c r="C549" s="125" t="s">
        <v>645</v>
      </c>
      <c r="D549" s="125" t="s">
        <v>123</v>
      </c>
      <c r="E549" s="126" t="s">
        <v>646</v>
      </c>
      <c r="F549" s="127" t="s">
        <v>647</v>
      </c>
      <c r="G549" s="128" t="s">
        <v>258</v>
      </c>
      <c r="H549" s="129">
        <v>18.922000000000001</v>
      </c>
      <c r="I549" s="130"/>
      <c r="J549" s="130">
        <f>ROUND(I549*H549,2)</f>
        <v>0</v>
      </c>
      <c r="K549" s="131"/>
      <c r="L549" s="30"/>
      <c r="M549" s="132" t="s">
        <v>3</v>
      </c>
      <c r="N549" s="133" t="s">
        <v>46</v>
      </c>
      <c r="O549" s="134">
        <v>0.75600000000000001</v>
      </c>
      <c r="P549" s="134">
        <f>O549*H549</f>
        <v>14.305032000000001</v>
      </c>
      <c r="Q549" s="134">
        <v>0</v>
      </c>
      <c r="R549" s="134">
        <f>Q549*H549</f>
        <v>0</v>
      </c>
      <c r="S549" s="134">
        <v>0</v>
      </c>
      <c r="T549" s="134">
        <f>S549*H549</f>
        <v>0</v>
      </c>
      <c r="U549" s="135" t="s">
        <v>3</v>
      </c>
      <c r="AR549" s="136" t="s">
        <v>127</v>
      </c>
      <c r="AT549" s="136" t="s">
        <v>123</v>
      </c>
      <c r="AU549" s="136" t="s">
        <v>84</v>
      </c>
      <c r="AY549" s="17" t="s">
        <v>121</v>
      </c>
      <c r="BE549" s="137">
        <f>IF(N549="základní",J549,0)</f>
        <v>0</v>
      </c>
      <c r="BF549" s="137">
        <f>IF(N549="snížená",J549,0)</f>
        <v>0</v>
      </c>
      <c r="BG549" s="137">
        <f>IF(N549="zákl. přenesená",J549,0)</f>
        <v>0</v>
      </c>
      <c r="BH549" s="137">
        <f>IF(N549="sníž. přenesená",J549,0)</f>
        <v>0</v>
      </c>
      <c r="BI549" s="137">
        <f>IF(N549="nulová",J549,0)</f>
        <v>0</v>
      </c>
      <c r="BJ549" s="17" t="s">
        <v>82</v>
      </c>
      <c r="BK549" s="137">
        <f>ROUND(I549*H549,2)</f>
        <v>0</v>
      </c>
      <c r="BL549" s="17" t="s">
        <v>127</v>
      </c>
      <c r="BM549" s="136" t="s">
        <v>648</v>
      </c>
    </row>
    <row r="550" spans="2:65" s="1" customFormat="1">
      <c r="B550" s="30"/>
      <c r="D550" s="138" t="s">
        <v>129</v>
      </c>
      <c r="F550" s="139" t="s">
        <v>649</v>
      </c>
      <c r="L550" s="30"/>
      <c r="M550" s="140"/>
      <c r="U550" s="51"/>
      <c r="AT550" s="17" t="s">
        <v>129</v>
      </c>
      <c r="AU550" s="17" t="s">
        <v>84</v>
      </c>
    </row>
    <row r="551" spans="2:65" s="1" customFormat="1">
      <c r="B551" s="30"/>
      <c r="D551" s="141" t="s">
        <v>131</v>
      </c>
      <c r="F551" s="142" t="s">
        <v>650</v>
      </c>
      <c r="L551" s="30"/>
      <c r="M551" s="140"/>
      <c r="U551" s="51"/>
      <c r="AT551" s="17" t="s">
        <v>131</v>
      </c>
      <c r="AU551" s="17" t="s">
        <v>84</v>
      </c>
    </row>
    <row r="552" spans="2:65" s="12" customFormat="1">
      <c r="B552" s="143"/>
      <c r="D552" s="138" t="s">
        <v>133</v>
      </c>
      <c r="E552" s="144" t="s">
        <v>3</v>
      </c>
      <c r="F552" s="145" t="s">
        <v>651</v>
      </c>
      <c r="H552" s="144" t="s">
        <v>3</v>
      </c>
      <c r="L552" s="143"/>
      <c r="M552" s="146"/>
      <c r="U552" s="147"/>
      <c r="AT552" s="144" t="s">
        <v>133</v>
      </c>
      <c r="AU552" s="144" t="s">
        <v>84</v>
      </c>
      <c r="AV552" s="12" t="s">
        <v>82</v>
      </c>
      <c r="AW552" s="12" t="s">
        <v>37</v>
      </c>
      <c r="AX552" s="12" t="s">
        <v>75</v>
      </c>
      <c r="AY552" s="144" t="s">
        <v>121</v>
      </c>
    </row>
    <row r="553" spans="2:65" s="13" customFormat="1">
      <c r="B553" s="148"/>
      <c r="D553" s="138" t="s">
        <v>133</v>
      </c>
      <c r="E553" s="149" t="s">
        <v>3</v>
      </c>
      <c r="F553" s="150" t="s">
        <v>652</v>
      </c>
      <c r="H553" s="151">
        <v>2.99</v>
      </c>
      <c r="L553" s="148"/>
      <c r="M553" s="152"/>
      <c r="U553" s="153"/>
      <c r="AT553" s="149" t="s">
        <v>133</v>
      </c>
      <c r="AU553" s="149" t="s">
        <v>84</v>
      </c>
      <c r="AV553" s="13" t="s">
        <v>84</v>
      </c>
      <c r="AW553" s="13" t="s">
        <v>37</v>
      </c>
      <c r="AX553" s="13" t="s">
        <v>75</v>
      </c>
      <c r="AY553" s="149" t="s">
        <v>121</v>
      </c>
    </row>
    <row r="554" spans="2:65" s="12" customFormat="1">
      <c r="B554" s="143"/>
      <c r="D554" s="138" t="s">
        <v>133</v>
      </c>
      <c r="E554" s="144" t="s">
        <v>3</v>
      </c>
      <c r="F554" s="145" t="s">
        <v>653</v>
      </c>
      <c r="H554" s="144" t="s">
        <v>3</v>
      </c>
      <c r="L554" s="143"/>
      <c r="M554" s="146"/>
      <c r="U554" s="147"/>
      <c r="AT554" s="144" t="s">
        <v>133</v>
      </c>
      <c r="AU554" s="144" t="s">
        <v>84</v>
      </c>
      <c r="AV554" s="12" t="s">
        <v>82</v>
      </c>
      <c r="AW554" s="12" t="s">
        <v>37</v>
      </c>
      <c r="AX554" s="12" t="s">
        <v>75</v>
      </c>
      <c r="AY554" s="144" t="s">
        <v>121</v>
      </c>
    </row>
    <row r="555" spans="2:65" s="13" customFormat="1">
      <c r="B555" s="148"/>
      <c r="D555" s="138" t="s">
        <v>133</v>
      </c>
      <c r="E555" s="149" t="s">
        <v>3</v>
      </c>
      <c r="F555" s="150" t="s">
        <v>654</v>
      </c>
      <c r="H555" s="151">
        <v>1.87</v>
      </c>
      <c r="L555" s="148"/>
      <c r="M555" s="152"/>
      <c r="U555" s="153"/>
      <c r="AT555" s="149" t="s">
        <v>133</v>
      </c>
      <c r="AU555" s="149" t="s">
        <v>84</v>
      </c>
      <c r="AV555" s="13" t="s">
        <v>84</v>
      </c>
      <c r="AW555" s="13" t="s">
        <v>37</v>
      </c>
      <c r="AX555" s="13" t="s">
        <v>75</v>
      </c>
      <c r="AY555" s="149" t="s">
        <v>121</v>
      </c>
    </row>
    <row r="556" spans="2:65" s="12" customFormat="1">
      <c r="B556" s="143"/>
      <c r="D556" s="138" t="s">
        <v>133</v>
      </c>
      <c r="E556" s="144" t="s">
        <v>3</v>
      </c>
      <c r="F556" s="145" t="s">
        <v>655</v>
      </c>
      <c r="H556" s="144" t="s">
        <v>3</v>
      </c>
      <c r="L556" s="143"/>
      <c r="M556" s="146"/>
      <c r="U556" s="147"/>
      <c r="AT556" s="144" t="s">
        <v>133</v>
      </c>
      <c r="AU556" s="144" t="s">
        <v>84</v>
      </c>
      <c r="AV556" s="12" t="s">
        <v>82</v>
      </c>
      <c r="AW556" s="12" t="s">
        <v>37</v>
      </c>
      <c r="AX556" s="12" t="s">
        <v>75</v>
      </c>
      <c r="AY556" s="144" t="s">
        <v>121</v>
      </c>
    </row>
    <row r="557" spans="2:65" s="13" customFormat="1">
      <c r="B557" s="148"/>
      <c r="D557" s="138" t="s">
        <v>133</v>
      </c>
      <c r="E557" s="149" t="s">
        <v>3</v>
      </c>
      <c r="F557" s="150" t="s">
        <v>656</v>
      </c>
      <c r="H557" s="151">
        <v>12.526</v>
      </c>
      <c r="L557" s="148"/>
      <c r="M557" s="152"/>
      <c r="U557" s="153"/>
      <c r="AT557" s="149" t="s">
        <v>133</v>
      </c>
      <c r="AU557" s="149" t="s">
        <v>84</v>
      </c>
      <c r="AV557" s="13" t="s">
        <v>84</v>
      </c>
      <c r="AW557" s="13" t="s">
        <v>37</v>
      </c>
      <c r="AX557" s="13" t="s">
        <v>75</v>
      </c>
      <c r="AY557" s="149" t="s">
        <v>121</v>
      </c>
    </row>
    <row r="558" spans="2:65" s="12" customFormat="1">
      <c r="B558" s="143"/>
      <c r="D558" s="138" t="s">
        <v>133</v>
      </c>
      <c r="E558" s="144" t="s">
        <v>3</v>
      </c>
      <c r="F558" s="145" t="s">
        <v>657</v>
      </c>
      <c r="H558" s="144" t="s">
        <v>3</v>
      </c>
      <c r="L558" s="143"/>
      <c r="M558" s="146"/>
      <c r="U558" s="147"/>
      <c r="AT558" s="144" t="s">
        <v>133</v>
      </c>
      <c r="AU558" s="144" t="s">
        <v>84</v>
      </c>
      <c r="AV558" s="12" t="s">
        <v>82</v>
      </c>
      <c r="AW558" s="12" t="s">
        <v>37</v>
      </c>
      <c r="AX558" s="12" t="s">
        <v>75</v>
      </c>
      <c r="AY558" s="144" t="s">
        <v>121</v>
      </c>
    </row>
    <row r="559" spans="2:65" s="13" customFormat="1">
      <c r="B559" s="148"/>
      <c r="D559" s="138" t="s">
        <v>133</v>
      </c>
      <c r="E559" s="149" t="s">
        <v>3</v>
      </c>
      <c r="F559" s="150" t="s">
        <v>658</v>
      </c>
      <c r="H559" s="151">
        <v>1.0720000000000001</v>
      </c>
      <c r="L559" s="148"/>
      <c r="M559" s="152"/>
      <c r="U559" s="153"/>
      <c r="AT559" s="149" t="s">
        <v>133</v>
      </c>
      <c r="AU559" s="149" t="s">
        <v>84</v>
      </c>
      <c r="AV559" s="13" t="s">
        <v>84</v>
      </c>
      <c r="AW559" s="13" t="s">
        <v>37</v>
      </c>
      <c r="AX559" s="13" t="s">
        <v>75</v>
      </c>
      <c r="AY559" s="149" t="s">
        <v>121</v>
      </c>
    </row>
    <row r="560" spans="2:65" s="12" customFormat="1">
      <c r="B560" s="143"/>
      <c r="D560" s="138" t="s">
        <v>133</v>
      </c>
      <c r="E560" s="144" t="s">
        <v>3</v>
      </c>
      <c r="F560" s="145" t="s">
        <v>659</v>
      </c>
      <c r="H560" s="144" t="s">
        <v>3</v>
      </c>
      <c r="L560" s="143"/>
      <c r="M560" s="146"/>
      <c r="U560" s="147"/>
      <c r="AT560" s="144" t="s">
        <v>133</v>
      </c>
      <c r="AU560" s="144" t="s">
        <v>84</v>
      </c>
      <c r="AV560" s="12" t="s">
        <v>82</v>
      </c>
      <c r="AW560" s="12" t="s">
        <v>37</v>
      </c>
      <c r="AX560" s="12" t="s">
        <v>75</v>
      </c>
      <c r="AY560" s="144" t="s">
        <v>121</v>
      </c>
    </row>
    <row r="561" spans="2:65" s="13" customFormat="1">
      <c r="B561" s="148"/>
      <c r="D561" s="138" t="s">
        <v>133</v>
      </c>
      <c r="E561" s="149" t="s">
        <v>3</v>
      </c>
      <c r="F561" s="150" t="s">
        <v>660</v>
      </c>
      <c r="H561" s="151">
        <v>0.3</v>
      </c>
      <c r="L561" s="148"/>
      <c r="M561" s="152"/>
      <c r="U561" s="153"/>
      <c r="AT561" s="149" t="s">
        <v>133</v>
      </c>
      <c r="AU561" s="149" t="s">
        <v>84</v>
      </c>
      <c r="AV561" s="13" t="s">
        <v>84</v>
      </c>
      <c r="AW561" s="13" t="s">
        <v>37</v>
      </c>
      <c r="AX561" s="13" t="s">
        <v>75</v>
      </c>
      <c r="AY561" s="149" t="s">
        <v>121</v>
      </c>
    </row>
    <row r="562" spans="2:65" s="12" customFormat="1">
      <c r="B562" s="143"/>
      <c r="D562" s="138" t="s">
        <v>133</v>
      </c>
      <c r="E562" s="144" t="s">
        <v>3</v>
      </c>
      <c r="F562" s="145" t="s">
        <v>661</v>
      </c>
      <c r="H562" s="144" t="s">
        <v>3</v>
      </c>
      <c r="L562" s="143"/>
      <c r="M562" s="146"/>
      <c r="U562" s="147"/>
      <c r="AT562" s="144" t="s">
        <v>133</v>
      </c>
      <c r="AU562" s="144" t="s">
        <v>84</v>
      </c>
      <c r="AV562" s="12" t="s">
        <v>82</v>
      </c>
      <c r="AW562" s="12" t="s">
        <v>37</v>
      </c>
      <c r="AX562" s="12" t="s">
        <v>75</v>
      </c>
      <c r="AY562" s="144" t="s">
        <v>121</v>
      </c>
    </row>
    <row r="563" spans="2:65" s="13" customFormat="1">
      <c r="B563" s="148"/>
      <c r="D563" s="138" t="s">
        <v>133</v>
      </c>
      <c r="E563" s="149" t="s">
        <v>3</v>
      </c>
      <c r="F563" s="150" t="s">
        <v>662</v>
      </c>
      <c r="H563" s="151">
        <v>0.16400000000000001</v>
      </c>
      <c r="L563" s="148"/>
      <c r="M563" s="152"/>
      <c r="U563" s="153"/>
      <c r="AT563" s="149" t="s">
        <v>133</v>
      </c>
      <c r="AU563" s="149" t="s">
        <v>84</v>
      </c>
      <c r="AV563" s="13" t="s">
        <v>84</v>
      </c>
      <c r="AW563" s="13" t="s">
        <v>37</v>
      </c>
      <c r="AX563" s="13" t="s">
        <v>75</v>
      </c>
      <c r="AY563" s="149" t="s">
        <v>121</v>
      </c>
    </row>
    <row r="564" spans="2:65" s="14" customFormat="1">
      <c r="B564" s="154"/>
      <c r="D564" s="138" t="s">
        <v>133</v>
      </c>
      <c r="E564" s="155" t="s">
        <v>3</v>
      </c>
      <c r="F564" s="156" t="s">
        <v>136</v>
      </c>
      <c r="H564" s="157">
        <v>18.922000000000001</v>
      </c>
      <c r="L564" s="154"/>
      <c r="M564" s="158"/>
      <c r="U564" s="159"/>
      <c r="AT564" s="155" t="s">
        <v>133</v>
      </c>
      <c r="AU564" s="155" t="s">
        <v>84</v>
      </c>
      <c r="AV564" s="14" t="s">
        <v>127</v>
      </c>
      <c r="AW564" s="14" t="s">
        <v>37</v>
      </c>
      <c r="AX564" s="14" t="s">
        <v>82</v>
      </c>
      <c r="AY564" s="155" t="s">
        <v>121</v>
      </c>
    </row>
    <row r="565" spans="2:65" s="1" customFormat="1" ht="21.75" customHeight="1">
      <c r="B565" s="124"/>
      <c r="C565" s="125" t="s">
        <v>663</v>
      </c>
      <c r="D565" s="125" t="s">
        <v>123</v>
      </c>
      <c r="E565" s="126" t="s">
        <v>664</v>
      </c>
      <c r="F565" s="127" t="s">
        <v>665</v>
      </c>
      <c r="G565" s="128" t="s">
        <v>258</v>
      </c>
      <c r="H565" s="129">
        <v>18.922000000000001</v>
      </c>
      <c r="I565" s="130"/>
      <c r="J565" s="130">
        <f>ROUND(I565*H565,2)</f>
        <v>0</v>
      </c>
      <c r="K565" s="131"/>
      <c r="L565" s="30"/>
      <c r="M565" s="132" t="s">
        <v>3</v>
      </c>
      <c r="N565" s="133" t="s">
        <v>46</v>
      </c>
      <c r="O565" s="134">
        <v>0.13200000000000001</v>
      </c>
      <c r="P565" s="134">
        <f>O565*H565</f>
        <v>2.4977040000000001</v>
      </c>
      <c r="Q565" s="134">
        <v>0</v>
      </c>
      <c r="R565" s="134">
        <f>Q565*H565</f>
        <v>0</v>
      </c>
      <c r="S565" s="134">
        <v>0</v>
      </c>
      <c r="T565" s="134">
        <f>S565*H565</f>
        <v>0</v>
      </c>
      <c r="U565" s="135" t="s">
        <v>3</v>
      </c>
      <c r="AR565" s="136" t="s">
        <v>127</v>
      </c>
      <c r="AT565" s="136" t="s">
        <v>123</v>
      </c>
      <c r="AU565" s="136" t="s">
        <v>84</v>
      </c>
      <c r="AY565" s="17" t="s">
        <v>121</v>
      </c>
      <c r="BE565" s="137">
        <f>IF(N565="základní",J565,0)</f>
        <v>0</v>
      </c>
      <c r="BF565" s="137">
        <f>IF(N565="snížená",J565,0)</f>
        <v>0</v>
      </c>
      <c r="BG565" s="137">
        <f>IF(N565="zákl. přenesená",J565,0)</f>
        <v>0</v>
      </c>
      <c r="BH565" s="137">
        <f>IF(N565="sníž. přenesená",J565,0)</f>
        <v>0</v>
      </c>
      <c r="BI565" s="137">
        <f>IF(N565="nulová",J565,0)</f>
        <v>0</v>
      </c>
      <c r="BJ565" s="17" t="s">
        <v>82</v>
      </c>
      <c r="BK565" s="137">
        <f>ROUND(I565*H565,2)</f>
        <v>0</v>
      </c>
      <c r="BL565" s="17" t="s">
        <v>127</v>
      </c>
      <c r="BM565" s="136" t="s">
        <v>666</v>
      </c>
    </row>
    <row r="566" spans="2:65" s="1" customFormat="1" ht="19.2">
      <c r="B566" s="30"/>
      <c r="D566" s="138" t="s">
        <v>129</v>
      </c>
      <c r="F566" s="139" t="s">
        <v>667</v>
      </c>
      <c r="L566" s="30"/>
      <c r="M566" s="140"/>
      <c r="U566" s="51"/>
      <c r="AT566" s="17" t="s">
        <v>129</v>
      </c>
      <c r="AU566" s="17" t="s">
        <v>84</v>
      </c>
    </row>
    <row r="567" spans="2:65" s="1" customFormat="1">
      <c r="B567" s="30"/>
      <c r="D567" s="141" t="s">
        <v>131</v>
      </c>
      <c r="F567" s="142" t="s">
        <v>668</v>
      </c>
      <c r="L567" s="30"/>
      <c r="M567" s="140"/>
      <c r="U567" s="51"/>
      <c r="AT567" s="17" t="s">
        <v>131</v>
      </c>
      <c r="AU567" s="17" t="s">
        <v>84</v>
      </c>
    </row>
    <row r="568" spans="2:65" s="12" customFormat="1">
      <c r="B568" s="143"/>
      <c r="D568" s="138" t="s">
        <v>133</v>
      </c>
      <c r="E568" s="144" t="s">
        <v>3</v>
      </c>
      <c r="F568" s="145" t="s">
        <v>651</v>
      </c>
      <c r="H568" s="144" t="s">
        <v>3</v>
      </c>
      <c r="L568" s="143"/>
      <c r="M568" s="146"/>
      <c r="U568" s="147"/>
      <c r="AT568" s="144" t="s">
        <v>133</v>
      </c>
      <c r="AU568" s="144" t="s">
        <v>84</v>
      </c>
      <c r="AV568" s="12" t="s">
        <v>82</v>
      </c>
      <c r="AW568" s="12" t="s">
        <v>37</v>
      </c>
      <c r="AX568" s="12" t="s">
        <v>75</v>
      </c>
      <c r="AY568" s="144" t="s">
        <v>121</v>
      </c>
    </row>
    <row r="569" spans="2:65" s="13" customFormat="1">
      <c r="B569" s="148"/>
      <c r="D569" s="138" t="s">
        <v>133</v>
      </c>
      <c r="E569" s="149" t="s">
        <v>3</v>
      </c>
      <c r="F569" s="150" t="s">
        <v>652</v>
      </c>
      <c r="H569" s="151">
        <v>2.99</v>
      </c>
      <c r="L569" s="148"/>
      <c r="M569" s="152"/>
      <c r="U569" s="153"/>
      <c r="AT569" s="149" t="s">
        <v>133</v>
      </c>
      <c r="AU569" s="149" t="s">
        <v>84</v>
      </c>
      <c r="AV569" s="13" t="s">
        <v>84</v>
      </c>
      <c r="AW569" s="13" t="s">
        <v>37</v>
      </c>
      <c r="AX569" s="13" t="s">
        <v>75</v>
      </c>
      <c r="AY569" s="149" t="s">
        <v>121</v>
      </c>
    </row>
    <row r="570" spans="2:65" s="12" customFormat="1">
      <c r="B570" s="143"/>
      <c r="D570" s="138" t="s">
        <v>133</v>
      </c>
      <c r="E570" s="144" t="s">
        <v>3</v>
      </c>
      <c r="F570" s="145" t="s">
        <v>653</v>
      </c>
      <c r="H570" s="144" t="s">
        <v>3</v>
      </c>
      <c r="L570" s="143"/>
      <c r="M570" s="146"/>
      <c r="U570" s="147"/>
      <c r="AT570" s="144" t="s">
        <v>133</v>
      </c>
      <c r="AU570" s="144" t="s">
        <v>84</v>
      </c>
      <c r="AV570" s="12" t="s">
        <v>82</v>
      </c>
      <c r="AW570" s="12" t="s">
        <v>37</v>
      </c>
      <c r="AX570" s="12" t="s">
        <v>75</v>
      </c>
      <c r="AY570" s="144" t="s">
        <v>121</v>
      </c>
    </row>
    <row r="571" spans="2:65" s="13" customFormat="1">
      <c r="B571" s="148"/>
      <c r="D571" s="138" t="s">
        <v>133</v>
      </c>
      <c r="E571" s="149" t="s">
        <v>3</v>
      </c>
      <c r="F571" s="150" t="s">
        <v>654</v>
      </c>
      <c r="H571" s="151">
        <v>1.87</v>
      </c>
      <c r="L571" s="148"/>
      <c r="M571" s="152"/>
      <c r="U571" s="153"/>
      <c r="AT571" s="149" t="s">
        <v>133</v>
      </c>
      <c r="AU571" s="149" t="s">
        <v>84</v>
      </c>
      <c r="AV571" s="13" t="s">
        <v>84</v>
      </c>
      <c r="AW571" s="13" t="s">
        <v>37</v>
      </c>
      <c r="AX571" s="13" t="s">
        <v>75</v>
      </c>
      <c r="AY571" s="149" t="s">
        <v>121</v>
      </c>
    </row>
    <row r="572" spans="2:65" s="12" customFormat="1">
      <c r="B572" s="143"/>
      <c r="D572" s="138" t="s">
        <v>133</v>
      </c>
      <c r="E572" s="144" t="s">
        <v>3</v>
      </c>
      <c r="F572" s="145" t="s">
        <v>655</v>
      </c>
      <c r="H572" s="144" t="s">
        <v>3</v>
      </c>
      <c r="L572" s="143"/>
      <c r="M572" s="146"/>
      <c r="U572" s="147"/>
      <c r="AT572" s="144" t="s">
        <v>133</v>
      </c>
      <c r="AU572" s="144" t="s">
        <v>84</v>
      </c>
      <c r="AV572" s="12" t="s">
        <v>82</v>
      </c>
      <c r="AW572" s="12" t="s">
        <v>37</v>
      </c>
      <c r="AX572" s="12" t="s">
        <v>75</v>
      </c>
      <c r="AY572" s="144" t="s">
        <v>121</v>
      </c>
    </row>
    <row r="573" spans="2:65" s="13" customFormat="1">
      <c r="B573" s="148"/>
      <c r="D573" s="138" t="s">
        <v>133</v>
      </c>
      <c r="E573" s="149" t="s">
        <v>3</v>
      </c>
      <c r="F573" s="150" t="s">
        <v>656</v>
      </c>
      <c r="H573" s="151">
        <v>12.526</v>
      </c>
      <c r="L573" s="148"/>
      <c r="M573" s="152"/>
      <c r="U573" s="153"/>
      <c r="AT573" s="149" t="s">
        <v>133</v>
      </c>
      <c r="AU573" s="149" t="s">
        <v>84</v>
      </c>
      <c r="AV573" s="13" t="s">
        <v>84</v>
      </c>
      <c r="AW573" s="13" t="s">
        <v>37</v>
      </c>
      <c r="AX573" s="13" t="s">
        <v>75</v>
      </c>
      <c r="AY573" s="149" t="s">
        <v>121</v>
      </c>
    </row>
    <row r="574" spans="2:65" s="12" customFormat="1">
      <c r="B574" s="143"/>
      <c r="D574" s="138" t="s">
        <v>133</v>
      </c>
      <c r="E574" s="144" t="s">
        <v>3</v>
      </c>
      <c r="F574" s="145" t="s">
        <v>657</v>
      </c>
      <c r="H574" s="144" t="s">
        <v>3</v>
      </c>
      <c r="L574" s="143"/>
      <c r="M574" s="146"/>
      <c r="U574" s="147"/>
      <c r="AT574" s="144" t="s">
        <v>133</v>
      </c>
      <c r="AU574" s="144" t="s">
        <v>84</v>
      </c>
      <c r="AV574" s="12" t="s">
        <v>82</v>
      </c>
      <c r="AW574" s="12" t="s">
        <v>37</v>
      </c>
      <c r="AX574" s="12" t="s">
        <v>75</v>
      </c>
      <c r="AY574" s="144" t="s">
        <v>121</v>
      </c>
    </row>
    <row r="575" spans="2:65" s="13" customFormat="1">
      <c r="B575" s="148"/>
      <c r="D575" s="138" t="s">
        <v>133</v>
      </c>
      <c r="E575" s="149" t="s">
        <v>3</v>
      </c>
      <c r="F575" s="150" t="s">
        <v>658</v>
      </c>
      <c r="H575" s="151">
        <v>1.0720000000000001</v>
      </c>
      <c r="L575" s="148"/>
      <c r="M575" s="152"/>
      <c r="U575" s="153"/>
      <c r="AT575" s="149" t="s">
        <v>133</v>
      </c>
      <c r="AU575" s="149" t="s">
        <v>84</v>
      </c>
      <c r="AV575" s="13" t="s">
        <v>84</v>
      </c>
      <c r="AW575" s="13" t="s">
        <v>37</v>
      </c>
      <c r="AX575" s="13" t="s">
        <v>75</v>
      </c>
      <c r="AY575" s="149" t="s">
        <v>121</v>
      </c>
    </row>
    <row r="576" spans="2:65" s="12" customFormat="1">
      <c r="B576" s="143"/>
      <c r="D576" s="138" t="s">
        <v>133</v>
      </c>
      <c r="E576" s="144" t="s">
        <v>3</v>
      </c>
      <c r="F576" s="145" t="s">
        <v>659</v>
      </c>
      <c r="H576" s="144" t="s">
        <v>3</v>
      </c>
      <c r="L576" s="143"/>
      <c r="M576" s="146"/>
      <c r="U576" s="147"/>
      <c r="AT576" s="144" t="s">
        <v>133</v>
      </c>
      <c r="AU576" s="144" t="s">
        <v>84</v>
      </c>
      <c r="AV576" s="12" t="s">
        <v>82</v>
      </c>
      <c r="AW576" s="12" t="s">
        <v>37</v>
      </c>
      <c r="AX576" s="12" t="s">
        <v>75</v>
      </c>
      <c r="AY576" s="144" t="s">
        <v>121</v>
      </c>
    </row>
    <row r="577" spans="2:65" s="13" customFormat="1">
      <c r="B577" s="148"/>
      <c r="D577" s="138" t="s">
        <v>133</v>
      </c>
      <c r="E577" s="149" t="s">
        <v>3</v>
      </c>
      <c r="F577" s="150" t="s">
        <v>660</v>
      </c>
      <c r="H577" s="151">
        <v>0.3</v>
      </c>
      <c r="L577" s="148"/>
      <c r="M577" s="152"/>
      <c r="U577" s="153"/>
      <c r="AT577" s="149" t="s">
        <v>133</v>
      </c>
      <c r="AU577" s="149" t="s">
        <v>84</v>
      </c>
      <c r="AV577" s="13" t="s">
        <v>84</v>
      </c>
      <c r="AW577" s="13" t="s">
        <v>37</v>
      </c>
      <c r="AX577" s="13" t="s">
        <v>75</v>
      </c>
      <c r="AY577" s="149" t="s">
        <v>121</v>
      </c>
    </row>
    <row r="578" spans="2:65" s="12" customFormat="1">
      <c r="B578" s="143"/>
      <c r="D578" s="138" t="s">
        <v>133</v>
      </c>
      <c r="E578" s="144" t="s">
        <v>3</v>
      </c>
      <c r="F578" s="145" t="s">
        <v>661</v>
      </c>
      <c r="H578" s="144" t="s">
        <v>3</v>
      </c>
      <c r="L578" s="143"/>
      <c r="M578" s="146"/>
      <c r="U578" s="147"/>
      <c r="AT578" s="144" t="s">
        <v>133</v>
      </c>
      <c r="AU578" s="144" t="s">
        <v>84</v>
      </c>
      <c r="AV578" s="12" t="s">
        <v>82</v>
      </c>
      <c r="AW578" s="12" t="s">
        <v>37</v>
      </c>
      <c r="AX578" s="12" t="s">
        <v>75</v>
      </c>
      <c r="AY578" s="144" t="s">
        <v>121</v>
      </c>
    </row>
    <row r="579" spans="2:65" s="13" customFormat="1">
      <c r="B579" s="148"/>
      <c r="D579" s="138" t="s">
        <v>133</v>
      </c>
      <c r="E579" s="149" t="s">
        <v>3</v>
      </c>
      <c r="F579" s="150" t="s">
        <v>662</v>
      </c>
      <c r="H579" s="151">
        <v>0.16400000000000001</v>
      </c>
      <c r="L579" s="148"/>
      <c r="M579" s="152"/>
      <c r="U579" s="153"/>
      <c r="AT579" s="149" t="s">
        <v>133</v>
      </c>
      <c r="AU579" s="149" t="s">
        <v>84</v>
      </c>
      <c r="AV579" s="13" t="s">
        <v>84</v>
      </c>
      <c r="AW579" s="13" t="s">
        <v>37</v>
      </c>
      <c r="AX579" s="13" t="s">
        <v>75</v>
      </c>
      <c r="AY579" s="149" t="s">
        <v>121</v>
      </c>
    </row>
    <row r="580" spans="2:65" s="14" customFormat="1">
      <c r="B580" s="154"/>
      <c r="D580" s="138" t="s">
        <v>133</v>
      </c>
      <c r="E580" s="155" t="s">
        <v>3</v>
      </c>
      <c r="F580" s="156" t="s">
        <v>136</v>
      </c>
      <c r="H580" s="157">
        <v>18.922000000000001</v>
      </c>
      <c r="L580" s="154"/>
      <c r="M580" s="158"/>
      <c r="U580" s="159"/>
      <c r="AT580" s="155" t="s">
        <v>133</v>
      </c>
      <c r="AU580" s="155" t="s">
        <v>84</v>
      </c>
      <c r="AV580" s="14" t="s">
        <v>127</v>
      </c>
      <c r="AW580" s="14" t="s">
        <v>37</v>
      </c>
      <c r="AX580" s="14" t="s">
        <v>82</v>
      </c>
      <c r="AY580" s="155" t="s">
        <v>121</v>
      </c>
    </row>
    <row r="581" spans="2:65" s="1" customFormat="1" ht="16.5" customHeight="1">
      <c r="B581" s="124"/>
      <c r="C581" s="125" t="s">
        <v>669</v>
      </c>
      <c r="D581" s="125" t="s">
        <v>123</v>
      </c>
      <c r="E581" s="126" t="s">
        <v>670</v>
      </c>
      <c r="F581" s="127" t="s">
        <v>671</v>
      </c>
      <c r="G581" s="128" t="s">
        <v>258</v>
      </c>
      <c r="H581" s="129">
        <v>635.24900000000002</v>
      </c>
      <c r="I581" s="130"/>
      <c r="J581" s="130">
        <f>ROUND(I581*H581,2)</f>
        <v>0</v>
      </c>
      <c r="K581" s="131"/>
      <c r="L581" s="30"/>
      <c r="M581" s="132" t="s">
        <v>3</v>
      </c>
      <c r="N581" s="133" t="s">
        <v>46</v>
      </c>
      <c r="O581" s="134">
        <v>0.03</v>
      </c>
      <c r="P581" s="134">
        <f>O581*H581</f>
        <v>19.057469999999999</v>
      </c>
      <c r="Q581" s="134">
        <v>0</v>
      </c>
      <c r="R581" s="134">
        <f>Q581*H581</f>
        <v>0</v>
      </c>
      <c r="S581" s="134">
        <v>0</v>
      </c>
      <c r="T581" s="134">
        <f>S581*H581</f>
        <v>0</v>
      </c>
      <c r="U581" s="135" t="s">
        <v>3</v>
      </c>
      <c r="AR581" s="136" t="s">
        <v>127</v>
      </c>
      <c r="AT581" s="136" t="s">
        <v>123</v>
      </c>
      <c r="AU581" s="136" t="s">
        <v>84</v>
      </c>
      <c r="AY581" s="17" t="s">
        <v>121</v>
      </c>
      <c r="BE581" s="137">
        <f>IF(N581="základní",J581,0)</f>
        <v>0</v>
      </c>
      <c r="BF581" s="137">
        <f>IF(N581="snížená",J581,0)</f>
        <v>0</v>
      </c>
      <c r="BG581" s="137">
        <f>IF(N581="zákl. přenesená",J581,0)</f>
        <v>0</v>
      </c>
      <c r="BH581" s="137">
        <f>IF(N581="sníž. přenesená",J581,0)</f>
        <v>0</v>
      </c>
      <c r="BI581" s="137">
        <f>IF(N581="nulová",J581,0)</f>
        <v>0</v>
      </c>
      <c r="BJ581" s="17" t="s">
        <v>82</v>
      </c>
      <c r="BK581" s="137">
        <f>ROUND(I581*H581,2)</f>
        <v>0</v>
      </c>
      <c r="BL581" s="17" t="s">
        <v>127</v>
      </c>
      <c r="BM581" s="136" t="s">
        <v>672</v>
      </c>
    </row>
    <row r="582" spans="2:65" s="1" customFormat="1">
      <c r="B582" s="30"/>
      <c r="D582" s="138" t="s">
        <v>129</v>
      </c>
      <c r="F582" s="139" t="s">
        <v>673</v>
      </c>
      <c r="L582" s="30"/>
      <c r="M582" s="140"/>
      <c r="U582" s="51"/>
      <c r="AT582" s="17" t="s">
        <v>129</v>
      </c>
      <c r="AU582" s="17" t="s">
        <v>84</v>
      </c>
    </row>
    <row r="583" spans="2:65" s="1" customFormat="1">
      <c r="B583" s="30"/>
      <c r="D583" s="141" t="s">
        <v>131</v>
      </c>
      <c r="F583" s="142" t="s">
        <v>674</v>
      </c>
      <c r="L583" s="30"/>
      <c r="M583" s="140"/>
      <c r="U583" s="51"/>
      <c r="AT583" s="17" t="s">
        <v>131</v>
      </c>
      <c r="AU583" s="17" t="s">
        <v>84</v>
      </c>
    </row>
    <row r="584" spans="2:65" s="12" customFormat="1">
      <c r="B584" s="143"/>
      <c r="D584" s="138" t="s">
        <v>133</v>
      </c>
      <c r="E584" s="144" t="s">
        <v>3</v>
      </c>
      <c r="F584" s="145" t="s">
        <v>675</v>
      </c>
      <c r="H584" s="144" t="s">
        <v>3</v>
      </c>
      <c r="L584" s="143"/>
      <c r="M584" s="146"/>
      <c r="U584" s="147"/>
      <c r="AT584" s="144" t="s">
        <v>133</v>
      </c>
      <c r="AU584" s="144" t="s">
        <v>84</v>
      </c>
      <c r="AV584" s="12" t="s">
        <v>82</v>
      </c>
      <c r="AW584" s="12" t="s">
        <v>37</v>
      </c>
      <c r="AX584" s="12" t="s">
        <v>75</v>
      </c>
      <c r="AY584" s="144" t="s">
        <v>121</v>
      </c>
    </row>
    <row r="585" spans="2:65" s="13" customFormat="1">
      <c r="B585" s="148"/>
      <c r="D585" s="138" t="s">
        <v>133</v>
      </c>
      <c r="E585" s="149" t="s">
        <v>3</v>
      </c>
      <c r="F585" s="150" t="s">
        <v>676</v>
      </c>
      <c r="H585" s="151">
        <v>2.0699999999999998</v>
      </c>
      <c r="L585" s="148"/>
      <c r="M585" s="152"/>
      <c r="U585" s="153"/>
      <c r="AT585" s="149" t="s">
        <v>133</v>
      </c>
      <c r="AU585" s="149" t="s">
        <v>84</v>
      </c>
      <c r="AV585" s="13" t="s">
        <v>84</v>
      </c>
      <c r="AW585" s="13" t="s">
        <v>37</v>
      </c>
      <c r="AX585" s="13" t="s">
        <v>75</v>
      </c>
      <c r="AY585" s="149" t="s">
        <v>121</v>
      </c>
    </row>
    <row r="586" spans="2:65" s="12" customFormat="1">
      <c r="B586" s="143"/>
      <c r="D586" s="138" t="s">
        <v>133</v>
      </c>
      <c r="E586" s="144" t="s">
        <v>3</v>
      </c>
      <c r="F586" s="145" t="s">
        <v>677</v>
      </c>
      <c r="H586" s="144" t="s">
        <v>3</v>
      </c>
      <c r="L586" s="143"/>
      <c r="M586" s="146"/>
      <c r="U586" s="147"/>
      <c r="AT586" s="144" t="s">
        <v>133</v>
      </c>
      <c r="AU586" s="144" t="s">
        <v>84</v>
      </c>
      <c r="AV586" s="12" t="s">
        <v>82</v>
      </c>
      <c r="AW586" s="12" t="s">
        <v>37</v>
      </c>
      <c r="AX586" s="12" t="s">
        <v>75</v>
      </c>
      <c r="AY586" s="144" t="s">
        <v>121</v>
      </c>
    </row>
    <row r="587" spans="2:65" s="13" customFormat="1">
      <c r="B587" s="148"/>
      <c r="D587" s="138" t="s">
        <v>133</v>
      </c>
      <c r="E587" s="149" t="s">
        <v>3</v>
      </c>
      <c r="F587" s="150" t="s">
        <v>678</v>
      </c>
      <c r="H587" s="151">
        <v>3.335</v>
      </c>
      <c r="L587" s="148"/>
      <c r="M587" s="152"/>
      <c r="U587" s="153"/>
      <c r="AT587" s="149" t="s">
        <v>133</v>
      </c>
      <c r="AU587" s="149" t="s">
        <v>84</v>
      </c>
      <c r="AV587" s="13" t="s">
        <v>84</v>
      </c>
      <c r="AW587" s="13" t="s">
        <v>37</v>
      </c>
      <c r="AX587" s="13" t="s">
        <v>75</v>
      </c>
      <c r="AY587" s="149" t="s">
        <v>121</v>
      </c>
    </row>
    <row r="588" spans="2:65" s="12" customFormat="1">
      <c r="B588" s="143"/>
      <c r="D588" s="138" t="s">
        <v>133</v>
      </c>
      <c r="E588" s="144" t="s">
        <v>3</v>
      </c>
      <c r="F588" s="145" t="s">
        <v>679</v>
      </c>
      <c r="H588" s="144" t="s">
        <v>3</v>
      </c>
      <c r="L588" s="143"/>
      <c r="M588" s="146"/>
      <c r="U588" s="147"/>
      <c r="AT588" s="144" t="s">
        <v>133</v>
      </c>
      <c r="AU588" s="144" t="s">
        <v>84</v>
      </c>
      <c r="AV588" s="12" t="s">
        <v>82</v>
      </c>
      <c r="AW588" s="12" t="s">
        <v>37</v>
      </c>
      <c r="AX588" s="12" t="s">
        <v>75</v>
      </c>
      <c r="AY588" s="144" t="s">
        <v>121</v>
      </c>
    </row>
    <row r="589" spans="2:65" s="13" customFormat="1">
      <c r="B589" s="148"/>
      <c r="D589" s="138" t="s">
        <v>133</v>
      </c>
      <c r="E589" s="149" t="s">
        <v>3</v>
      </c>
      <c r="F589" s="150" t="s">
        <v>680</v>
      </c>
      <c r="H589" s="151">
        <v>321.19600000000003</v>
      </c>
      <c r="L589" s="148"/>
      <c r="M589" s="152"/>
      <c r="U589" s="153"/>
      <c r="AT589" s="149" t="s">
        <v>133</v>
      </c>
      <c r="AU589" s="149" t="s">
        <v>84</v>
      </c>
      <c r="AV589" s="13" t="s">
        <v>84</v>
      </c>
      <c r="AW589" s="13" t="s">
        <v>37</v>
      </c>
      <c r="AX589" s="13" t="s">
        <v>75</v>
      </c>
      <c r="AY589" s="149" t="s">
        <v>121</v>
      </c>
    </row>
    <row r="590" spans="2:65" s="12" customFormat="1">
      <c r="B590" s="143"/>
      <c r="D590" s="138" t="s">
        <v>133</v>
      </c>
      <c r="E590" s="144" t="s">
        <v>3</v>
      </c>
      <c r="F590" s="145" t="s">
        <v>681</v>
      </c>
      <c r="H590" s="144" t="s">
        <v>3</v>
      </c>
      <c r="L590" s="143"/>
      <c r="M590" s="146"/>
      <c r="U590" s="147"/>
      <c r="AT590" s="144" t="s">
        <v>133</v>
      </c>
      <c r="AU590" s="144" t="s">
        <v>84</v>
      </c>
      <c r="AV590" s="12" t="s">
        <v>82</v>
      </c>
      <c r="AW590" s="12" t="s">
        <v>37</v>
      </c>
      <c r="AX590" s="12" t="s">
        <v>75</v>
      </c>
      <c r="AY590" s="144" t="s">
        <v>121</v>
      </c>
    </row>
    <row r="591" spans="2:65" s="13" customFormat="1">
      <c r="B591" s="148"/>
      <c r="D591" s="138" t="s">
        <v>133</v>
      </c>
      <c r="E591" s="149" t="s">
        <v>3</v>
      </c>
      <c r="F591" s="150" t="s">
        <v>682</v>
      </c>
      <c r="H591" s="151">
        <v>131.398</v>
      </c>
      <c r="L591" s="148"/>
      <c r="M591" s="152"/>
      <c r="U591" s="153"/>
      <c r="AT591" s="149" t="s">
        <v>133</v>
      </c>
      <c r="AU591" s="149" t="s">
        <v>84</v>
      </c>
      <c r="AV591" s="13" t="s">
        <v>84</v>
      </c>
      <c r="AW591" s="13" t="s">
        <v>37</v>
      </c>
      <c r="AX591" s="13" t="s">
        <v>75</v>
      </c>
      <c r="AY591" s="149" t="s">
        <v>121</v>
      </c>
    </row>
    <row r="592" spans="2:65" s="12" customFormat="1">
      <c r="B592" s="143"/>
      <c r="D592" s="138" t="s">
        <v>133</v>
      </c>
      <c r="E592" s="144" t="s">
        <v>3</v>
      </c>
      <c r="F592" s="145" t="s">
        <v>683</v>
      </c>
      <c r="H592" s="144" t="s">
        <v>3</v>
      </c>
      <c r="L592" s="143"/>
      <c r="M592" s="146"/>
      <c r="U592" s="147"/>
      <c r="AT592" s="144" t="s">
        <v>133</v>
      </c>
      <c r="AU592" s="144" t="s">
        <v>84</v>
      </c>
      <c r="AV592" s="12" t="s">
        <v>82</v>
      </c>
      <c r="AW592" s="12" t="s">
        <v>37</v>
      </c>
      <c r="AX592" s="12" t="s">
        <v>75</v>
      </c>
      <c r="AY592" s="144" t="s">
        <v>121</v>
      </c>
    </row>
    <row r="593" spans="2:65" s="13" customFormat="1">
      <c r="B593" s="148"/>
      <c r="D593" s="138" t="s">
        <v>133</v>
      </c>
      <c r="E593" s="149" t="s">
        <v>3</v>
      </c>
      <c r="F593" s="150" t="s">
        <v>684</v>
      </c>
      <c r="H593" s="151">
        <v>6.5</v>
      </c>
      <c r="L593" s="148"/>
      <c r="M593" s="152"/>
      <c r="U593" s="153"/>
      <c r="AT593" s="149" t="s">
        <v>133</v>
      </c>
      <c r="AU593" s="149" t="s">
        <v>84</v>
      </c>
      <c r="AV593" s="13" t="s">
        <v>84</v>
      </c>
      <c r="AW593" s="13" t="s">
        <v>37</v>
      </c>
      <c r="AX593" s="13" t="s">
        <v>75</v>
      </c>
      <c r="AY593" s="149" t="s">
        <v>121</v>
      </c>
    </row>
    <row r="594" spans="2:65" s="12" customFormat="1">
      <c r="B594" s="143"/>
      <c r="D594" s="138" t="s">
        <v>133</v>
      </c>
      <c r="E594" s="144" t="s">
        <v>3</v>
      </c>
      <c r="F594" s="145" t="s">
        <v>685</v>
      </c>
      <c r="H594" s="144" t="s">
        <v>3</v>
      </c>
      <c r="L594" s="143"/>
      <c r="M594" s="146"/>
      <c r="U594" s="147"/>
      <c r="AT594" s="144" t="s">
        <v>133</v>
      </c>
      <c r="AU594" s="144" t="s">
        <v>84</v>
      </c>
      <c r="AV594" s="12" t="s">
        <v>82</v>
      </c>
      <c r="AW594" s="12" t="s">
        <v>37</v>
      </c>
      <c r="AX594" s="12" t="s">
        <v>75</v>
      </c>
      <c r="AY594" s="144" t="s">
        <v>121</v>
      </c>
    </row>
    <row r="595" spans="2:65" s="13" customFormat="1">
      <c r="B595" s="148"/>
      <c r="D595" s="138" t="s">
        <v>133</v>
      </c>
      <c r="E595" s="149" t="s">
        <v>3</v>
      </c>
      <c r="F595" s="150" t="s">
        <v>686</v>
      </c>
      <c r="H595" s="151">
        <v>2.8519999999999999</v>
      </c>
      <c r="L595" s="148"/>
      <c r="M595" s="152"/>
      <c r="U595" s="153"/>
      <c r="AT595" s="149" t="s">
        <v>133</v>
      </c>
      <c r="AU595" s="149" t="s">
        <v>84</v>
      </c>
      <c r="AV595" s="13" t="s">
        <v>84</v>
      </c>
      <c r="AW595" s="13" t="s">
        <v>37</v>
      </c>
      <c r="AX595" s="13" t="s">
        <v>75</v>
      </c>
      <c r="AY595" s="149" t="s">
        <v>121</v>
      </c>
    </row>
    <row r="596" spans="2:65" s="13" customFormat="1">
      <c r="B596" s="148"/>
      <c r="D596" s="138" t="s">
        <v>133</v>
      </c>
      <c r="E596" s="149" t="s">
        <v>3</v>
      </c>
      <c r="F596" s="150" t="s">
        <v>687</v>
      </c>
      <c r="H596" s="151">
        <v>167.898</v>
      </c>
      <c r="L596" s="148"/>
      <c r="M596" s="152"/>
      <c r="U596" s="153"/>
      <c r="AT596" s="149" t="s">
        <v>133</v>
      </c>
      <c r="AU596" s="149" t="s">
        <v>84</v>
      </c>
      <c r="AV596" s="13" t="s">
        <v>84</v>
      </c>
      <c r="AW596" s="13" t="s">
        <v>37</v>
      </c>
      <c r="AX596" s="13" t="s">
        <v>75</v>
      </c>
      <c r="AY596" s="149" t="s">
        <v>121</v>
      </c>
    </row>
    <row r="597" spans="2:65" s="14" customFormat="1">
      <c r="B597" s="154"/>
      <c r="D597" s="138" t="s">
        <v>133</v>
      </c>
      <c r="E597" s="155" t="s">
        <v>3</v>
      </c>
      <c r="F597" s="156" t="s">
        <v>136</v>
      </c>
      <c r="H597" s="157">
        <v>635.24900000000002</v>
      </c>
      <c r="L597" s="154"/>
      <c r="M597" s="158"/>
      <c r="U597" s="159"/>
      <c r="AT597" s="155" t="s">
        <v>133</v>
      </c>
      <c r="AU597" s="155" t="s">
        <v>84</v>
      </c>
      <c r="AV597" s="14" t="s">
        <v>127</v>
      </c>
      <c r="AW597" s="14" t="s">
        <v>37</v>
      </c>
      <c r="AX597" s="14" t="s">
        <v>82</v>
      </c>
      <c r="AY597" s="155" t="s">
        <v>121</v>
      </c>
    </row>
    <row r="598" spans="2:65" s="1" customFormat="1" ht="16.5" customHeight="1">
      <c r="B598" s="124"/>
      <c r="C598" s="125" t="s">
        <v>688</v>
      </c>
      <c r="D598" s="125" t="s">
        <v>123</v>
      </c>
      <c r="E598" s="126" t="s">
        <v>689</v>
      </c>
      <c r="F598" s="127" t="s">
        <v>690</v>
      </c>
      <c r="G598" s="128" t="s">
        <v>258</v>
      </c>
      <c r="H598" s="129">
        <v>5717.241</v>
      </c>
      <c r="I598" s="130"/>
      <c r="J598" s="130">
        <f>ROUND(I598*H598,2)</f>
        <v>0</v>
      </c>
      <c r="K598" s="131"/>
      <c r="L598" s="30"/>
      <c r="M598" s="132" t="s">
        <v>3</v>
      </c>
      <c r="N598" s="133" t="s">
        <v>46</v>
      </c>
      <c r="O598" s="134">
        <v>2E-3</v>
      </c>
      <c r="P598" s="134">
        <f>O598*H598</f>
        <v>11.434482000000001</v>
      </c>
      <c r="Q598" s="134">
        <v>0</v>
      </c>
      <c r="R598" s="134">
        <f>Q598*H598</f>
        <v>0</v>
      </c>
      <c r="S598" s="134">
        <v>0</v>
      </c>
      <c r="T598" s="134">
        <f>S598*H598</f>
        <v>0</v>
      </c>
      <c r="U598" s="135" t="s">
        <v>3</v>
      </c>
      <c r="AR598" s="136" t="s">
        <v>127</v>
      </c>
      <c r="AT598" s="136" t="s">
        <v>123</v>
      </c>
      <c r="AU598" s="136" t="s">
        <v>84</v>
      </c>
      <c r="AY598" s="17" t="s">
        <v>121</v>
      </c>
      <c r="BE598" s="137">
        <f>IF(N598="základní",J598,0)</f>
        <v>0</v>
      </c>
      <c r="BF598" s="137">
        <f>IF(N598="snížená",J598,0)</f>
        <v>0</v>
      </c>
      <c r="BG598" s="137">
        <f>IF(N598="zákl. přenesená",J598,0)</f>
        <v>0</v>
      </c>
      <c r="BH598" s="137">
        <f>IF(N598="sníž. přenesená",J598,0)</f>
        <v>0</v>
      </c>
      <c r="BI598" s="137">
        <f>IF(N598="nulová",J598,0)</f>
        <v>0</v>
      </c>
      <c r="BJ598" s="17" t="s">
        <v>82</v>
      </c>
      <c r="BK598" s="137">
        <f>ROUND(I598*H598,2)</f>
        <v>0</v>
      </c>
      <c r="BL598" s="17" t="s">
        <v>127</v>
      </c>
      <c r="BM598" s="136" t="s">
        <v>691</v>
      </c>
    </row>
    <row r="599" spans="2:65" s="1" customFormat="1" ht="19.2">
      <c r="B599" s="30"/>
      <c r="D599" s="138" t="s">
        <v>129</v>
      </c>
      <c r="F599" s="139" t="s">
        <v>692</v>
      </c>
      <c r="L599" s="30"/>
      <c r="M599" s="140"/>
      <c r="U599" s="51"/>
      <c r="AT599" s="17" t="s">
        <v>129</v>
      </c>
      <c r="AU599" s="17" t="s">
        <v>84</v>
      </c>
    </row>
    <row r="600" spans="2:65" s="1" customFormat="1">
      <c r="B600" s="30"/>
      <c r="D600" s="141" t="s">
        <v>131</v>
      </c>
      <c r="F600" s="142" t="s">
        <v>693</v>
      </c>
      <c r="L600" s="30"/>
      <c r="M600" s="140"/>
      <c r="U600" s="51"/>
      <c r="AT600" s="17" t="s">
        <v>131</v>
      </c>
      <c r="AU600" s="17" t="s">
        <v>84</v>
      </c>
    </row>
    <row r="601" spans="2:65" s="12" customFormat="1">
      <c r="B601" s="143"/>
      <c r="D601" s="138" t="s">
        <v>133</v>
      </c>
      <c r="E601" s="144" t="s">
        <v>3</v>
      </c>
      <c r="F601" s="145" t="s">
        <v>675</v>
      </c>
      <c r="H601" s="144" t="s">
        <v>3</v>
      </c>
      <c r="L601" s="143"/>
      <c r="M601" s="146"/>
      <c r="U601" s="147"/>
      <c r="AT601" s="144" t="s">
        <v>133</v>
      </c>
      <c r="AU601" s="144" t="s">
        <v>84</v>
      </c>
      <c r="AV601" s="12" t="s">
        <v>82</v>
      </c>
      <c r="AW601" s="12" t="s">
        <v>37</v>
      </c>
      <c r="AX601" s="12" t="s">
        <v>75</v>
      </c>
      <c r="AY601" s="144" t="s">
        <v>121</v>
      </c>
    </row>
    <row r="602" spans="2:65" s="13" customFormat="1">
      <c r="B602" s="148"/>
      <c r="D602" s="138" t="s">
        <v>133</v>
      </c>
      <c r="E602" s="149" t="s">
        <v>3</v>
      </c>
      <c r="F602" s="150" t="s">
        <v>676</v>
      </c>
      <c r="H602" s="151">
        <v>2.0699999999999998</v>
      </c>
      <c r="L602" s="148"/>
      <c r="M602" s="152"/>
      <c r="U602" s="153"/>
      <c r="AT602" s="149" t="s">
        <v>133</v>
      </c>
      <c r="AU602" s="149" t="s">
        <v>84</v>
      </c>
      <c r="AV602" s="13" t="s">
        <v>84</v>
      </c>
      <c r="AW602" s="13" t="s">
        <v>37</v>
      </c>
      <c r="AX602" s="13" t="s">
        <v>75</v>
      </c>
      <c r="AY602" s="149" t="s">
        <v>121</v>
      </c>
    </row>
    <row r="603" spans="2:65" s="12" customFormat="1">
      <c r="B603" s="143"/>
      <c r="D603" s="138" t="s">
        <v>133</v>
      </c>
      <c r="E603" s="144" t="s">
        <v>3</v>
      </c>
      <c r="F603" s="145" t="s">
        <v>677</v>
      </c>
      <c r="H603" s="144" t="s">
        <v>3</v>
      </c>
      <c r="L603" s="143"/>
      <c r="M603" s="146"/>
      <c r="U603" s="147"/>
      <c r="AT603" s="144" t="s">
        <v>133</v>
      </c>
      <c r="AU603" s="144" t="s">
        <v>84</v>
      </c>
      <c r="AV603" s="12" t="s">
        <v>82</v>
      </c>
      <c r="AW603" s="12" t="s">
        <v>37</v>
      </c>
      <c r="AX603" s="12" t="s">
        <v>75</v>
      </c>
      <c r="AY603" s="144" t="s">
        <v>121</v>
      </c>
    </row>
    <row r="604" spans="2:65" s="13" customFormat="1">
      <c r="B604" s="148"/>
      <c r="D604" s="138" t="s">
        <v>133</v>
      </c>
      <c r="E604" s="149" t="s">
        <v>3</v>
      </c>
      <c r="F604" s="150" t="s">
        <v>678</v>
      </c>
      <c r="H604" s="151">
        <v>3.335</v>
      </c>
      <c r="L604" s="148"/>
      <c r="M604" s="152"/>
      <c r="U604" s="153"/>
      <c r="AT604" s="149" t="s">
        <v>133</v>
      </c>
      <c r="AU604" s="149" t="s">
        <v>84</v>
      </c>
      <c r="AV604" s="13" t="s">
        <v>84</v>
      </c>
      <c r="AW604" s="13" t="s">
        <v>37</v>
      </c>
      <c r="AX604" s="13" t="s">
        <v>75</v>
      </c>
      <c r="AY604" s="149" t="s">
        <v>121</v>
      </c>
    </row>
    <row r="605" spans="2:65" s="12" customFormat="1">
      <c r="B605" s="143"/>
      <c r="D605" s="138" t="s">
        <v>133</v>
      </c>
      <c r="E605" s="144" t="s">
        <v>3</v>
      </c>
      <c r="F605" s="145" t="s">
        <v>679</v>
      </c>
      <c r="H605" s="144" t="s">
        <v>3</v>
      </c>
      <c r="L605" s="143"/>
      <c r="M605" s="146"/>
      <c r="U605" s="147"/>
      <c r="AT605" s="144" t="s">
        <v>133</v>
      </c>
      <c r="AU605" s="144" t="s">
        <v>84</v>
      </c>
      <c r="AV605" s="12" t="s">
        <v>82</v>
      </c>
      <c r="AW605" s="12" t="s">
        <v>37</v>
      </c>
      <c r="AX605" s="12" t="s">
        <v>75</v>
      </c>
      <c r="AY605" s="144" t="s">
        <v>121</v>
      </c>
    </row>
    <row r="606" spans="2:65" s="13" customFormat="1">
      <c r="B606" s="148"/>
      <c r="D606" s="138" t="s">
        <v>133</v>
      </c>
      <c r="E606" s="149" t="s">
        <v>3</v>
      </c>
      <c r="F606" s="150" t="s">
        <v>680</v>
      </c>
      <c r="H606" s="151">
        <v>321.19600000000003</v>
      </c>
      <c r="L606" s="148"/>
      <c r="M606" s="152"/>
      <c r="U606" s="153"/>
      <c r="AT606" s="149" t="s">
        <v>133</v>
      </c>
      <c r="AU606" s="149" t="s">
        <v>84</v>
      </c>
      <c r="AV606" s="13" t="s">
        <v>84</v>
      </c>
      <c r="AW606" s="13" t="s">
        <v>37</v>
      </c>
      <c r="AX606" s="13" t="s">
        <v>75</v>
      </c>
      <c r="AY606" s="149" t="s">
        <v>121</v>
      </c>
    </row>
    <row r="607" spans="2:65" s="12" customFormat="1">
      <c r="B607" s="143"/>
      <c r="D607" s="138" t="s">
        <v>133</v>
      </c>
      <c r="E607" s="144" t="s">
        <v>3</v>
      </c>
      <c r="F607" s="145" t="s">
        <v>681</v>
      </c>
      <c r="H607" s="144" t="s">
        <v>3</v>
      </c>
      <c r="L607" s="143"/>
      <c r="M607" s="146"/>
      <c r="U607" s="147"/>
      <c r="AT607" s="144" t="s">
        <v>133</v>
      </c>
      <c r="AU607" s="144" t="s">
        <v>84</v>
      </c>
      <c r="AV607" s="12" t="s">
        <v>82</v>
      </c>
      <c r="AW607" s="12" t="s">
        <v>37</v>
      </c>
      <c r="AX607" s="12" t="s">
        <v>75</v>
      </c>
      <c r="AY607" s="144" t="s">
        <v>121</v>
      </c>
    </row>
    <row r="608" spans="2:65" s="13" customFormat="1">
      <c r="B608" s="148"/>
      <c r="D608" s="138" t="s">
        <v>133</v>
      </c>
      <c r="E608" s="149" t="s">
        <v>3</v>
      </c>
      <c r="F608" s="150" t="s">
        <v>682</v>
      </c>
      <c r="H608" s="151">
        <v>131.398</v>
      </c>
      <c r="L608" s="148"/>
      <c r="M608" s="152"/>
      <c r="U608" s="153"/>
      <c r="AT608" s="149" t="s">
        <v>133</v>
      </c>
      <c r="AU608" s="149" t="s">
        <v>84</v>
      </c>
      <c r="AV608" s="13" t="s">
        <v>84</v>
      </c>
      <c r="AW608" s="13" t="s">
        <v>37</v>
      </c>
      <c r="AX608" s="13" t="s">
        <v>75</v>
      </c>
      <c r="AY608" s="149" t="s">
        <v>121</v>
      </c>
    </row>
    <row r="609" spans="2:65" s="12" customFormat="1">
      <c r="B609" s="143"/>
      <c r="D609" s="138" t="s">
        <v>133</v>
      </c>
      <c r="E609" s="144" t="s">
        <v>3</v>
      </c>
      <c r="F609" s="145" t="s">
        <v>683</v>
      </c>
      <c r="H609" s="144" t="s">
        <v>3</v>
      </c>
      <c r="L609" s="143"/>
      <c r="M609" s="146"/>
      <c r="U609" s="147"/>
      <c r="AT609" s="144" t="s">
        <v>133</v>
      </c>
      <c r="AU609" s="144" t="s">
        <v>84</v>
      </c>
      <c r="AV609" s="12" t="s">
        <v>82</v>
      </c>
      <c r="AW609" s="12" t="s">
        <v>37</v>
      </c>
      <c r="AX609" s="12" t="s">
        <v>75</v>
      </c>
      <c r="AY609" s="144" t="s">
        <v>121</v>
      </c>
    </row>
    <row r="610" spans="2:65" s="13" customFormat="1">
      <c r="B610" s="148"/>
      <c r="D610" s="138" t="s">
        <v>133</v>
      </c>
      <c r="E610" s="149" t="s">
        <v>3</v>
      </c>
      <c r="F610" s="150" t="s">
        <v>684</v>
      </c>
      <c r="H610" s="151">
        <v>6.5</v>
      </c>
      <c r="L610" s="148"/>
      <c r="M610" s="152"/>
      <c r="U610" s="153"/>
      <c r="AT610" s="149" t="s">
        <v>133</v>
      </c>
      <c r="AU610" s="149" t="s">
        <v>84</v>
      </c>
      <c r="AV610" s="13" t="s">
        <v>84</v>
      </c>
      <c r="AW610" s="13" t="s">
        <v>37</v>
      </c>
      <c r="AX610" s="13" t="s">
        <v>75</v>
      </c>
      <c r="AY610" s="149" t="s">
        <v>121</v>
      </c>
    </row>
    <row r="611" spans="2:65" s="12" customFormat="1">
      <c r="B611" s="143"/>
      <c r="D611" s="138" t="s">
        <v>133</v>
      </c>
      <c r="E611" s="144" t="s">
        <v>3</v>
      </c>
      <c r="F611" s="145" t="s">
        <v>685</v>
      </c>
      <c r="H611" s="144" t="s">
        <v>3</v>
      </c>
      <c r="L611" s="143"/>
      <c r="M611" s="146"/>
      <c r="U611" s="147"/>
      <c r="AT611" s="144" t="s">
        <v>133</v>
      </c>
      <c r="AU611" s="144" t="s">
        <v>84</v>
      </c>
      <c r="AV611" s="12" t="s">
        <v>82</v>
      </c>
      <c r="AW611" s="12" t="s">
        <v>37</v>
      </c>
      <c r="AX611" s="12" t="s">
        <v>75</v>
      </c>
      <c r="AY611" s="144" t="s">
        <v>121</v>
      </c>
    </row>
    <row r="612" spans="2:65" s="13" customFormat="1">
      <c r="B612" s="148"/>
      <c r="D612" s="138" t="s">
        <v>133</v>
      </c>
      <c r="E612" s="149" t="s">
        <v>3</v>
      </c>
      <c r="F612" s="150" t="s">
        <v>686</v>
      </c>
      <c r="H612" s="151">
        <v>2.8519999999999999</v>
      </c>
      <c r="L612" s="148"/>
      <c r="M612" s="152"/>
      <c r="U612" s="153"/>
      <c r="AT612" s="149" t="s">
        <v>133</v>
      </c>
      <c r="AU612" s="149" t="s">
        <v>84</v>
      </c>
      <c r="AV612" s="13" t="s">
        <v>84</v>
      </c>
      <c r="AW612" s="13" t="s">
        <v>37</v>
      </c>
      <c r="AX612" s="13" t="s">
        <v>75</v>
      </c>
      <c r="AY612" s="149" t="s">
        <v>121</v>
      </c>
    </row>
    <row r="613" spans="2:65" s="13" customFormat="1">
      <c r="B613" s="148"/>
      <c r="D613" s="138" t="s">
        <v>133</v>
      </c>
      <c r="E613" s="149" t="s">
        <v>3</v>
      </c>
      <c r="F613" s="150" t="s">
        <v>687</v>
      </c>
      <c r="H613" s="151">
        <v>167.898</v>
      </c>
      <c r="L613" s="148"/>
      <c r="M613" s="152"/>
      <c r="U613" s="153"/>
      <c r="AT613" s="149" t="s">
        <v>133</v>
      </c>
      <c r="AU613" s="149" t="s">
        <v>84</v>
      </c>
      <c r="AV613" s="13" t="s">
        <v>84</v>
      </c>
      <c r="AW613" s="13" t="s">
        <v>37</v>
      </c>
      <c r="AX613" s="13" t="s">
        <v>75</v>
      </c>
      <c r="AY613" s="149" t="s">
        <v>121</v>
      </c>
    </row>
    <row r="614" spans="2:65" s="14" customFormat="1">
      <c r="B614" s="154"/>
      <c r="D614" s="138" t="s">
        <v>133</v>
      </c>
      <c r="E614" s="155" t="s">
        <v>3</v>
      </c>
      <c r="F614" s="156" t="s">
        <v>136</v>
      </c>
      <c r="H614" s="157">
        <v>635.24900000000002</v>
      </c>
      <c r="L614" s="154"/>
      <c r="M614" s="158"/>
      <c r="U614" s="159"/>
      <c r="AT614" s="155" t="s">
        <v>133</v>
      </c>
      <c r="AU614" s="155" t="s">
        <v>84</v>
      </c>
      <c r="AV614" s="14" t="s">
        <v>127</v>
      </c>
      <c r="AW614" s="14" t="s">
        <v>37</v>
      </c>
      <c r="AX614" s="14" t="s">
        <v>82</v>
      </c>
      <c r="AY614" s="155" t="s">
        <v>121</v>
      </c>
    </row>
    <row r="615" spans="2:65" s="13" customFormat="1">
      <c r="B615" s="148"/>
      <c r="D615" s="138" t="s">
        <v>133</v>
      </c>
      <c r="F615" s="150" t="s">
        <v>694</v>
      </c>
      <c r="H615" s="151">
        <v>5717.241</v>
      </c>
      <c r="L615" s="148"/>
      <c r="M615" s="152"/>
      <c r="U615" s="153"/>
      <c r="AT615" s="149" t="s">
        <v>133</v>
      </c>
      <c r="AU615" s="149" t="s">
        <v>84</v>
      </c>
      <c r="AV615" s="13" t="s">
        <v>84</v>
      </c>
      <c r="AW615" s="13" t="s">
        <v>4</v>
      </c>
      <c r="AX615" s="13" t="s">
        <v>82</v>
      </c>
      <c r="AY615" s="149" t="s">
        <v>121</v>
      </c>
    </row>
    <row r="616" spans="2:65" s="1" customFormat="1" ht="16.5" customHeight="1">
      <c r="B616" s="124"/>
      <c r="C616" s="125" t="s">
        <v>695</v>
      </c>
      <c r="D616" s="125" t="s">
        <v>123</v>
      </c>
      <c r="E616" s="126" t="s">
        <v>696</v>
      </c>
      <c r="F616" s="127" t="s">
        <v>697</v>
      </c>
      <c r="G616" s="128" t="s">
        <v>258</v>
      </c>
      <c r="H616" s="129">
        <v>18.922000000000001</v>
      </c>
      <c r="I616" s="130"/>
      <c r="J616" s="130">
        <f>ROUND(I616*H616,2)</f>
        <v>0</v>
      </c>
      <c r="K616" s="131"/>
      <c r="L616" s="30"/>
      <c r="M616" s="132" t="s">
        <v>3</v>
      </c>
      <c r="N616" s="133" t="s">
        <v>46</v>
      </c>
      <c r="O616" s="134">
        <v>3.2000000000000001E-2</v>
      </c>
      <c r="P616" s="134">
        <f>O616*H616</f>
        <v>0.60550400000000004</v>
      </c>
      <c r="Q616" s="134">
        <v>0</v>
      </c>
      <c r="R616" s="134">
        <f>Q616*H616</f>
        <v>0</v>
      </c>
      <c r="S616" s="134">
        <v>0</v>
      </c>
      <c r="T616" s="134">
        <f>S616*H616</f>
        <v>0</v>
      </c>
      <c r="U616" s="135" t="s">
        <v>3</v>
      </c>
      <c r="AR616" s="136" t="s">
        <v>127</v>
      </c>
      <c r="AT616" s="136" t="s">
        <v>123</v>
      </c>
      <c r="AU616" s="136" t="s">
        <v>84</v>
      </c>
      <c r="AY616" s="17" t="s">
        <v>121</v>
      </c>
      <c r="BE616" s="137">
        <f>IF(N616="základní",J616,0)</f>
        <v>0</v>
      </c>
      <c r="BF616" s="137">
        <f>IF(N616="snížená",J616,0)</f>
        <v>0</v>
      </c>
      <c r="BG616" s="137">
        <f>IF(N616="zákl. přenesená",J616,0)</f>
        <v>0</v>
      </c>
      <c r="BH616" s="137">
        <f>IF(N616="sníž. přenesená",J616,0)</f>
        <v>0</v>
      </c>
      <c r="BI616" s="137">
        <f>IF(N616="nulová",J616,0)</f>
        <v>0</v>
      </c>
      <c r="BJ616" s="17" t="s">
        <v>82</v>
      </c>
      <c r="BK616" s="137">
        <f>ROUND(I616*H616,2)</f>
        <v>0</v>
      </c>
      <c r="BL616" s="17" t="s">
        <v>127</v>
      </c>
      <c r="BM616" s="136" t="s">
        <v>698</v>
      </c>
    </row>
    <row r="617" spans="2:65" s="1" customFormat="1">
      <c r="B617" s="30"/>
      <c r="D617" s="138" t="s">
        <v>129</v>
      </c>
      <c r="F617" s="139" t="s">
        <v>699</v>
      </c>
      <c r="L617" s="30"/>
      <c r="M617" s="140"/>
      <c r="U617" s="51"/>
      <c r="AT617" s="17" t="s">
        <v>129</v>
      </c>
      <c r="AU617" s="17" t="s">
        <v>84</v>
      </c>
    </row>
    <row r="618" spans="2:65" s="1" customFormat="1">
      <c r="B618" s="30"/>
      <c r="D618" s="141" t="s">
        <v>131</v>
      </c>
      <c r="F618" s="142" t="s">
        <v>700</v>
      </c>
      <c r="L618" s="30"/>
      <c r="M618" s="140"/>
      <c r="U618" s="51"/>
      <c r="AT618" s="17" t="s">
        <v>131</v>
      </c>
      <c r="AU618" s="17" t="s">
        <v>84</v>
      </c>
    </row>
    <row r="619" spans="2:65" s="12" customFormat="1">
      <c r="B619" s="143"/>
      <c r="D619" s="138" t="s">
        <v>133</v>
      </c>
      <c r="E619" s="144" t="s">
        <v>3</v>
      </c>
      <c r="F619" s="145" t="s">
        <v>651</v>
      </c>
      <c r="H619" s="144" t="s">
        <v>3</v>
      </c>
      <c r="L619" s="143"/>
      <c r="M619" s="146"/>
      <c r="U619" s="147"/>
      <c r="AT619" s="144" t="s">
        <v>133</v>
      </c>
      <c r="AU619" s="144" t="s">
        <v>84</v>
      </c>
      <c r="AV619" s="12" t="s">
        <v>82</v>
      </c>
      <c r="AW619" s="12" t="s">
        <v>37</v>
      </c>
      <c r="AX619" s="12" t="s">
        <v>75</v>
      </c>
      <c r="AY619" s="144" t="s">
        <v>121</v>
      </c>
    </row>
    <row r="620" spans="2:65" s="13" customFormat="1">
      <c r="B620" s="148"/>
      <c r="D620" s="138" t="s">
        <v>133</v>
      </c>
      <c r="E620" s="149" t="s">
        <v>3</v>
      </c>
      <c r="F620" s="150" t="s">
        <v>652</v>
      </c>
      <c r="H620" s="151">
        <v>2.99</v>
      </c>
      <c r="L620" s="148"/>
      <c r="M620" s="152"/>
      <c r="U620" s="153"/>
      <c r="AT620" s="149" t="s">
        <v>133</v>
      </c>
      <c r="AU620" s="149" t="s">
        <v>84</v>
      </c>
      <c r="AV620" s="13" t="s">
        <v>84</v>
      </c>
      <c r="AW620" s="13" t="s">
        <v>37</v>
      </c>
      <c r="AX620" s="13" t="s">
        <v>75</v>
      </c>
      <c r="AY620" s="149" t="s">
        <v>121</v>
      </c>
    </row>
    <row r="621" spans="2:65" s="12" customFormat="1">
      <c r="B621" s="143"/>
      <c r="D621" s="138" t="s">
        <v>133</v>
      </c>
      <c r="E621" s="144" t="s">
        <v>3</v>
      </c>
      <c r="F621" s="145" t="s">
        <v>653</v>
      </c>
      <c r="H621" s="144" t="s">
        <v>3</v>
      </c>
      <c r="L621" s="143"/>
      <c r="M621" s="146"/>
      <c r="U621" s="147"/>
      <c r="AT621" s="144" t="s">
        <v>133</v>
      </c>
      <c r="AU621" s="144" t="s">
        <v>84</v>
      </c>
      <c r="AV621" s="12" t="s">
        <v>82</v>
      </c>
      <c r="AW621" s="12" t="s">
        <v>37</v>
      </c>
      <c r="AX621" s="12" t="s">
        <v>75</v>
      </c>
      <c r="AY621" s="144" t="s">
        <v>121</v>
      </c>
    </row>
    <row r="622" spans="2:65" s="13" customFormat="1">
      <c r="B622" s="148"/>
      <c r="D622" s="138" t="s">
        <v>133</v>
      </c>
      <c r="E622" s="149" t="s">
        <v>3</v>
      </c>
      <c r="F622" s="150" t="s">
        <v>654</v>
      </c>
      <c r="H622" s="151">
        <v>1.87</v>
      </c>
      <c r="L622" s="148"/>
      <c r="M622" s="152"/>
      <c r="U622" s="153"/>
      <c r="AT622" s="149" t="s">
        <v>133</v>
      </c>
      <c r="AU622" s="149" t="s">
        <v>84</v>
      </c>
      <c r="AV622" s="13" t="s">
        <v>84</v>
      </c>
      <c r="AW622" s="13" t="s">
        <v>37</v>
      </c>
      <c r="AX622" s="13" t="s">
        <v>75</v>
      </c>
      <c r="AY622" s="149" t="s">
        <v>121</v>
      </c>
    </row>
    <row r="623" spans="2:65" s="12" customFormat="1">
      <c r="B623" s="143"/>
      <c r="D623" s="138" t="s">
        <v>133</v>
      </c>
      <c r="E623" s="144" t="s">
        <v>3</v>
      </c>
      <c r="F623" s="145" t="s">
        <v>655</v>
      </c>
      <c r="H623" s="144" t="s">
        <v>3</v>
      </c>
      <c r="L623" s="143"/>
      <c r="M623" s="146"/>
      <c r="U623" s="147"/>
      <c r="AT623" s="144" t="s">
        <v>133</v>
      </c>
      <c r="AU623" s="144" t="s">
        <v>84</v>
      </c>
      <c r="AV623" s="12" t="s">
        <v>82</v>
      </c>
      <c r="AW623" s="12" t="s">
        <v>37</v>
      </c>
      <c r="AX623" s="12" t="s">
        <v>75</v>
      </c>
      <c r="AY623" s="144" t="s">
        <v>121</v>
      </c>
    </row>
    <row r="624" spans="2:65" s="13" customFormat="1">
      <c r="B624" s="148"/>
      <c r="D624" s="138" t="s">
        <v>133</v>
      </c>
      <c r="E624" s="149" t="s">
        <v>3</v>
      </c>
      <c r="F624" s="150" t="s">
        <v>656</v>
      </c>
      <c r="H624" s="151">
        <v>12.526</v>
      </c>
      <c r="L624" s="148"/>
      <c r="M624" s="152"/>
      <c r="U624" s="153"/>
      <c r="AT624" s="149" t="s">
        <v>133</v>
      </c>
      <c r="AU624" s="149" t="s">
        <v>84</v>
      </c>
      <c r="AV624" s="13" t="s">
        <v>84</v>
      </c>
      <c r="AW624" s="13" t="s">
        <v>37</v>
      </c>
      <c r="AX624" s="13" t="s">
        <v>75</v>
      </c>
      <c r="AY624" s="149" t="s">
        <v>121</v>
      </c>
    </row>
    <row r="625" spans="2:65" s="12" customFormat="1">
      <c r="B625" s="143"/>
      <c r="D625" s="138" t="s">
        <v>133</v>
      </c>
      <c r="E625" s="144" t="s">
        <v>3</v>
      </c>
      <c r="F625" s="145" t="s">
        <v>657</v>
      </c>
      <c r="H625" s="144" t="s">
        <v>3</v>
      </c>
      <c r="L625" s="143"/>
      <c r="M625" s="146"/>
      <c r="U625" s="147"/>
      <c r="AT625" s="144" t="s">
        <v>133</v>
      </c>
      <c r="AU625" s="144" t="s">
        <v>84</v>
      </c>
      <c r="AV625" s="12" t="s">
        <v>82</v>
      </c>
      <c r="AW625" s="12" t="s">
        <v>37</v>
      </c>
      <c r="AX625" s="12" t="s">
        <v>75</v>
      </c>
      <c r="AY625" s="144" t="s">
        <v>121</v>
      </c>
    </row>
    <row r="626" spans="2:65" s="13" customFormat="1">
      <c r="B626" s="148"/>
      <c r="D626" s="138" t="s">
        <v>133</v>
      </c>
      <c r="E626" s="149" t="s">
        <v>3</v>
      </c>
      <c r="F626" s="150" t="s">
        <v>658</v>
      </c>
      <c r="H626" s="151">
        <v>1.0720000000000001</v>
      </c>
      <c r="L626" s="148"/>
      <c r="M626" s="152"/>
      <c r="U626" s="153"/>
      <c r="AT626" s="149" t="s">
        <v>133</v>
      </c>
      <c r="AU626" s="149" t="s">
        <v>84</v>
      </c>
      <c r="AV626" s="13" t="s">
        <v>84</v>
      </c>
      <c r="AW626" s="13" t="s">
        <v>37</v>
      </c>
      <c r="AX626" s="13" t="s">
        <v>75</v>
      </c>
      <c r="AY626" s="149" t="s">
        <v>121</v>
      </c>
    </row>
    <row r="627" spans="2:65" s="12" customFormat="1">
      <c r="B627" s="143"/>
      <c r="D627" s="138" t="s">
        <v>133</v>
      </c>
      <c r="E627" s="144" t="s">
        <v>3</v>
      </c>
      <c r="F627" s="145" t="s">
        <v>659</v>
      </c>
      <c r="H627" s="144" t="s">
        <v>3</v>
      </c>
      <c r="L627" s="143"/>
      <c r="M627" s="146"/>
      <c r="U627" s="147"/>
      <c r="AT627" s="144" t="s">
        <v>133</v>
      </c>
      <c r="AU627" s="144" t="s">
        <v>84</v>
      </c>
      <c r="AV627" s="12" t="s">
        <v>82</v>
      </c>
      <c r="AW627" s="12" t="s">
        <v>37</v>
      </c>
      <c r="AX627" s="12" t="s">
        <v>75</v>
      </c>
      <c r="AY627" s="144" t="s">
        <v>121</v>
      </c>
    </row>
    <row r="628" spans="2:65" s="13" customFormat="1">
      <c r="B628" s="148"/>
      <c r="D628" s="138" t="s">
        <v>133</v>
      </c>
      <c r="E628" s="149" t="s">
        <v>3</v>
      </c>
      <c r="F628" s="150" t="s">
        <v>660</v>
      </c>
      <c r="H628" s="151">
        <v>0.3</v>
      </c>
      <c r="L628" s="148"/>
      <c r="M628" s="152"/>
      <c r="U628" s="153"/>
      <c r="AT628" s="149" t="s">
        <v>133</v>
      </c>
      <c r="AU628" s="149" t="s">
        <v>84</v>
      </c>
      <c r="AV628" s="13" t="s">
        <v>84</v>
      </c>
      <c r="AW628" s="13" t="s">
        <v>37</v>
      </c>
      <c r="AX628" s="13" t="s">
        <v>75</v>
      </c>
      <c r="AY628" s="149" t="s">
        <v>121</v>
      </c>
    </row>
    <row r="629" spans="2:65" s="12" customFormat="1">
      <c r="B629" s="143"/>
      <c r="D629" s="138" t="s">
        <v>133</v>
      </c>
      <c r="E629" s="144" t="s">
        <v>3</v>
      </c>
      <c r="F629" s="145" t="s">
        <v>661</v>
      </c>
      <c r="H629" s="144" t="s">
        <v>3</v>
      </c>
      <c r="L629" s="143"/>
      <c r="M629" s="146"/>
      <c r="U629" s="147"/>
      <c r="AT629" s="144" t="s">
        <v>133</v>
      </c>
      <c r="AU629" s="144" t="s">
        <v>84</v>
      </c>
      <c r="AV629" s="12" t="s">
        <v>82</v>
      </c>
      <c r="AW629" s="12" t="s">
        <v>37</v>
      </c>
      <c r="AX629" s="12" t="s">
        <v>75</v>
      </c>
      <c r="AY629" s="144" t="s">
        <v>121</v>
      </c>
    </row>
    <row r="630" spans="2:65" s="13" customFormat="1">
      <c r="B630" s="148"/>
      <c r="D630" s="138" t="s">
        <v>133</v>
      </c>
      <c r="E630" s="149" t="s">
        <v>3</v>
      </c>
      <c r="F630" s="150" t="s">
        <v>662</v>
      </c>
      <c r="H630" s="151">
        <v>0.16400000000000001</v>
      </c>
      <c r="L630" s="148"/>
      <c r="M630" s="152"/>
      <c r="U630" s="153"/>
      <c r="AT630" s="149" t="s">
        <v>133</v>
      </c>
      <c r="AU630" s="149" t="s">
        <v>84</v>
      </c>
      <c r="AV630" s="13" t="s">
        <v>84</v>
      </c>
      <c r="AW630" s="13" t="s">
        <v>37</v>
      </c>
      <c r="AX630" s="13" t="s">
        <v>75</v>
      </c>
      <c r="AY630" s="149" t="s">
        <v>121</v>
      </c>
    </row>
    <row r="631" spans="2:65" s="14" customFormat="1">
      <c r="B631" s="154"/>
      <c r="D631" s="138" t="s">
        <v>133</v>
      </c>
      <c r="E631" s="155" t="s">
        <v>3</v>
      </c>
      <c r="F631" s="156" t="s">
        <v>136</v>
      </c>
      <c r="H631" s="157">
        <v>18.922000000000001</v>
      </c>
      <c r="L631" s="154"/>
      <c r="M631" s="158"/>
      <c r="U631" s="159"/>
      <c r="AT631" s="155" t="s">
        <v>133</v>
      </c>
      <c r="AU631" s="155" t="s">
        <v>84</v>
      </c>
      <c r="AV631" s="14" t="s">
        <v>127</v>
      </c>
      <c r="AW631" s="14" t="s">
        <v>37</v>
      </c>
      <c r="AX631" s="14" t="s">
        <v>82</v>
      </c>
      <c r="AY631" s="155" t="s">
        <v>121</v>
      </c>
    </row>
    <row r="632" spans="2:65" s="1" customFormat="1" ht="16.5" customHeight="1">
      <c r="B632" s="124"/>
      <c r="C632" s="125" t="s">
        <v>701</v>
      </c>
      <c r="D632" s="125" t="s">
        <v>123</v>
      </c>
      <c r="E632" s="126" t="s">
        <v>702</v>
      </c>
      <c r="F632" s="127" t="s">
        <v>703</v>
      </c>
      <c r="G632" s="128" t="s">
        <v>258</v>
      </c>
      <c r="H632" s="129">
        <v>170.298</v>
      </c>
      <c r="I632" s="130"/>
      <c r="J632" s="130">
        <f>ROUND(I632*H632,2)</f>
        <v>0</v>
      </c>
      <c r="K632" s="131"/>
      <c r="L632" s="30"/>
      <c r="M632" s="132" t="s">
        <v>3</v>
      </c>
      <c r="N632" s="133" t="s">
        <v>46</v>
      </c>
      <c r="O632" s="134">
        <v>3.0000000000000001E-3</v>
      </c>
      <c r="P632" s="134">
        <f>O632*H632</f>
        <v>0.51089400000000007</v>
      </c>
      <c r="Q632" s="134">
        <v>0</v>
      </c>
      <c r="R632" s="134">
        <f>Q632*H632</f>
        <v>0</v>
      </c>
      <c r="S632" s="134">
        <v>0</v>
      </c>
      <c r="T632" s="134">
        <f>S632*H632</f>
        <v>0</v>
      </c>
      <c r="U632" s="135" t="s">
        <v>3</v>
      </c>
      <c r="AR632" s="136" t="s">
        <v>127</v>
      </c>
      <c r="AT632" s="136" t="s">
        <v>123</v>
      </c>
      <c r="AU632" s="136" t="s">
        <v>84</v>
      </c>
      <c r="AY632" s="17" t="s">
        <v>121</v>
      </c>
      <c r="BE632" s="137">
        <f>IF(N632="základní",J632,0)</f>
        <v>0</v>
      </c>
      <c r="BF632" s="137">
        <f>IF(N632="snížená",J632,0)</f>
        <v>0</v>
      </c>
      <c r="BG632" s="137">
        <f>IF(N632="zákl. přenesená",J632,0)</f>
        <v>0</v>
      </c>
      <c r="BH632" s="137">
        <f>IF(N632="sníž. přenesená",J632,0)</f>
        <v>0</v>
      </c>
      <c r="BI632" s="137">
        <f>IF(N632="nulová",J632,0)</f>
        <v>0</v>
      </c>
      <c r="BJ632" s="17" t="s">
        <v>82</v>
      </c>
      <c r="BK632" s="137">
        <f>ROUND(I632*H632,2)</f>
        <v>0</v>
      </c>
      <c r="BL632" s="17" t="s">
        <v>127</v>
      </c>
      <c r="BM632" s="136" t="s">
        <v>704</v>
      </c>
    </row>
    <row r="633" spans="2:65" s="1" customFormat="1" ht="19.2">
      <c r="B633" s="30"/>
      <c r="D633" s="138" t="s">
        <v>129</v>
      </c>
      <c r="F633" s="139" t="s">
        <v>692</v>
      </c>
      <c r="L633" s="30"/>
      <c r="M633" s="140"/>
      <c r="U633" s="51"/>
      <c r="AT633" s="17" t="s">
        <v>129</v>
      </c>
      <c r="AU633" s="17" t="s">
        <v>84</v>
      </c>
    </row>
    <row r="634" spans="2:65" s="1" customFormat="1">
      <c r="B634" s="30"/>
      <c r="D634" s="141" t="s">
        <v>131</v>
      </c>
      <c r="F634" s="142" t="s">
        <v>705</v>
      </c>
      <c r="L634" s="30"/>
      <c r="M634" s="140"/>
      <c r="U634" s="51"/>
      <c r="AT634" s="17" t="s">
        <v>131</v>
      </c>
      <c r="AU634" s="17" t="s">
        <v>84</v>
      </c>
    </row>
    <row r="635" spans="2:65" s="12" customFormat="1">
      <c r="B635" s="143"/>
      <c r="D635" s="138" t="s">
        <v>133</v>
      </c>
      <c r="E635" s="144" t="s">
        <v>3</v>
      </c>
      <c r="F635" s="145" t="s">
        <v>651</v>
      </c>
      <c r="H635" s="144" t="s">
        <v>3</v>
      </c>
      <c r="L635" s="143"/>
      <c r="M635" s="146"/>
      <c r="U635" s="147"/>
      <c r="AT635" s="144" t="s">
        <v>133</v>
      </c>
      <c r="AU635" s="144" t="s">
        <v>84</v>
      </c>
      <c r="AV635" s="12" t="s">
        <v>82</v>
      </c>
      <c r="AW635" s="12" t="s">
        <v>37</v>
      </c>
      <c r="AX635" s="12" t="s">
        <v>75</v>
      </c>
      <c r="AY635" s="144" t="s">
        <v>121</v>
      </c>
    </row>
    <row r="636" spans="2:65" s="13" customFormat="1">
      <c r="B636" s="148"/>
      <c r="D636" s="138" t="s">
        <v>133</v>
      </c>
      <c r="E636" s="149" t="s">
        <v>3</v>
      </c>
      <c r="F636" s="150" t="s">
        <v>652</v>
      </c>
      <c r="H636" s="151">
        <v>2.99</v>
      </c>
      <c r="L636" s="148"/>
      <c r="M636" s="152"/>
      <c r="U636" s="153"/>
      <c r="AT636" s="149" t="s">
        <v>133</v>
      </c>
      <c r="AU636" s="149" t="s">
        <v>84</v>
      </c>
      <c r="AV636" s="13" t="s">
        <v>84</v>
      </c>
      <c r="AW636" s="13" t="s">
        <v>37</v>
      </c>
      <c r="AX636" s="13" t="s">
        <v>75</v>
      </c>
      <c r="AY636" s="149" t="s">
        <v>121</v>
      </c>
    </row>
    <row r="637" spans="2:65" s="12" customFormat="1">
      <c r="B637" s="143"/>
      <c r="D637" s="138" t="s">
        <v>133</v>
      </c>
      <c r="E637" s="144" t="s">
        <v>3</v>
      </c>
      <c r="F637" s="145" t="s">
        <v>653</v>
      </c>
      <c r="H637" s="144" t="s">
        <v>3</v>
      </c>
      <c r="L637" s="143"/>
      <c r="M637" s="146"/>
      <c r="U637" s="147"/>
      <c r="AT637" s="144" t="s">
        <v>133</v>
      </c>
      <c r="AU637" s="144" t="s">
        <v>84</v>
      </c>
      <c r="AV637" s="12" t="s">
        <v>82</v>
      </c>
      <c r="AW637" s="12" t="s">
        <v>37</v>
      </c>
      <c r="AX637" s="12" t="s">
        <v>75</v>
      </c>
      <c r="AY637" s="144" t="s">
        <v>121</v>
      </c>
    </row>
    <row r="638" spans="2:65" s="13" customFormat="1">
      <c r="B638" s="148"/>
      <c r="D638" s="138" t="s">
        <v>133</v>
      </c>
      <c r="E638" s="149" t="s">
        <v>3</v>
      </c>
      <c r="F638" s="150" t="s">
        <v>654</v>
      </c>
      <c r="H638" s="151">
        <v>1.87</v>
      </c>
      <c r="L638" s="148"/>
      <c r="M638" s="152"/>
      <c r="U638" s="153"/>
      <c r="AT638" s="149" t="s">
        <v>133</v>
      </c>
      <c r="AU638" s="149" t="s">
        <v>84</v>
      </c>
      <c r="AV638" s="13" t="s">
        <v>84</v>
      </c>
      <c r="AW638" s="13" t="s">
        <v>37</v>
      </c>
      <c r="AX638" s="13" t="s">
        <v>75</v>
      </c>
      <c r="AY638" s="149" t="s">
        <v>121</v>
      </c>
    </row>
    <row r="639" spans="2:65" s="12" customFormat="1">
      <c r="B639" s="143"/>
      <c r="D639" s="138" t="s">
        <v>133</v>
      </c>
      <c r="E639" s="144" t="s">
        <v>3</v>
      </c>
      <c r="F639" s="145" t="s">
        <v>655</v>
      </c>
      <c r="H639" s="144" t="s">
        <v>3</v>
      </c>
      <c r="L639" s="143"/>
      <c r="M639" s="146"/>
      <c r="U639" s="147"/>
      <c r="AT639" s="144" t="s">
        <v>133</v>
      </c>
      <c r="AU639" s="144" t="s">
        <v>84</v>
      </c>
      <c r="AV639" s="12" t="s">
        <v>82</v>
      </c>
      <c r="AW639" s="12" t="s">
        <v>37</v>
      </c>
      <c r="AX639" s="12" t="s">
        <v>75</v>
      </c>
      <c r="AY639" s="144" t="s">
        <v>121</v>
      </c>
    </row>
    <row r="640" spans="2:65" s="13" customFormat="1">
      <c r="B640" s="148"/>
      <c r="D640" s="138" t="s">
        <v>133</v>
      </c>
      <c r="E640" s="149" t="s">
        <v>3</v>
      </c>
      <c r="F640" s="150" t="s">
        <v>656</v>
      </c>
      <c r="H640" s="151">
        <v>12.526</v>
      </c>
      <c r="L640" s="148"/>
      <c r="M640" s="152"/>
      <c r="U640" s="153"/>
      <c r="AT640" s="149" t="s">
        <v>133</v>
      </c>
      <c r="AU640" s="149" t="s">
        <v>84</v>
      </c>
      <c r="AV640" s="13" t="s">
        <v>84</v>
      </c>
      <c r="AW640" s="13" t="s">
        <v>37</v>
      </c>
      <c r="AX640" s="13" t="s">
        <v>75</v>
      </c>
      <c r="AY640" s="149" t="s">
        <v>121</v>
      </c>
    </row>
    <row r="641" spans="2:65" s="12" customFormat="1">
      <c r="B641" s="143"/>
      <c r="D641" s="138" t="s">
        <v>133</v>
      </c>
      <c r="E641" s="144" t="s">
        <v>3</v>
      </c>
      <c r="F641" s="145" t="s">
        <v>657</v>
      </c>
      <c r="H641" s="144" t="s">
        <v>3</v>
      </c>
      <c r="L641" s="143"/>
      <c r="M641" s="146"/>
      <c r="U641" s="147"/>
      <c r="AT641" s="144" t="s">
        <v>133</v>
      </c>
      <c r="AU641" s="144" t="s">
        <v>84</v>
      </c>
      <c r="AV641" s="12" t="s">
        <v>82</v>
      </c>
      <c r="AW641" s="12" t="s">
        <v>37</v>
      </c>
      <c r="AX641" s="12" t="s">
        <v>75</v>
      </c>
      <c r="AY641" s="144" t="s">
        <v>121</v>
      </c>
    </row>
    <row r="642" spans="2:65" s="13" customFormat="1">
      <c r="B642" s="148"/>
      <c r="D642" s="138" t="s">
        <v>133</v>
      </c>
      <c r="E642" s="149" t="s">
        <v>3</v>
      </c>
      <c r="F642" s="150" t="s">
        <v>658</v>
      </c>
      <c r="H642" s="151">
        <v>1.0720000000000001</v>
      </c>
      <c r="L642" s="148"/>
      <c r="M642" s="152"/>
      <c r="U642" s="153"/>
      <c r="AT642" s="149" t="s">
        <v>133</v>
      </c>
      <c r="AU642" s="149" t="s">
        <v>84</v>
      </c>
      <c r="AV642" s="13" t="s">
        <v>84</v>
      </c>
      <c r="AW642" s="13" t="s">
        <v>37</v>
      </c>
      <c r="AX642" s="13" t="s">
        <v>75</v>
      </c>
      <c r="AY642" s="149" t="s">
        <v>121</v>
      </c>
    </row>
    <row r="643" spans="2:65" s="12" customFormat="1">
      <c r="B643" s="143"/>
      <c r="D643" s="138" t="s">
        <v>133</v>
      </c>
      <c r="E643" s="144" t="s">
        <v>3</v>
      </c>
      <c r="F643" s="145" t="s">
        <v>659</v>
      </c>
      <c r="H643" s="144" t="s">
        <v>3</v>
      </c>
      <c r="L643" s="143"/>
      <c r="M643" s="146"/>
      <c r="U643" s="147"/>
      <c r="AT643" s="144" t="s">
        <v>133</v>
      </c>
      <c r="AU643" s="144" t="s">
        <v>84</v>
      </c>
      <c r="AV643" s="12" t="s">
        <v>82</v>
      </c>
      <c r="AW643" s="12" t="s">
        <v>37</v>
      </c>
      <c r="AX643" s="12" t="s">
        <v>75</v>
      </c>
      <c r="AY643" s="144" t="s">
        <v>121</v>
      </c>
    </row>
    <row r="644" spans="2:65" s="13" customFormat="1">
      <c r="B644" s="148"/>
      <c r="D644" s="138" t="s">
        <v>133</v>
      </c>
      <c r="E644" s="149" t="s">
        <v>3</v>
      </c>
      <c r="F644" s="150" t="s">
        <v>660</v>
      </c>
      <c r="H644" s="151">
        <v>0.3</v>
      </c>
      <c r="L644" s="148"/>
      <c r="M644" s="152"/>
      <c r="U644" s="153"/>
      <c r="AT644" s="149" t="s">
        <v>133</v>
      </c>
      <c r="AU644" s="149" t="s">
        <v>84</v>
      </c>
      <c r="AV644" s="13" t="s">
        <v>84</v>
      </c>
      <c r="AW644" s="13" t="s">
        <v>37</v>
      </c>
      <c r="AX644" s="13" t="s">
        <v>75</v>
      </c>
      <c r="AY644" s="149" t="s">
        <v>121</v>
      </c>
    </row>
    <row r="645" spans="2:65" s="12" customFormat="1">
      <c r="B645" s="143"/>
      <c r="D645" s="138" t="s">
        <v>133</v>
      </c>
      <c r="E645" s="144" t="s">
        <v>3</v>
      </c>
      <c r="F645" s="145" t="s">
        <v>661</v>
      </c>
      <c r="H645" s="144" t="s">
        <v>3</v>
      </c>
      <c r="L645" s="143"/>
      <c r="M645" s="146"/>
      <c r="U645" s="147"/>
      <c r="AT645" s="144" t="s">
        <v>133</v>
      </c>
      <c r="AU645" s="144" t="s">
        <v>84</v>
      </c>
      <c r="AV645" s="12" t="s">
        <v>82</v>
      </c>
      <c r="AW645" s="12" t="s">
        <v>37</v>
      </c>
      <c r="AX645" s="12" t="s">
        <v>75</v>
      </c>
      <c r="AY645" s="144" t="s">
        <v>121</v>
      </c>
    </row>
    <row r="646" spans="2:65" s="13" customFormat="1">
      <c r="B646" s="148"/>
      <c r="D646" s="138" t="s">
        <v>133</v>
      </c>
      <c r="E646" s="149" t="s">
        <v>3</v>
      </c>
      <c r="F646" s="150" t="s">
        <v>662</v>
      </c>
      <c r="H646" s="151">
        <v>0.16400000000000001</v>
      </c>
      <c r="L646" s="148"/>
      <c r="M646" s="152"/>
      <c r="U646" s="153"/>
      <c r="AT646" s="149" t="s">
        <v>133</v>
      </c>
      <c r="AU646" s="149" t="s">
        <v>84</v>
      </c>
      <c r="AV646" s="13" t="s">
        <v>84</v>
      </c>
      <c r="AW646" s="13" t="s">
        <v>37</v>
      </c>
      <c r="AX646" s="13" t="s">
        <v>75</v>
      </c>
      <c r="AY646" s="149" t="s">
        <v>121</v>
      </c>
    </row>
    <row r="647" spans="2:65" s="14" customFormat="1">
      <c r="B647" s="154"/>
      <c r="D647" s="138" t="s">
        <v>133</v>
      </c>
      <c r="E647" s="155" t="s">
        <v>3</v>
      </c>
      <c r="F647" s="156" t="s">
        <v>136</v>
      </c>
      <c r="H647" s="157">
        <v>18.922000000000001</v>
      </c>
      <c r="L647" s="154"/>
      <c r="M647" s="158"/>
      <c r="U647" s="159"/>
      <c r="AT647" s="155" t="s">
        <v>133</v>
      </c>
      <c r="AU647" s="155" t="s">
        <v>84</v>
      </c>
      <c r="AV647" s="14" t="s">
        <v>127</v>
      </c>
      <c r="AW647" s="14" t="s">
        <v>37</v>
      </c>
      <c r="AX647" s="14" t="s">
        <v>82</v>
      </c>
      <c r="AY647" s="155" t="s">
        <v>121</v>
      </c>
    </row>
    <row r="648" spans="2:65" s="13" customFormat="1">
      <c r="B648" s="148"/>
      <c r="D648" s="138" t="s">
        <v>133</v>
      </c>
      <c r="F648" s="150" t="s">
        <v>706</v>
      </c>
      <c r="H648" s="151">
        <v>170.298</v>
      </c>
      <c r="L648" s="148"/>
      <c r="M648" s="152"/>
      <c r="U648" s="153"/>
      <c r="AT648" s="149" t="s">
        <v>133</v>
      </c>
      <c r="AU648" s="149" t="s">
        <v>84</v>
      </c>
      <c r="AV648" s="13" t="s">
        <v>84</v>
      </c>
      <c r="AW648" s="13" t="s">
        <v>4</v>
      </c>
      <c r="AX648" s="13" t="s">
        <v>82</v>
      </c>
      <c r="AY648" s="149" t="s">
        <v>121</v>
      </c>
    </row>
    <row r="649" spans="2:65" s="1" customFormat="1" ht="16.5" customHeight="1">
      <c r="B649" s="124"/>
      <c r="C649" s="125" t="s">
        <v>707</v>
      </c>
      <c r="D649" s="125" t="s">
        <v>123</v>
      </c>
      <c r="E649" s="126" t="s">
        <v>708</v>
      </c>
      <c r="F649" s="127" t="s">
        <v>709</v>
      </c>
      <c r="G649" s="128" t="s">
        <v>258</v>
      </c>
      <c r="H649" s="129">
        <v>18.922000000000001</v>
      </c>
      <c r="I649" s="130"/>
      <c r="J649" s="130">
        <f>ROUND(I649*H649,2)</f>
        <v>0</v>
      </c>
      <c r="K649" s="131"/>
      <c r="L649" s="30"/>
      <c r="M649" s="132" t="s">
        <v>3</v>
      </c>
      <c r="N649" s="133" t="s">
        <v>46</v>
      </c>
      <c r="O649" s="134">
        <v>0.376</v>
      </c>
      <c r="P649" s="134">
        <f>O649*H649</f>
        <v>7.1146720000000006</v>
      </c>
      <c r="Q649" s="134">
        <v>0</v>
      </c>
      <c r="R649" s="134">
        <f>Q649*H649</f>
        <v>0</v>
      </c>
      <c r="S649" s="134">
        <v>0</v>
      </c>
      <c r="T649" s="134">
        <f>S649*H649</f>
        <v>0</v>
      </c>
      <c r="U649" s="135" t="s">
        <v>3</v>
      </c>
      <c r="AR649" s="136" t="s">
        <v>127</v>
      </c>
      <c r="AT649" s="136" t="s">
        <v>123</v>
      </c>
      <c r="AU649" s="136" t="s">
        <v>84</v>
      </c>
      <c r="AY649" s="17" t="s">
        <v>121</v>
      </c>
      <c r="BE649" s="137">
        <f>IF(N649="základní",J649,0)</f>
        <v>0</v>
      </c>
      <c r="BF649" s="137">
        <f>IF(N649="snížená",J649,0)</f>
        <v>0</v>
      </c>
      <c r="BG649" s="137">
        <f>IF(N649="zákl. přenesená",J649,0)</f>
        <v>0</v>
      </c>
      <c r="BH649" s="137">
        <f>IF(N649="sníž. přenesená",J649,0)</f>
        <v>0</v>
      </c>
      <c r="BI649" s="137">
        <f>IF(N649="nulová",J649,0)</f>
        <v>0</v>
      </c>
      <c r="BJ649" s="17" t="s">
        <v>82</v>
      </c>
      <c r="BK649" s="137">
        <f>ROUND(I649*H649,2)</f>
        <v>0</v>
      </c>
      <c r="BL649" s="17" t="s">
        <v>127</v>
      </c>
      <c r="BM649" s="136" t="s">
        <v>710</v>
      </c>
    </row>
    <row r="650" spans="2:65" s="1" customFormat="1">
      <c r="B650" s="30"/>
      <c r="D650" s="138" t="s">
        <v>129</v>
      </c>
      <c r="F650" s="139" t="s">
        <v>711</v>
      </c>
      <c r="L650" s="30"/>
      <c r="M650" s="140"/>
      <c r="U650" s="51"/>
      <c r="AT650" s="17" t="s">
        <v>129</v>
      </c>
      <c r="AU650" s="17" t="s">
        <v>84</v>
      </c>
    </row>
    <row r="651" spans="2:65" s="1" customFormat="1">
      <c r="B651" s="30"/>
      <c r="D651" s="141" t="s">
        <v>131</v>
      </c>
      <c r="F651" s="142" t="s">
        <v>712</v>
      </c>
      <c r="L651" s="30"/>
      <c r="M651" s="140"/>
      <c r="U651" s="51"/>
      <c r="AT651" s="17" t="s">
        <v>131</v>
      </c>
      <c r="AU651" s="17" t="s">
        <v>84</v>
      </c>
    </row>
    <row r="652" spans="2:65" s="12" customFormat="1">
      <c r="B652" s="143"/>
      <c r="D652" s="138" t="s">
        <v>133</v>
      </c>
      <c r="E652" s="144" t="s">
        <v>3</v>
      </c>
      <c r="F652" s="145" t="s">
        <v>651</v>
      </c>
      <c r="H652" s="144" t="s">
        <v>3</v>
      </c>
      <c r="L652" s="143"/>
      <c r="M652" s="146"/>
      <c r="U652" s="147"/>
      <c r="AT652" s="144" t="s">
        <v>133</v>
      </c>
      <c r="AU652" s="144" t="s">
        <v>84</v>
      </c>
      <c r="AV652" s="12" t="s">
        <v>82</v>
      </c>
      <c r="AW652" s="12" t="s">
        <v>37</v>
      </c>
      <c r="AX652" s="12" t="s">
        <v>75</v>
      </c>
      <c r="AY652" s="144" t="s">
        <v>121</v>
      </c>
    </row>
    <row r="653" spans="2:65" s="13" customFormat="1">
      <c r="B653" s="148"/>
      <c r="D653" s="138" t="s">
        <v>133</v>
      </c>
      <c r="E653" s="149" t="s">
        <v>3</v>
      </c>
      <c r="F653" s="150" t="s">
        <v>652</v>
      </c>
      <c r="H653" s="151">
        <v>2.99</v>
      </c>
      <c r="L653" s="148"/>
      <c r="M653" s="152"/>
      <c r="U653" s="153"/>
      <c r="AT653" s="149" t="s">
        <v>133</v>
      </c>
      <c r="AU653" s="149" t="s">
        <v>84</v>
      </c>
      <c r="AV653" s="13" t="s">
        <v>84</v>
      </c>
      <c r="AW653" s="13" t="s">
        <v>37</v>
      </c>
      <c r="AX653" s="13" t="s">
        <v>75</v>
      </c>
      <c r="AY653" s="149" t="s">
        <v>121</v>
      </c>
    </row>
    <row r="654" spans="2:65" s="12" customFormat="1">
      <c r="B654" s="143"/>
      <c r="D654" s="138" t="s">
        <v>133</v>
      </c>
      <c r="E654" s="144" t="s">
        <v>3</v>
      </c>
      <c r="F654" s="145" t="s">
        <v>653</v>
      </c>
      <c r="H654" s="144" t="s">
        <v>3</v>
      </c>
      <c r="L654" s="143"/>
      <c r="M654" s="146"/>
      <c r="U654" s="147"/>
      <c r="AT654" s="144" t="s">
        <v>133</v>
      </c>
      <c r="AU654" s="144" t="s">
        <v>84</v>
      </c>
      <c r="AV654" s="12" t="s">
        <v>82</v>
      </c>
      <c r="AW654" s="12" t="s">
        <v>37</v>
      </c>
      <c r="AX654" s="12" t="s">
        <v>75</v>
      </c>
      <c r="AY654" s="144" t="s">
        <v>121</v>
      </c>
    </row>
    <row r="655" spans="2:65" s="13" customFormat="1">
      <c r="B655" s="148"/>
      <c r="D655" s="138" t="s">
        <v>133</v>
      </c>
      <c r="E655" s="149" t="s">
        <v>3</v>
      </c>
      <c r="F655" s="150" t="s">
        <v>654</v>
      </c>
      <c r="H655" s="151">
        <v>1.87</v>
      </c>
      <c r="L655" s="148"/>
      <c r="M655" s="152"/>
      <c r="U655" s="153"/>
      <c r="AT655" s="149" t="s">
        <v>133</v>
      </c>
      <c r="AU655" s="149" t="s">
        <v>84</v>
      </c>
      <c r="AV655" s="13" t="s">
        <v>84</v>
      </c>
      <c r="AW655" s="13" t="s">
        <v>37</v>
      </c>
      <c r="AX655" s="13" t="s">
        <v>75</v>
      </c>
      <c r="AY655" s="149" t="s">
        <v>121</v>
      </c>
    </row>
    <row r="656" spans="2:65" s="12" customFormat="1">
      <c r="B656" s="143"/>
      <c r="D656" s="138" t="s">
        <v>133</v>
      </c>
      <c r="E656" s="144" t="s">
        <v>3</v>
      </c>
      <c r="F656" s="145" t="s">
        <v>655</v>
      </c>
      <c r="H656" s="144" t="s">
        <v>3</v>
      </c>
      <c r="L656" s="143"/>
      <c r="M656" s="146"/>
      <c r="U656" s="147"/>
      <c r="AT656" s="144" t="s">
        <v>133</v>
      </c>
      <c r="AU656" s="144" t="s">
        <v>84</v>
      </c>
      <c r="AV656" s="12" t="s">
        <v>82</v>
      </c>
      <c r="AW656" s="12" t="s">
        <v>37</v>
      </c>
      <c r="AX656" s="12" t="s">
        <v>75</v>
      </c>
      <c r="AY656" s="144" t="s">
        <v>121</v>
      </c>
    </row>
    <row r="657" spans="2:65" s="13" customFormat="1">
      <c r="B657" s="148"/>
      <c r="D657" s="138" t="s">
        <v>133</v>
      </c>
      <c r="E657" s="149" t="s">
        <v>3</v>
      </c>
      <c r="F657" s="150" t="s">
        <v>656</v>
      </c>
      <c r="H657" s="151">
        <v>12.526</v>
      </c>
      <c r="L657" s="148"/>
      <c r="M657" s="152"/>
      <c r="U657" s="153"/>
      <c r="AT657" s="149" t="s">
        <v>133</v>
      </c>
      <c r="AU657" s="149" t="s">
        <v>84</v>
      </c>
      <c r="AV657" s="13" t="s">
        <v>84</v>
      </c>
      <c r="AW657" s="13" t="s">
        <v>37</v>
      </c>
      <c r="AX657" s="13" t="s">
        <v>75</v>
      </c>
      <c r="AY657" s="149" t="s">
        <v>121</v>
      </c>
    </row>
    <row r="658" spans="2:65" s="12" customFormat="1">
      <c r="B658" s="143"/>
      <c r="D658" s="138" t="s">
        <v>133</v>
      </c>
      <c r="E658" s="144" t="s">
        <v>3</v>
      </c>
      <c r="F658" s="145" t="s">
        <v>657</v>
      </c>
      <c r="H658" s="144" t="s">
        <v>3</v>
      </c>
      <c r="L658" s="143"/>
      <c r="M658" s="146"/>
      <c r="U658" s="147"/>
      <c r="AT658" s="144" t="s">
        <v>133</v>
      </c>
      <c r="AU658" s="144" t="s">
        <v>84</v>
      </c>
      <c r="AV658" s="12" t="s">
        <v>82</v>
      </c>
      <c r="AW658" s="12" t="s">
        <v>37</v>
      </c>
      <c r="AX658" s="12" t="s">
        <v>75</v>
      </c>
      <c r="AY658" s="144" t="s">
        <v>121</v>
      </c>
    </row>
    <row r="659" spans="2:65" s="13" customFormat="1">
      <c r="B659" s="148"/>
      <c r="D659" s="138" t="s">
        <v>133</v>
      </c>
      <c r="E659" s="149" t="s">
        <v>3</v>
      </c>
      <c r="F659" s="150" t="s">
        <v>658</v>
      </c>
      <c r="H659" s="151">
        <v>1.0720000000000001</v>
      </c>
      <c r="L659" s="148"/>
      <c r="M659" s="152"/>
      <c r="U659" s="153"/>
      <c r="AT659" s="149" t="s">
        <v>133</v>
      </c>
      <c r="AU659" s="149" t="s">
        <v>84</v>
      </c>
      <c r="AV659" s="13" t="s">
        <v>84</v>
      </c>
      <c r="AW659" s="13" t="s">
        <v>37</v>
      </c>
      <c r="AX659" s="13" t="s">
        <v>75</v>
      </c>
      <c r="AY659" s="149" t="s">
        <v>121</v>
      </c>
    </row>
    <row r="660" spans="2:65" s="12" customFormat="1">
      <c r="B660" s="143"/>
      <c r="D660" s="138" t="s">
        <v>133</v>
      </c>
      <c r="E660" s="144" t="s">
        <v>3</v>
      </c>
      <c r="F660" s="145" t="s">
        <v>659</v>
      </c>
      <c r="H660" s="144" t="s">
        <v>3</v>
      </c>
      <c r="L660" s="143"/>
      <c r="M660" s="146"/>
      <c r="U660" s="147"/>
      <c r="AT660" s="144" t="s">
        <v>133</v>
      </c>
      <c r="AU660" s="144" t="s">
        <v>84</v>
      </c>
      <c r="AV660" s="12" t="s">
        <v>82</v>
      </c>
      <c r="AW660" s="12" t="s">
        <v>37</v>
      </c>
      <c r="AX660" s="12" t="s">
        <v>75</v>
      </c>
      <c r="AY660" s="144" t="s">
        <v>121</v>
      </c>
    </row>
    <row r="661" spans="2:65" s="13" customFormat="1">
      <c r="B661" s="148"/>
      <c r="D661" s="138" t="s">
        <v>133</v>
      </c>
      <c r="E661" s="149" t="s">
        <v>3</v>
      </c>
      <c r="F661" s="150" t="s">
        <v>660</v>
      </c>
      <c r="H661" s="151">
        <v>0.3</v>
      </c>
      <c r="L661" s="148"/>
      <c r="M661" s="152"/>
      <c r="U661" s="153"/>
      <c r="AT661" s="149" t="s">
        <v>133</v>
      </c>
      <c r="AU661" s="149" t="s">
        <v>84</v>
      </c>
      <c r="AV661" s="13" t="s">
        <v>84</v>
      </c>
      <c r="AW661" s="13" t="s">
        <v>37</v>
      </c>
      <c r="AX661" s="13" t="s">
        <v>75</v>
      </c>
      <c r="AY661" s="149" t="s">
        <v>121</v>
      </c>
    </row>
    <row r="662" spans="2:65" s="12" customFormat="1">
      <c r="B662" s="143"/>
      <c r="D662" s="138" t="s">
        <v>133</v>
      </c>
      <c r="E662" s="144" t="s">
        <v>3</v>
      </c>
      <c r="F662" s="145" t="s">
        <v>661</v>
      </c>
      <c r="H662" s="144" t="s">
        <v>3</v>
      </c>
      <c r="L662" s="143"/>
      <c r="M662" s="146"/>
      <c r="U662" s="147"/>
      <c r="AT662" s="144" t="s">
        <v>133</v>
      </c>
      <c r="AU662" s="144" t="s">
        <v>84</v>
      </c>
      <c r="AV662" s="12" t="s">
        <v>82</v>
      </c>
      <c r="AW662" s="12" t="s">
        <v>37</v>
      </c>
      <c r="AX662" s="12" t="s">
        <v>75</v>
      </c>
      <c r="AY662" s="144" t="s">
        <v>121</v>
      </c>
    </row>
    <row r="663" spans="2:65" s="13" customFormat="1">
      <c r="B663" s="148"/>
      <c r="D663" s="138" t="s">
        <v>133</v>
      </c>
      <c r="E663" s="149" t="s">
        <v>3</v>
      </c>
      <c r="F663" s="150" t="s">
        <v>662</v>
      </c>
      <c r="H663" s="151">
        <v>0.16400000000000001</v>
      </c>
      <c r="L663" s="148"/>
      <c r="M663" s="152"/>
      <c r="U663" s="153"/>
      <c r="AT663" s="149" t="s">
        <v>133</v>
      </c>
      <c r="AU663" s="149" t="s">
        <v>84</v>
      </c>
      <c r="AV663" s="13" t="s">
        <v>84</v>
      </c>
      <c r="AW663" s="13" t="s">
        <v>37</v>
      </c>
      <c r="AX663" s="13" t="s">
        <v>75</v>
      </c>
      <c r="AY663" s="149" t="s">
        <v>121</v>
      </c>
    </row>
    <row r="664" spans="2:65" s="14" customFormat="1">
      <c r="B664" s="154"/>
      <c r="D664" s="138" t="s">
        <v>133</v>
      </c>
      <c r="E664" s="155" t="s">
        <v>3</v>
      </c>
      <c r="F664" s="156" t="s">
        <v>136</v>
      </c>
      <c r="H664" s="157">
        <v>18.922000000000001</v>
      </c>
      <c r="L664" s="154"/>
      <c r="M664" s="158"/>
      <c r="U664" s="159"/>
      <c r="AT664" s="155" t="s">
        <v>133</v>
      </c>
      <c r="AU664" s="155" t="s">
        <v>84</v>
      </c>
      <c r="AV664" s="14" t="s">
        <v>127</v>
      </c>
      <c r="AW664" s="14" t="s">
        <v>37</v>
      </c>
      <c r="AX664" s="14" t="s">
        <v>82</v>
      </c>
      <c r="AY664" s="155" t="s">
        <v>121</v>
      </c>
    </row>
    <row r="665" spans="2:65" s="1" customFormat="1" ht="24.15" customHeight="1">
      <c r="B665" s="124"/>
      <c r="C665" s="125" t="s">
        <v>713</v>
      </c>
      <c r="D665" s="125" t="s">
        <v>123</v>
      </c>
      <c r="E665" s="126" t="s">
        <v>714</v>
      </c>
      <c r="F665" s="127" t="s">
        <v>715</v>
      </c>
      <c r="G665" s="128" t="s">
        <v>258</v>
      </c>
      <c r="H665" s="129">
        <v>6.5</v>
      </c>
      <c r="I665" s="130"/>
      <c r="J665" s="130">
        <f>ROUND(I665*H665,2)</f>
        <v>0</v>
      </c>
      <c r="K665" s="131"/>
      <c r="L665" s="30"/>
      <c r="M665" s="132" t="s">
        <v>3</v>
      </c>
      <c r="N665" s="133" t="s">
        <v>46</v>
      </c>
      <c r="O665" s="134">
        <v>0</v>
      </c>
      <c r="P665" s="134">
        <f>O665*H665</f>
        <v>0</v>
      </c>
      <c r="Q665" s="134">
        <v>0</v>
      </c>
      <c r="R665" s="134">
        <f>Q665*H665</f>
        <v>0</v>
      </c>
      <c r="S665" s="134">
        <v>0</v>
      </c>
      <c r="T665" s="134">
        <f>S665*H665</f>
        <v>0</v>
      </c>
      <c r="U665" s="135" t="s">
        <v>3</v>
      </c>
      <c r="AR665" s="136" t="s">
        <v>127</v>
      </c>
      <c r="AT665" s="136" t="s">
        <v>123</v>
      </c>
      <c r="AU665" s="136" t="s">
        <v>84</v>
      </c>
      <c r="AY665" s="17" t="s">
        <v>121</v>
      </c>
      <c r="BE665" s="137">
        <f>IF(N665="základní",J665,0)</f>
        <v>0</v>
      </c>
      <c r="BF665" s="137">
        <f>IF(N665="snížená",J665,0)</f>
        <v>0</v>
      </c>
      <c r="BG665" s="137">
        <f>IF(N665="zákl. přenesená",J665,0)</f>
        <v>0</v>
      </c>
      <c r="BH665" s="137">
        <f>IF(N665="sníž. přenesená",J665,0)</f>
        <v>0</v>
      </c>
      <c r="BI665" s="137">
        <f>IF(N665="nulová",J665,0)</f>
        <v>0</v>
      </c>
      <c r="BJ665" s="17" t="s">
        <v>82</v>
      </c>
      <c r="BK665" s="137">
        <f>ROUND(I665*H665,2)</f>
        <v>0</v>
      </c>
      <c r="BL665" s="17" t="s">
        <v>127</v>
      </c>
      <c r="BM665" s="136" t="s">
        <v>716</v>
      </c>
    </row>
    <row r="666" spans="2:65" s="1" customFormat="1" ht="19.2">
      <c r="B666" s="30"/>
      <c r="D666" s="138" t="s">
        <v>129</v>
      </c>
      <c r="F666" s="139" t="s">
        <v>717</v>
      </c>
      <c r="L666" s="30"/>
      <c r="M666" s="140"/>
      <c r="U666" s="51"/>
      <c r="AT666" s="17" t="s">
        <v>129</v>
      </c>
      <c r="AU666" s="17" t="s">
        <v>84</v>
      </c>
    </row>
    <row r="667" spans="2:65" s="1" customFormat="1">
      <c r="B667" s="30"/>
      <c r="D667" s="141" t="s">
        <v>131</v>
      </c>
      <c r="F667" s="142" t="s">
        <v>718</v>
      </c>
      <c r="L667" s="30"/>
      <c r="M667" s="140"/>
      <c r="U667" s="51"/>
      <c r="AT667" s="17" t="s">
        <v>131</v>
      </c>
      <c r="AU667" s="17" t="s">
        <v>84</v>
      </c>
    </row>
    <row r="668" spans="2:65" s="12" customFormat="1">
      <c r="B668" s="143"/>
      <c r="D668" s="138" t="s">
        <v>133</v>
      </c>
      <c r="E668" s="144" t="s">
        <v>3</v>
      </c>
      <c r="F668" s="145" t="s">
        <v>683</v>
      </c>
      <c r="H668" s="144" t="s">
        <v>3</v>
      </c>
      <c r="L668" s="143"/>
      <c r="M668" s="146"/>
      <c r="U668" s="147"/>
      <c r="AT668" s="144" t="s">
        <v>133</v>
      </c>
      <c r="AU668" s="144" t="s">
        <v>84</v>
      </c>
      <c r="AV668" s="12" t="s">
        <v>82</v>
      </c>
      <c r="AW668" s="12" t="s">
        <v>37</v>
      </c>
      <c r="AX668" s="12" t="s">
        <v>75</v>
      </c>
      <c r="AY668" s="144" t="s">
        <v>121</v>
      </c>
    </row>
    <row r="669" spans="2:65" s="13" customFormat="1">
      <c r="B669" s="148"/>
      <c r="D669" s="138" t="s">
        <v>133</v>
      </c>
      <c r="E669" s="149" t="s">
        <v>3</v>
      </c>
      <c r="F669" s="150" t="s">
        <v>684</v>
      </c>
      <c r="H669" s="151">
        <v>6.5</v>
      </c>
      <c r="L669" s="148"/>
      <c r="M669" s="152"/>
      <c r="U669" s="153"/>
      <c r="AT669" s="149" t="s">
        <v>133</v>
      </c>
      <c r="AU669" s="149" t="s">
        <v>84</v>
      </c>
      <c r="AV669" s="13" t="s">
        <v>84</v>
      </c>
      <c r="AW669" s="13" t="s">
        <v>37</v>
      </c>
      <c r="AX669" s="13" t="s">
        <v>75</v>
      </c>
      <c r="AY669" s="149" t="s">
        <v>121</v>
      </c>
    </row>
    <row r="670" spans="2:65" s="14" customFormat="1">
      <c r="B670" s="154"/>
      <c r="D670" s="138" t="s">
        <v>133</v>
      </c>
      <c r="E670" s="155" t="s">
        <v>3</v>
      </c>
      <c r="F670" s="156" t="s">
        <v>136</v>
      </c>
      <c r="H670" s="157">
        <v>6.5</v>
      </c>
      <c r="L670" s="154"/>
      <c r="M670" s="158"/>
      <c r="U670" s="159"/>
      <c r="AT670" s="155" t="s">
        <v>133</v>
      </c>
      <c r="AU670" s="155" t="s">
        <v>84</v>
      </c>
      <c r="AV670" s="14" t="s">
        <v>127</v>
      </c>
      <c r="AW670" s="14" t="s">
        <v>37</v>
      </c>
      <c r="AX670" s="14" t="s">
        <v>82</v>
      </c>
      <c r="AY670" s="155" t="s">
        <v>121</v>
      </c>
    </row>
    <row r="671" spans="2:65" s="1" customFormat="1" ht="24.15" customHeight="1">
      <c r="B671" s="124"/>
      <c r="C671" s="125" t="s">
        <v>719</v>
      </c>
      <c r="D671" s="125" t="s">
        <v>123</v>
      </c>
      <c r="E671" s="126" t="s">
        <v>720</v>
      </c>
      <c r="F671" s="127" t="s">
        <v>721</v>
      </c>
      <c r="G671" s="128" t="s">
        <v>258</v>
      </c>
      <c r="H671" s="129">
        <v>13.898</v>
      </c>
      <c r="I671" s="130"/>
      <c r="J671" s="130">
        <f>ROUND(I671*H671,2)</f>
        <v>0</v>
      </c>
      <c r="K671" s="131"/>
      <c r="L671" s="30"/>
      <c r="M671" s="132" t="s">
        <v>3</v>
      </c>
      <c r="N671" s="133" t="s">
        <v>46</v>
      </c>
      <c r="O671" s="134">
        <v>0</v>
      </c>
      <c r="P671" s="134">
        <f>O671*H671</f>
        <v>0</v>
      </c>
      <c r="Q671" s="134">
        <v>0</v>
      </c>
      <c r="R671" s="134">
        <f>Q671*H671</f>
        <v>0</v>
      </c>
      <c r="S671" s="134">
        <v>0</v>
      </c>
      <c r="T671" s="134">
        <f>S671*H671</f>
        <v>0</v>
      </c>
      <c r="U671" s="135" t="s">
        <v>3</v>
      </c>
      <c r="AR671" s="136" t="s">
        <v>127</v>
      </c>
      <c r="AT671" s="136" t="s">
        <v>123</v>
      </c>
      <c r="AU671" s="136" t="s">
        <v>84</v>
      </c>
      <c r="AY671" s="17" t="s">
        <v>121</v>
      </c>
      <c r="BE671" s="137">
        <f>IF(N671="základní",J671,0)</f>
        <v>0</v>
      </c>
      <c r="BF671" s="137">
        <f>IF(N671="snížená",J671,0)</f>
        <v>0</v>
      </c>
      <c r="BG671" s="137">
        <f>IF(N671="zákl. přenesená",J671,0)</f>
        <v>0</v>
      </c>
      <c r="BH671" s="137">
        <f>IF(N671="sníž. přenesená",J671,0)</f>
        <v>0</v>
      </c>
      <c r="BI671" s="137">
        <f>IF(N671="nulová",J671,0)</f>
        <v>0</v>
      </c>
      <c r="BJ671" s="17" t="s">
        <v>82</v>
      </c>
      <c r="BK671" s="137">
        <f>ROUND(I671*H671,2)</f>
        <v>0</v>
      </c>
      <c r="BL671" s="17" t="s">
        <v>127</v>
      </c>
      <c r="BM671" s="136" t="s">
        <v>722</v>
      </c>
    </row>
    <row r="672" spans="2:65" s="1" customFormat="1" ht="19.2">
      <c r="B672" s="30"/>
      <c r="D672" s="138" t="s">
        <v>129</v>
      </c>
      <c r="F672" s="139" t="s">
        <v>723</v>
      </c>
      <c r="L672" s="30"/>
      <c r="M672" s="140"/>
      <c r="U672" s="51"/>
      <c r="AT672" s="17" t="s">
        <v>129</v>
      </c>
      <c r="AU672" s="17" t="s">
        <v>84</v>
      </c>
    </row>
    <row r="673" spans="2:65" s="1" customFormat="1">
      <c r="B673" s="30"/>
      <c r="D673" s="141" t="s">
        <v>131</v>
      </c>
      <c r="F673" s="142" t="s">
        <v>724</v>
      </c>
      <c r="L673" s="30"/>
      <c r="M673" s="140"/>
      <c r="U673" s="51"/>
      <c r="AT673" s="17" t="s">
        <v>131</v>
      </c>
      <c r="AU673" s="17" t="s">
        <v>84</v>
      </c>
    </row>
    <row r="674" spans="2:65" s="12" customFormat="1">
      <c r="B674" s="143"/>
      <c r="D674" s="138" t="s">
        <v>133</v>
      </c>
      <c r="E674" s="144" t="s">
        <v>3</v>
      </c>
      <c r="F674" s="145" t="s">
        <v>655</v>
      </c>
      <c r="H674" s="144" t="s">
        <v>3</v>
      </c>
      <c r="L674" s="143"/>
      <c r="M674" s="146"/>
      <c r="U674" s="147"/>
      <c r="AT674" s="144" t="s">
        <v>133</v>
      </c>
      <c r="AU674" s="144" t="s">
        <v>84</v>
      </c>
      <c r="AV674" s="12" t="s">
        <v>82</v>
      </c>
      <c r="AW674" s="12" t="s">
        <v>37</v>
      </c>
      <c r="AX674" s="12" t="s">
        <v>75</v>
      </c>
      <c r="AY674" s="144" t="s">
        <v>121</v>
      </c>
    </row>
    <row r="675" spans="2:65" s="13" customFormat="1">
      <c r="B675" s="148"/>
      <c r="D675" s="138" t="s">
        <v>133</v>
      </c>
      <c r="E675" s="149" t="s">
        <v>3</v>
      </c>
      <c r="F675" s="150" t="s">
        <v>656</v>
      </c>
      <c r="H675" s="151">
        <v>12.526</v>
      </c>
      <c r="L675" s="148"/>
      <c r="M675" s="152"/>
      <c r="U675" s="153"/>
      <c r="AT675" s="149" t="s">
        <v>133</v>
      </c>
      <c r="AU675" s="149" t="s">
        <v>84</v>
      </c>
      <c r="AV675" s="13" t="s">
        <v>84</v>
      </c>
      <c r="AW675" s="13" t="s">
        <v>37</v>
      </c>
      <c r="AX675" s="13" t="s">
        <v>75</v>
      </c>
      <c r="AY675" s="149" t="s">
        <v>121</v>
      </c>
    </row>
    <row r="676" spans="2:65" s="12" customFormat="1">
      <c r="B676" s="143"/>
      <c r="D676" s="138" t="s">
        <v>133</v>
      </c>
      <c r="E676" s="144" t="s">
        <v>3</v>
      </c>
      <c r="F676" s="145" t="s">
        <v>657</v>
      </c>
      <c r="H676" s="144" t="s">
        <v>3</v>
      </c>
      <c r="L676" s="143"/>
      <c r="M676" s="146"/>
      <c r="U676" s="147"/>
      <c r="AT676" s="144" t="s">
        <v>133</v>
      </c>
      <c r="AU676" s="144" t="s">
        <v>84</v>
      </c>
      <c r="AV676" s="12" t="s">
        <v>82</v>
      </c>
      <c r="AW676" s="12" t="s">
        <v>37</v>
      </c>
      <c r="AX676" s="12" t="s">
        <v>75</v>
      </c>
      <c r="AY676" s="144" t="s">
        <v>121</v>
      </c>
    </row>
    <row r="677" spans="2:65" s="13" customFormat="1">
      <c r="B677" s="148"/>
      <c r="D677" s="138" t="s">
        <v>133</v>
      </c>
      <c r="E677" s="149" t="s">
        <v>3</v>
      </c>
      <c r="F677" s="150" t="s">
        <v>658</v>
      </c>
      <c r="H677" s="151">
        <v>1.0720000000000001</v>
      </c>
      <c r="L677" s="148"/>
      <c r="M677" s="152"/>
      <c r="U677" s="153"/>
      <c r="AT677" s="149" t="s">
        <v>133</v>
      </c>
      <c r="AU677" s="149" t="s">
        <v>84</v>
      </c>
      <c r="AV677" s="13" t="s">
        <v>84</v>
      </c>
      <c r="AW677" s="13" t="s">
        <v>37</v>
      </c>
      <c r="AX677" s="13" t="s">
        <v>75</v>
      </c>
      <c r="AY677" s="149" t="s">
        <v>121</v>
      </c>
    </row>
    <row r="678" spans="2:65" s="12" customFormat="1">
      <c r="B678" s="143"/>
      <c r="D678" s="138" t="s">
        <v>133</v>
      </c>
      <c r="E678" s="144" t="s">
        <v>3</v>
      </c>
      <c r="F678" s="145" t="s">
        <v>659</v>
      </c>
      <c r="H678" s="144" t="s">
        <v>3</v>
      </c>
      <c r="L678" s="143"/>
      <c r="M678" s="146"/>
      <c r="U678" s="147"/>
      <c r="AT678" s="144" t="s">
        <v>133</v>
      </c>
      <c r="AU678" s="144" t="s">
        <v>84</v>
      </c>
      <c r="AV678" s="12" t="s">
        <v>82</v>
      </c>
      <c r="AW678" s="12" t="s">
        <v>37</v>
      </c>
      <c r="AX678" s="12" t="s">
        <v>75</v>
      </c>
      <c r="AY678" s="144" t="s">
        <v>121</v>
      </c>
    </row>
    <row r="679" spans="2:65" s="13" customFormat="1">
      <c r="B679" s="148"/>
      <c r="D679" s="138" t="s">
        <v>133</v>
      </c>
      <c r="E679" s="149" t="s">
        <v>3</v>
      </c>
      <c r="F679" s="150" t="s">
        <v>660</v>
      </c>
      <c r="H679" s="151">
        <v>0.3</v>
      </c>
      <c r="L679" s="148"/>
      <c r="M679" s="152"/>
      <c r="U679" s="153"/>
      <c r="AT679" s="149" t="s">
        <v>133</v>
      </c>
      <c r="AU679" s="149" t="s">
        <v>84</v>
      </c>
      <c r="AV679" s="13" t="s">
        <v>84</v>
      </c>
      <c r="AW679" s="13" t="s">
        <v>37</v>
      </c>
      <c r="AX679" s="13" t="s">
        <v>75</v>
      </c>
      <c r="AY679" s="149" t="s">
        <v>121</v>
      </c>
    </row>
    <row r="680" spans="2:65" s="14" customFormat="1">
      <c r="B680" s="154"/>
      <c r="D680" s="138" t="s">
        <v>133</v>
      </c>
      <c r="E680" s="155" t="s">
        <v>3</v>
      </c>
      <c r="F680" s="156" t="s">
        <v>136</v>
      </c>
      <c r="H680" s="157">
        <v>13.898</v>
      </c>
      <c r="L680" s="154"/>
      <c r="M680" s="158"/>
      <c r="U680" s="159"/>
      <c r="AT680" s="155" t="s">
        <v>133</v>
      </c>
      <c r="AU680" s="155" t="s">
        <v>84</v>
      </c>
      <c r="AV680" s="14" t="s">
        <v>127</v>
      </c>
      <c r="AW680" s="14" t="s">
        <v>37</v>
      </c>
      <c r="AX680" s="14" t="s">
        <v>82</v>
      </c>
      <c r="AY680" s="155" t="s">
        <v>121</v>
      </c>
    </row>
    <row r="681" spans="2:65" s="1" customFormat="1" ht="24.15" customHeight="1">
      <c r="B681" s="124"/>
      <c r="C681" s="260" t="s">
        <v>725</v>
      </c>
      <c r="D681" s="260" t="s">
        <v>123</v>
      </c>
      <c r="E681" s="261" t="s">
        <v>726</v>
      </c>
      <c r="F681" s="262" t="s">
        <v>727</v>
      </c>
      <c r="G681" s="263" t="s">
        <v>258</v>
      </c>
      <c r="H681" s="264">
        <v>1.87</v>
      </c>
      <c r="I681" s="265"/>
      <c r="J681" s="265">
        <f>ROUND(I681*H681,2)</f>
        <v>0</v>
      </c>
      <c r="K681" s="131"/>
      <c r="L681" s="30" t="s">
        <v>1250</v>
      </c>
      <c r="M681" s="132" t="s">
        <v>3</v>
      </c>
      <c r="N681" s="133" t="s">
        <v>46</v>
      </c>
      <c r="O681" s="134">
        <v>0</v>
      </c>
      <c r="P681" s="134">
        <f>O681*H681</f>
        <v>0</v>
      </c>
      <c r="Q681" s="134">
        <v>0</v>
      </c>
      <c r="R681" s="134">
        <f>Q681*H681</f>
        <v>0</v>
      </c>
      <c r="S681" s="134">
        <v>0</v>
      </c>
      <c r="T681" s="134">
        <f>S681*H681</f>
        <v>0</v>
      </c>
      <c r="U681" s="135" t="s">
        <v>3</v>
      </c>
      <c r="AR681" s="136" t="s">
        <v>127</v>
      </c>
      <c r="AT681" s="136" t="s">
        <v>123</v>
      </c>
      <c r="AU681" s="136" t="s">
        <v>84</v>
      </c>
      <c r="AY681" s="17" t="s">
        <v>121</v>
      </c>
      <c r="BE681" s="137">
        <f>IF(N681="základní",J681,0)</f>
        <v>0</v>
      </c>
      <c r="BF681" s="137">
        <f>IF(N681="snížená",J681,0)</f>
        <v>0</v>
      </c>
      <c r="BG681" s="137">
        <f>IF(N681="zákl. přenesená",J681,0)</f>
        <v>0</v>
      </c>
      <c r="BH681" s="137">
        <f>IF(N681="sníž. přenesená",J681,0)</f>
        <v>0</v>
      </c>
      <c r="BI681" s="137">
        <f>IF(N681="nulová",J681,0)</f>
        <v>0</v>
      </c>
      <c r="BJ681" s="17" t="s">
        <v>82</v>
      </c>
      <c r="BK681" s="137">
        <f>ROUND(I681*H681,2)</f>
        <v>0</v>
      </c>
      <c r="BL681" s="17" t="s">
        <v>127</v>
      </c>
      <c r="BM681" s="136" t="s">
        <v>728</v>
      </c>
    </row>
    <row r="682" spans="2:65" s="1" customFormat="1" ht="19.2">
      <c r="B682" s="30"/>
      <c r="D682" s="138" t="s">
        <v>129</v>
      </c>
      <c r="F682" s="139" t="s">
        <v>729</v>
      </c>
      <c r="L682" s="30"/>
      <c r="M682" s="140"/>
      <c r="U682" s="51"/>
      <c r="AT682" s="17" t="s">
        <v>129</v>
      </c>
      <c r="AU682" s="17" t="s">
        <v>84</v>
      </c>
    </row>
    <row r="683" spans="2:65" s="13" customFormat="1">
      <c r="B683" s="148"/>
      <c r="D683" s="138" t="s">
        <v>133</v>
      </c>
      <c r="E683" s="149" t="s">
        <v>3</v>
      </c>
      <c r="F683" s="150" t="s">
        <v>654</v>
      </c>
      <c r="H683" s="151">
        <v>1.87</v>
      </c>
      <c r="L683" s="148"/>
      <c r="M683" s="152"/>
      <c r="U683" s="153"/>
      <c r="AT683" s="149" t="s">
        <v>133</v>
      </c>
      <c r="AU683" s="149" t="s">
        <v>84</v>
      </c>
      <c r="AV683" s="13" t="s">
        <v>84</v>
      </c>
      <c r="AW683" s="13" t="s">
        <v>37</v>
      </c>
      <c r="AX683" s="13" t="s">
        <v>75</v>
      </c>
      <c r="AY683" s="149" t="s">
        <v>121</v>
      </c>
    </row>
    <row r="684" spans="2:65" s="11" customFormat="1" ht="22.8" customHeight="1">
      <c r="B684" s="113"/>
      <c r="D684" s="114" t="s">
        <v>74</v>
      </c>
      <c r="E684" s="122" t="s">
        <v>730</v>
      </c>
      <c r="F684" s="122" t="s">
        <v>731</v>
      </c>
      <c r="J684" s="123">
        <f>BK684</f>
        <v>0</v>
      </c>
      <c r="L684" s="113"/>
      <c r="M684" s="117"/>
      <c r="P684" s="118">
        <f>SUM(P685:P687)</f>
        <v>7.0893900000000007</v>
      </c>
      <c r="R684" s="118">
        <f>SUM(R685:R687)</f>
        <v>0</v>
      </c>
      <c r="T684" s="118">
        <f>SUM(T685:T687)</f>
        <v>0</v>
      </c>
      <c r="U684" s="119"/>
      <c r="AR684" s="114" t="s">
        <v>82</v>
      </c>
      <c r="AT684" s="120" t="s">
        <v>74</v>
      </c>
      <c r="AU684" s="120" t="s">
        <v>82</v>
      </c>
      <c r="AY684" s="114" t="s">
        <v>121</v>
      </c>
      <c r="BK684" s="121">
        <f>SUM(BK685:BK687)</f>
        <v>0</v>
      </c>
    </row>
    <row r="685" spans="2:65" s="1" customFormat="1" ht="21.75" customHeight="1">
      <c r="B685" s="124"/>
      <c r="C685" s="125" t="s">
        <v>732</v>
      </c>
      <c r="D685" s="125" t="s">
        <v>123</v>
      </c>
      <c r="E685" s="126" t="s">
        <v>733</v>
      </c>
      <c r="F685" s="127" t="s">
        <v>734</v>
      </c>
      <c r="G685" s="128" t="s">
        <v>258</v>
      </c>
      <c r="H685" s="129">
        <v>107.41500000000001</v>
      </c>
      <c r="I685" s="130"/>
      <c r="J685" s="130">
        <f>ROUND(I685*H685,2)</f>
        <v>0</v>
      </c>
      <c r="K685" s="131"/>
      <c r="L685" s="30"/>
      <c r="M685" s="132" t="s">
        <v>3</v>
      </c>
      <c r="N685" s="133" t="s">
        <v>46</v>
      </c>
      <c r="O685" s="134">
        <v>6.6000000000000003E-2</v>
      </c>
      <c r="P685" s="134">
        <f>O685*H685</f>
        <v>7.0893900000000007</v>
      </c>
      <c r="Q685" s="134">
        <v>0</v>
      </c>
      <c r="R685" s="134">
        <f>Q685*H685</f>
        <v>0</v>
      </c>
      <c r="S685" s="134">
        <v>0</v>
      </c>
      <c r="T685" s="134">
        <f>S685*H685</f>
        <v>0</v>
      </c>
      <c r="U685" s="135" t="s">
        <v>3</v>
      </c>
      <c r="AR685" s="136" t="s">
        <v>127</v>
      </c>
      <c r="AT685" s="136" t="s">
        <v>123</v>
      </c>
      <c r="AU685" s="136" t="s">
        <v>84</v>
      </c>
      <c r="AY685" s="17" t="s">
        <v>121</v>
      </c>
      <c r="BE685" s="137">
        <f>IF(N685="základní",J685,0)</f>
        <v>0</v>
      </c>
      <c r="BF685" s="137">
        <f>IF(N685="snížená",J685,0)</f>
        <v>0</v>
      </c>
      <c r="BG685" s="137">
        <f>IF(N685="zákl. přenesená",J685,0)</f>
        <v>0</v>
      </c>
      <c r="BH685" s="137">
        <f>IF(N685="sníž. přenesená",J685,0)</f>
        <v>0</v>
      </c>
      <c r="BI685" s="137">
        <f>IF(N685="nulová",J685,0)</f>
        <v>0</v>
      </c>
      <c r="BJ685" s="17" t="s">
        <v>82</v>
      </c>
      <c r="BK685" s="137">
        <f>ROUND(I685*H685,2)</f>
        <v>0</v>
      </c>
      <c r="BL685" s="17" t="s">
        <v>127</v>
      </c>
      <c r="BM685" s="136" t="s">
        <v>735</v>
      </c>
    </row>
    <row r="686" spans="2:65" s="1" customFormat="1" ht="19.2">
      <c r="B686" s="30"/>
      <c r="D686" s="138" t="s">
        <v>129</v>
      </c>
      <c r="F686" s="139" t="s">
        <v>736</v>
      </c>
      <c r="L686" s="30"/>
      <c r="M686" s="140"/>
      <c r="U686" s="51"/>
      <c r="AT686" s="17" t="s">
        <v>129</v>
      </c>
      <c r="AU686" s="17" t="s">
        <v>84</v>
      </c>
    </row>
    <row r="687" spans="2:65" s="1" customFormat="1">
      <c r="B687" s="30"/>
      <c r="D687" s="141" t="s">
        <v>131</v>
      </c>
      <c r="F687" s="142" t="s">
        <v>737</v>
      </c>
      <c r="L687" s="30"/>
      <c r="M687" s="170"/>
      <c r="N687" s="171"/>
      <c r="O687" s="171"/>
      <c r="P687" s="171"/>
      <c r="Q687" s="171"/>
      <c r="R687" s="171"/>
      <c r="S687" s="171"/>
      <c r="T687" s="171"/>
      <c r="U687" s="172"/>
      <c r="AT687" s="17" t="s">
        <v>131</v>
      </c>
      <c r="AU687" s="17" t="s">
        <v>84</v>
      </c>
    </row>
    <row r="688" spans="2:65" s="1" customFormat="1" ht="6.9" customHeight="1">
      <c r="B688" s="39"/>
      <c r="C688" s="40"/>
      <c r="D688" s="40"/>
      <c r="E688" s="40"/>
      <c r="F688" s="40"/>
      <c r="G688" s="40"/>
      <c r="H688" s="40"/>
      <c r="I688" s="40"/>
      <c r="J688" s="40"/>
      <c r="K688" s="40"/>
      <c r="L688" s="30"/>
    </row>
  </sheetData>
  <autoFilter ref="C85:K687" xr:uid="{00000000-0009-0000-0000-000001000000}"/>
  <mergeCells count="8">
    <mergeCell ref="E76:H76"/>
    <mergeCell ref="E78:H78"/>
    <mergeCell ref="L2:V2"/>
    <mergeCell ref="E7:H7"/>
    <mergeCell ref="E9:H9"/>
    <mergeCell ref="E27:H27"/>
    <mergeCell ref="E48:H48"/>
    <mergeCell ref="E50:H50"/>
  </mergeCells>
  <hyperlinks>
    <hyperlink ref="F91" r:id="rId1" xr:uid="{00000000-0004-0000-0100-000000000000}"/>
    <hyperlink ref="F97" r:id="rId2" xr:uid="{00000000-0004-0000-0100-000001000000}"/>
    <hyperlink ref="F103" r:id="rId3" xr:uid="{00000000-0004-0000-0100-000002000000}"/>
    <hyperlink ref="F109" r:id="rId4" xr:uid="{00000000-0004-0000-0100-000003000000}"/>
    <hyperlink ref="F115" r:id="rId5" xr:uid="{00000000-0004-0000-0100-000004000000}"/>
    <hyperlink ref="F121" r:id="rId6" xr:uid="{00000000-0004-0000-0100-000005000000}"/>
    <hyperlink ref="F126" r:id="rId7" xr:uid="{00000000-0004-0000-0100-000006000000}"/>
    <hyperlink ref="F133" r:id="rId8" xr:uid="{00000000-0004-0000-0100-000007000000}"/>
    <hyperlink ref="F140" r:id="rId9" xr:uid="{00000000-0004-0000-0100-000008000000}"/>
    <hyperlink ref="F146" r:id="rId10" xr:uid="{00000000-0004-0000-0100-000009000000}"/>
    <hyperlink ref="F151" r:id="rId11" xr:uid="{00000000-0004-0000-0100-00000A000000}"/>
    <hyperlink ref="F156" r:id="rId12" xr:uid="{00000000-0004-0000-0100-00000B000000}"/>
    <hyperlink ref="F162" r:id="rId13" xr:uid="{00000000-0004-0000-0100-00000C000000}"/>
    <hyperlink ref="F170" r:id="rId14" xr:uid="{00000000-0004-0000-0100-00000D000000}"/>
    <hyperlink ref="F176" r:id="rId15" xr:uid="{00000000-0004-0000-0100-00000E000000}"/>
    <hyperlink ref="F182" r:id="rId16" xr:uid="{00000000-0004-0000-0100-000011000000}"/>
    <hyperlink ref="F185" r:id="rId17" xr:uid="{00000000-0004-0000-0100-000012000000}"/>
    <hyperlink ref="F199" r:id="rId18" xr:uid="{00000000-0004-0000-0100-000013000000}"/>
    <hyperlink ref="F202" r:id="rId19" xr:uid="{00000000-0004-0000-0100-000014000000}"/>
    <hyperlink ref="F216" r:id="rId20" xr:uid="{00000000-0004-0000-0100-000015000000}"/>
    <hyperlink ref="F222" r:id="rId21" xr:uid="{00000000-0004-0000-0100-000016000000}"/>
    <hyperlink ref="F230" r:id="rId22" xr:uid="{00000000-0004-0000-0100-000017000000}"/>
    <hyperlink ref="F236" r:id="rId23" xr:uid="{00000000-0004-0000-0100-000018000000}"/>
    <hyperlink ref="F246" r:id="rId24" xr:uid="{00000000-0004-0000-0100-000019000000}"/>
    <hyperlink ref="F258" r:id="rId25" xr:uid="{00000000-0004-0000-0100-00001A000000}"/>
    <hyperlink ref="F266" r:id="rId26" xr:uid="{00000000-0004-0000-0100-00001B000000}"/>
    <hyperlink ref="F273" r:id="rId27" xr:uid="{00000000-0004-0000-0100-00001C000000}"/>
    <hyperlink ref="F283" r:id="rId28" xr:uid="{00000000-0004-0000-0100-00001D000000}"/>
    <hyperlink ref="F290" r:id="rId29" xr:uid="{00000000-0004-0000-0100-00001E000000}"/>
    <hyperlink ref="F297" r:id="rId30" xr:uid="{00000000-0004-0000-0100-000020000000}"/>
    <hyperlink ref="F305" r:id="rId31" xr:uid="{00000000-0004-0000-0100-000021000000}"/>
    <hyperlink ref="F313" r:id="rId32" xr:uid="{00000000-0004-0000-0100-000022000000}"/>
    <hyperlink ref="F319" r:id="rId33" xr:uid="{00000000-0004-0000-0100-000023000000}"/>
    <hyperlink ref="F327" r:id="rId34" xr:uid="{00000000-0004-0000-0100-000024000000}"/>
    <hyperlink ref="F337" r:id="rId35" xr:uid="{00000000-0004-0000-0100-000025000000}"/>
    <hyperlink ref="F345" r:id="rId36" xr:uid="{00000000-0004-0000-0100-000026000000}"/>
    <hyperlink ref="F353" r:id="rId37" xr:uid="{00000000-0004-0000-0100-000027000000}"/>
    <hyperlink ref="F361" r:id="rId38" xr:uid="{00000000-0004-0000-0100-000028000000}"/>
    <hyperlink ref="F369" r:id="rId39" xr:uid="{00000000-0004-0000-0100-000029000000}"/>
    <hyperlink ref="F374" r:id="rId40" xr:uid="{00000000-0004-0000-0100-00002A000000}"/>
    <hyperlink ref="F380" r:id="rId41" xr:uid="{00000000-0004-0000-0100-00002B000000}"/>
    <hyperlink ref="F394" r:id="rId42" xr:uid="{00000000-0004-0000-0100-00002C000000}"/>
    <hyperlink ref="F403" r:id="rId43" xr:uid="{00000000-0004-0000-0100-00002D000000}"/>
    <hyperlink ref="F431" r:id="rId44" xr:uid="{00000000-0004-0000-0100-00002E000000}"/>
    <hyperlink ref="F449" r:id="rId45" xr:uid="{00000000-0004-0000-0100-00002F000000}"/>
    <hyperlink ref="F461" r:id="rId46" xr:uid="{00000000-0004-0000-0100-000030000000}"/>
    <hyperlink ref="F467" r:id="rId47" xr:uid="{00000000-0004-0000-0100-000031000000}"/>
    <hyperlink ref="F476" r:id="rId48" xr:uid="{00000000-0004-0000-0100-000032000000}"/>
    <hyperlink ref="F490" r:id="rId49" xr:uid="{00000000-0004-0000-0100-000033000000}"/>
    <hyperlink ref="F499" r:id="rId50" xr:uid="{00000000-0004-0000-0100-000034000000}"/>
    <hyperlink ref="F508" r:id="rId51" xr:uid="{00000000-0004-0000-0100-000035000000}"/>
    <hyperlink ref="F515" r:id="rId52" xr:uid="{00000000-0004-0000-0100-000036000000}"/>
    <hyperlink ref="F521" r:id="rId53" xr:uid="{00000000-0004-0000-0100-000037000000}"/>
    <hyperlink ref="F528" r:id="rId54" xr:uid="{00000000-0004-0000-0100-000038000000}"/>
    <hyperlink ref="F535" r:id="rId55" xr:uid="{00000000-0004-0000-0100-000039000000}"/>
    <hyperlink ref="F543" r:id="rId56" xr:uid="{00000000-0004-0000-0100-00003A000000}"/>
    <hyperlink ref="F551" r:id="rId57" xr:uid="{00000000-0004-0000-0100-00003B000000}"/>
    <hyperlink ref="F567" r:id="rId58" xr:uid="{00000000-0004-0000-0100-00003C000000}"/>
    <hyperlink ref="F583" r:id="rId59" xr:uid="{00000000-0004-0000-0100-00003D000000}"/>
    <hyperlink ref="F600" r:id="rId60" xr:uid="{00000000-0004-0000-0100-00003E000000}"/>
    <hyperlink ref="F618" r:id="rId61" xr:uid="{00000000-0004-0000-0100-00003F000000}"/>
    <hyperlink ref="F634" r:id="rId62" xr:uid="{00000000-0004-0000-0100-000040000000}"/>
    <hyperlink ref="F651" r:id="rId63" xr:uid="{00000000-0004-0000-0100-000041000000}"/>
    <hyperlink ref="F667" r:id="rId64" xr:uid="{00000000-0004-0000-0100-000042000000}"/>
    <hyperlink ref="F673" r:id="rId65" xr:uid="{00000000-0004-0000-0100-000043000000}"/>
    <hyperlink ref="F687" r:id="rId66" xr:uid="{00000000-0004-0000-0100-000046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6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179"/>
  <sheetViews>
    <sheetView showGridLines="0" topLeftCell="A170" workbookViewId="0">
      <selection activeCell="I88" sqref="I88:I177"/>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0" width="22.28515625" customWidth="1"/>
    <col min="11" max="11" width="22.28515625" hidden="1" customWidth="1"/>
    <col min="12" max="12" width="9.28515625" customWidth="1"/>
    <col min="13" max="13" width="10.85546875" hidden="1" customWidth="1"/>
    <col min="14" max="14" width="9.28515625" hidden="1"/>
    <col min="15" max="21" width="14.140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68" t="s">
        <v>6</v>
      </c>
      <c r="M2" s="269"/>
      <c r="N2" s="269"/>
      <c r="O2" s="269"/>
      <c r="P2" s="269"/>
      <c r="Q2" s="269"/>
      <c r="R2" s="269"/>
      <c r="S2" s="269"/>
      <c r="T2" s="269"/>
      <c r="U2" s="269"/>
      <c r="V2" s="269"/>
      <c r="AT2" s="17" t="s">
        <v>86</v>
      </c>
    </row>
    <row r="3" spans="2:46" ht="6.9" customHeight="1">
      <c r="B3" s="18"/>
      <c r="C3" s="19"/>
      <c r="D3" s="19"/>
      <c r="E3" s="19"/>
      <c r="F3" s="19"/>
      <c r="G3" s="19"/>
      <c r="H3" s="19"/>
      <c r="I3" s="19"/>
      <c r="J3" s="19"/>
      <c r="K3" s="19"/>
      <c r="L3" s="20"/>
      <c r="AT3" s="17" t="s">
        <v>84</v>
      </c>
    </row>
    <row r="4" spans="2:46" ht="24.9" customHeight="1">
      <c r="B4" s="20"/>
      <c r="D4" s="21" t="s">
        <v>91</v>
      </c>
      <c r="L4" s="20"/>
      <c r="M4" s="83" t="s">
        <v>11</v>
      </c>
      <c r="AT4" s="17" t="s">
        <v>4</v>
      </c>
    </row>
    <row r="5" spans="2:46" ht="6.9" customHeight="1">
      <c r="B5" s="20"/>
      <c r="L5" s="20"/>
    </row>
    <row r="6" spans="2:46" ht="12" customHeight="1">
      <c r="B6" s="20"/>
      <c r="D6" s="26" t="s">
        <v>15</v>
      </c>
      <c r="L6" s="20"/>
    </row>
    <row r="7" spans="2:46" ht="16.5" customHeight="1">
      <c r="B7" s="20"/>
      <c r="E7" s="301" t="str">
        <f>'Rekapitulace stavby'!K6</f>
        <v>ŠLUKNOV,PARKOVACÍ PLOCHA V SOKOLSKÉ ULICI</v>
      </c>
      <c r="F7" s="302"/>
      <c r="G7" s="302"/>
      <c r="H7" s="302"/>
      <c r="L7" s="20"/>
    </row>
    <row r="8" spans="2:46" s="1" customFormat="1" ht="12" customHeight="1">
      <c r="B8" s="30"/>
      <c r="D8" s="26" t="s">
        <v>92</v>
      </c>
      <c r="L8" s="30"/>
    </row>
    <row r="9" spans="2:46" s="1" customFormat="1" ht="16.5" customHeight="1">
      <c r="B9" s="30"/>
      <c r="E9" s="292" t="s">
        <v>738</v>
      </c>
      <c r="F9" s="303"/>
      <c r="G9" s="303"/>
      <c r="H9" s="303"/>
      <c r="L9" s="30"/>
    </row>
    <row r="10" spans="2:46" s="1" customFormat="1">
      <c r="B10" s="30"/>
      <c r="L10" s="30"/>
    </row>
    <row r="11" spans="2:46" s="1" customFormat="1" ht="12" customHeight="1">
      <c r="B11" s="30"/>
      <c r="D11" s="26" t="s">
        <v>17</v>
      </c>
      <c r="F11" s="24" t="s">
        <v>18</v>
      </c>
      <c r="I11" s="26" t="s">
        <v>19</v>
      </c>
      <c r="J11" s="24" t="s">
        <v>3</v>
      </c>
      <c r="L11" s="30"/>
    </row>
    <row r="12" spans="2:46" s="1" customFormat="1" ht="12" customHeight="1">
      <c r="B12" s="30"/>
      <c r="D12" s="26" t="s">
        <v>21</v>
      </c>
      <c r="F12" s="24" t="s">
        <v>22</v>
      </c>
      <c r="I12" s="26" t="s">
        <v>23</v>
      </c>
      <c r="J12" s="47" t="str">
        <f>'Rekapitulace stavby'!AN8</f>
        <v>27. 3. 2025</v>
      </c>
      <c r="L12" s="30"/>
    </row>
    <row r="13" spans="2:46" s="1" customFormat="1" ht="10.8" customHeight="1">
      <c r="B13" s="30"/>
      <c r="L13" s="30"/>
    </row>
    <row r="14" spans="2:46" s="1" customFormat="1" ht="12" customHeight="1">
      <c r="B14" s="30"/>
      <c r="D14" s="26" t="s">
        <v>29</v>
      </c>
      <c r="I14" s="26" t="s">
        <v>30</v>
      </c>
      <c r="J14" s="24" t="s">
        <v>3</v>
      </c>
      <c r="L14" s="30"/>
    </row>
    <row r="15" spans="2:46" s="1" customFormat="1" ht="18" customHeight="1">
      <c r="B15" s="30"/>
      <c r="E15" s="24" t="s">
        <v>31</v>
      </c>
      <c r="I15" s="26" t="s">
        <v>32</v>
      </c>
      <c r="J15" s="24" t="s">
        <v>3</v>
      </c>
      <c r="L15" s="30"/>
    </row>
    <row r="16" spans="2:46" s="1" customFormat="1" ht="6.9" customHeight="1">
      <c r="B16" s="30"/>
      <c r="L16" s="30"/>
    </row>
    <row r="17" spans="2:12" s="1" customFormat="1" ht="12" customHeight="1">
      <c r="B17" s="30"/>
      <c r="D17" s="26" t="s">
        <v>33</v>
      </c>
      <c r="I17" s="26" t="s">
        <v>30</v>
      </c>
      <c r="J17" s="24" t="s">
        <v>3</v>
      </c>
      <c r="L17" s="30"/>
    </row>
    <row r="18" spans="2:12" s="1" customFormat="1" ht="18" customHeight="1">
      <c r="B18" s="30"/>
      <c r="E18" s="24" t="s">
        <v>34</v>
      </c>
      <c r="I18" s="26" t="s">
        <v>32</v>
      </c>
      <c r="J18" s="24" t="s">
        <v>3</v>
      </c>
      <c r="L18" s="30"/>
    </row>
    <row r="19" spans="2:12" s="1" customFormat="1" ht="6.9" customHeight="1">
      <c r="B19" s="30"/>
      <c r="L19" s="30"/>
    </row>
    <row r="20" spans="2:12" s="1" customFormat="1" ht="12" customHeight="1">
      <c r="B20" s="30"/>
      <c r="D20" s="26" t="s">
        <v>35</v>
      </c>
      <c r="I20" s="26" t="s">
        <v>30</v>
      </c>
      <c r="J20" s="24" t="s">
        <v>3</v>
      </c>
      <c r="L20" s="30"/>
    </row>
    <row r="21" spans="2:12" s="1" customFormat="1" ht="18" customHeight="1">
      <c r="B21" s="30"/>
      <c r="E21" s="24" t="s">
        <v>36</v>
      </c>
      <c r="I21" s="26" t="s">
        <v>32</v>
      </c>
      <c r="J21" s="24" t="s">
        <v>3</v>
      </c>
      <c r="L21" s="30"/>
    </row>
    <row r="22" spans="2:12" s="1" customFormat="1" ht="6.9" customHeight="1">
      <c r="B22" s="30"/>
      <c r="L22" s="30"/>
    </row>
    <row r="23" spans="2:12" s="1" customFormat="1" ht="12" customHeight="1">
      <c r="B23" s="30"/>
      <c r="D23" s="26" t="s">
        <v>38</v>
      </c>
      <c r="I23" s="26" t="s">
        <v>30</v>
      </c>
      <c r="J23" s="24" t="s">
        <v>3</v>
      </c>
      <c r="L23" s="30"/>
    </row>
    <row r="24" spans="2:12" s="1" customFormat="1" ht="18" customHeight="1">
      <c r="B24" s="30"/>
      <c r="E24" s="24" t="s">
        <v>36</v>
      </c>
      <c r="I24" s="26" t="s">
        <v>32</v>
      </c>
      <c r="J24" s="24" t="s">
        <v>3</v>
      </c>
      <c r="L24" s="30"/>
    </row>
    <row r="25" spans="2:12" s="1" customFormat="1" ht="6.9" customHeight="1">
      <c r="B25" s="30"/>
      <c r="L25" s="30"/>
    </row>
    <row r="26" spans="2:12" s="1" customFormat="1" ht="12" customHeight="1">
      <c r="B26" s="30"/>
      <c r="D26" s="26" t="s">
        <v>39</v>
      </c>
      <c r="L26" s="30"/>
    </row>
    <row r="27" spans="2:12" s="7" customFormat="1" ht="47.25" customHeight="1">
      <c r="B27" s="84"/>
      <c r="E27" s="279" t="s">
        <v>40</v>
      </c>
      <c r="F27" s="279"/>
      <c r="G27" s="279"/>
      <c r="H27" s="279"/>
      <c r="L27" s="84"/>
    </row>
    <row r="28" spans="2:12" s="1" customFormat="1" ht="6.9" customHeight="1">
      <c r="B28" s="30"/>
      <c r="L28" s="30"/>
    </row>
    <row r="29" spans="2:12" s="1" customFormat="1" ht="6.9" customHeight="1">
      <c r="B29" s="30"/>
      <c r="D29" s="48"/>
      <c r="E29" s="48"/>
      <c r="F29" s="48"/>
      <c r="G29" s="48"/>
      <c r="H29" s="48"/>
      <c r="I29" s="48"/>
      <c r="J29" s="48"/>
      <c r="K29" s="48"/>
      <c r="L29" s="30"/>
    </row>
    <row r="30" spans="2:12" s="1" customFormat="1" ht="25.35" customHeight="1">
      <c r="B30" s="30"/>
      <c r="D30" s="85" t="s">
        <v>41</v>
      </c>
      <c r="J30" s="61">
        <f>ROUND(J85, 2)</f>
        <v>0</v>
      </c>
      <c r="L30" s="30"/>
    </row>
    <row r="31" spans="2:12" s="1" customFormat="1" ht="6.9" customHeight="1">
      <c r="B31" s="30"/>
      <c r="D31" s="48"/>
      <c r="E31" s="48"/>
      <c r="F31" s="48"/>
      <c r="G31" s="48"/>
      <c r="H31" s="48"/>
      <c r="I31" s="48"/>
      <c r="J31" s="48"/>
      <c r="K31" s="48"/>
      <c r="L31" s="30"/>
    </row>
    <row r="32" spans="2:12" s="1" customFormat="1" ht="14.4" customHeight="1">
      <c r="B32" s="30"/>
      <c r="F32" s="33" t="s">
        <v>43</v>
      </c>
      <c r="I32" s="33" t="s">
        <v>42</v>
      </c>
      <c r="J32" s="33" t="s">
        <v>44</v>
      </c>
      <c r="L32" s="30"/>
    </row>
    <row r="33" spans="2:12" s="1" customFormat="1" ht="14.4" customHeight="1">
      <c r="B33" s="30"/>
      <c r="D33" s="50" t="s">
        <v>45</v>
      </c>
      <c r="E33" s="26" t="s">
        <v>46</v>
      </c>
      <c r="F33" s="86">
        <f>ROUND((SUM(BE85:BE178)),  2)</f>
        <v>0</v>
      </c>
      <c r="I33" s="87">
        <v>0.21</v>
      </c>
      <c r="J33" s="86">
        <f>ROUND(((SUM(BE85:BE178))*I33),  2)</f>
        <v>0</v>
      </c>
      <c r="L33" s="30"/>
    </row>
    <row r="34" spans="2:12" s="1" customFormat="1" ht="14.4" customHeight="1">
      <c r="B34" s="30"/>
      <c r="E34" s="26" t="s">
        <v>47</v>
      </c>
      <c r="F34" s="86">
        <f>ROUND((SUM(BF85:BF178)),  2)</f>
        <v>0</v>
      </c>
      <c r="I34" s="87">
        <v>0.12</v>
      </c>
      <c r="J34" s="86">
        <f>ROUND(((SUM(BF85:BF178))*I34),  2)</f>
        <v>0</v>
      </c>
      <c r="L34" s="30"/>
    </row>
    <row r="35" spans="2:12" s="1" customFormat="1" ht="14.4" hidden="1" customHeight="1">
      <c r="B35" s="30"/>
      <c r="E35" s="26" t="s">
        <v>48</v>
      </c>
      <c r="F35" s="86">
        <f>ROUND((SUM(BG85:BG178)),  2)</f>
        <v>0</v>
      </c>
      <c r="I35" s="87">
        <v>0.21</v>
      </c>
      <c r="J35" s="86">
        <f>0</f>
        <v>0</v>
      </c>
      <c r="L35" s="30"/>
    </row>
    <row r="36" spans="2:12" s="1" customFormat="1" ht="14.4" hidden="1" customHeight="1">
      <c r="B36" s="30"/>
      <c r="E36" s="26" t="s">
        <v>49</v>
      </c>
      <c r="F36" s="86">
        <f>ROUND((SUM(BH85:BH178)),  2)</f>
        <v>0</v>
      </c>
      <c r="I36" s="87">
        <v>0.12</v>
      </c>
      <c r="J36" s="86">
        <f>0</f>
        <v>0</v>
      </c>
      <c r="L36" s="30"/>
    </row>
    <row r="37" spans="2:12" s="1" customFormat="1" ht="14.4" hidden="1" customHeight="1">
      <c r="B37" s="30"/>
      <c r="E37" s="26" t="s">
        <v>50</v>
      </c>
      <c r="F37" s="86">
        <f>ROUND((SUM(BI85:BI178)),  2)</f>
        <v>0</v>
      </c>
      <c r="I37" s="87">
        <v>0</v>
      </c>
      <c r="J37" s="86">
        <f>0</f>
        <v>0</v>
      </c>
      <c r="L37" s="30"/>
    </row>
    <row r="38" spans="2:12" s="1" customFormat="1" ht="6.9" customHeight="1">
      <c r="B38" s="30"/>
      <c r="L38" s="30"/>
    </row>
    <row r="39" spans="2:12" s="1" customFormat="1" ht="25.35" customHeight="1">
      <c r="B39" s="30"/>
      <c r="C39" s="88"/>
      <c r="D39" s="89" t="s">
        <v>51</v>
      </c>
      <c r="E39" s="52"/>
      <c r="F39" s="52"/>
      <c r="G39" s="90" t="s">
        <v>52</v>
      </c>
      <c r="H39" s="91" t="s">
        <v>53</v>
      </c>
      <c r="I39" s="52"/>
      <c r="J39" s="92">
        <f>SUM(J30:J37)</f>
        <v>0</v>
      </c>
      <c r="K39" s="93"/>
      <c r="L39" s="30"/>
    </row>
    <row r="40" spans="2:12" s="1" customFormat="1" ht="14.4" customHeight="1">
      <c r="B40" s="39"/>
      <c r="C40" s="40"/>
      <c r="D40" s="40"/>
      <c r="E40" s="40"/>
      <c r="F40" s="40"/>
      <c r="G40" s="40"/>
      <c r="H40" s="40"/>
      <c r="I40" s="40"/>
      <c r="J40" s="40"/>
      <c r="K40" s="40"/>
      <c r="L40" s="30"/>
    </row>
    <row r="44" spans="2:12" s="1" customFormat="1" ht="6.9" customHeight="1">
      <c r="B44" s="41"/>
      <c r="C44" s="42"/>
      <c r="D44" s="42"/>
      <c r="E44" s="42"/>
      <c r="F44" s="42"/>
      <c r="G44" s="42"/>
      <c r="H44" s="42"/>
      <c r="I44" s="42"/>
      <c r="J44" s="42"/>
      <c r="K44" s="42"/>
      <c r="L44" s="30"/>
    </row>
    <row r="45" spans="2:12" s="1" customFormat="1" ht="24.9" customHeight="1">
      <c r="B45" s="30"/>
      <c r="C45" s="21" t="s">
        <v>94</v>
      </c>
      <c r="L45" s="30"/>
    </row>
    <row r="46" spans="2:12" s="1" customFormat="1" ht="6.9" customHeight="1">
      <c r="B46" s="30"/>
      <c r="L46" s="30"/>
    </row>
    <row r="47" spans="2:12" s="1" customFormat="1" ht="12" customHeight="1">
      <c r="B47" s="30"/>
      <c r="C47" s="26" t="s">
        <v>15</v>
      </c>
      <c r="L47" s="30"/>
    </row>
    <row r="48" spans="2:12" s="1" customFormat="1" ht="16.5" customHeight="1">
      <c r="B48" s="30"/>
      <c r="E48" s="301" t="str">
        <f>E7</f>
        <v>ŠLUKNOV,PARKOVACÍ PLOCHA V SOKOLSKÉ ULICI</v>
      </c>
      <c r="F48" s="302"/>
      <c r="G48" s="302"/>
      <c r="H48" s="302"/>
      <c r="L48" s="30"/>
    </row>
    <row r="49" spans="2:47" s="1" customFormat="1" ht="12" customHeight="1">
      <c r="B49" s="30"/>
      <c r="C49" s="26" t="s">
        <v>92</v>
      </c>
      <c r="L49" s="30"/>
    </row>
    <row r="50" spans="2:47" s="1" customFormat="1" ht="16.5" customHeight="1">
      <c r="B50" s="30"/>
      <c r="E50" s="292" t="str">
        <f>E9</f>
        <v>SO-301 - Venkovní dešťová kanalizace</v>
      </c>
      <c r="F50" s="303"/>
      <c r="G50" s="303"/>
      <c r="H50" s="303"/>
      <c r="L50" s="30"/>
    </row>
    <row r="51" spans="2:47" s="1" customFormat="1" ht="6.9" customHeight="1">
      <c r="B51" s="30"/>
      <c r="L51" s="30"/>
    </row>
    <row r="52" spans="2:47" s="1" customFormat="1" ht="12" customHeight="1">
      <c r="B52" s="30"/>
      <c r="C52" s="26" t="s">
        <v>21</v>
      </c>
      <c r="F52" s="24" t="str">
        <f>F12</f>
        <v xml:space="preserve"> Šluknov,ul.Sokolská</v>
      </c>
      <c r="I52" s="26" t="s">
        <v>23</v>
      </c>
      <c r="J52" s="47" t="str">
        <f>IF(J12="","",J12)</f>
        <v>27. 3. 2025</v>
      </c>
      <c r="L52" s="30"/>
    </row>
    <row r="53" spans="2:47" s="1" customFormat="1" ht="6.9" customHeight="1">
      <c r="B53" s="30"/>
      <c r="L53" s="30"/>
    </row>
    <row r="54" spans="2:47" s="1" customFormat="1" ht="40.049999999999997" customHeight="1">
      <c r="B54" s="30"/>
      <c r="C54" s="26" t="s">
        <v>29</v>
      </c>
      <c r="F54" s="24" t="str">
        <f>E15</f>
        <v>Město Šluknov</v>
      </c>
      <c r="I54" s="26" t="s">
        <v>35</v>
      </c>
      <c r="J54" s="28" t="str">
        <f>E21</f>
        <v xml:space="preserve">KIP Ing. arch. Jiří Kňákal 473 01 Okrouhlá 70 </v>
      </c>
      <c r="L54" s="30"/>
    </row>
    <row r="55" spans="2:47" s="1" customFormat="1" ht="40.049999999999997" customHeight="1">
      <c r="B55" s="30"/>
      <c r="C55" s="26" t="s">
        <v>33</v>
      </c>
      <c r="F55" s="24" t="str">
        <f>IF(E18="","",E18)</f>
        <v xml:space="preserve"> Vyjde z výběrového řízení</v>
      </c>
      <c r="I55" s="26" t="s">
        <v>38</v>
      </c>
      <c r="J55" s="28" t="str">
        <f>E24</f>
        <v xml:space="preserve">KIP Ing. arch. Jiří Kňákal 473 01 Okrouhlá 70 </v>
      </c>
      <c r="L55" s="30"/>
    </row>
    <row r="56" spans="2:47" s="1" customFormat="1" ht="10.35" customHeight="1">
      <c r="B56" s="30"/>
      <c r="L56" s="30"/>
    </row>
    <row r="57" spans="2:47" s="1" customFormat="1" ht="29.25" customHeight="1">
      <c r="B57" s="30"/>
      <c r="C57" s="94" t="s">
        <v>95</v>
      </c>
      <c r="D57" s="88"/>
      <c r="E57" s="88"/>
      <c r="F57" s="88"/>
      <c r="G57" s="88"/>
      <c r="H57" s="88"/>
      <c r="I57" s="88"/>
      <c r="J57" s="95" t="s">
        <v>96</v>
      </c>
      <c r="K57" s="88"/>
      <c r="L57" s="30"/>
    </row>
    <row r="58" spans="2:47" s="1" customFormat="1" ht="10.35" customHeight="1">
      <c r="B58" s="30"/>
      <c r="L58" s="30"/>
    </row>
    <row r="59" spans="2:47" s="1" customFormat="1" ht="22.8" customHeight="1">
      <c r="B59" s="30"/>
      <c r="C59" s="96" t="s">
        <v>73</v>
      </c>
      <c r="J59" s="61">
        <f>J85</f>
        <v>0</v>
      </c>
      <c r="L59" s="30"/>
      <c r="AU59" s="17" t="s">
        <v>97</v>
      </c>
    </row>
    <row r="60" spans="2:47" s="8" customFormat="1" ht="24.9" customHeight="1">
      <c r="B60" s="97"/>
      <c r="D60" s="98" t="s">
        <v>98</v>
      </c>
      <c r="E60" s="99"/>
      <c r="F60" s="99"/>
      <c r="G60" s="99"/>
      <c r="H60" s="99"/>
      <c r="I60" s="99"/>
      <c r="J60" s="100">
        <f>J86</f>
        <v>0</v>
      </c>
      <c r="L60" s="97"/>
    </row>
    <row r="61" spans="2:47" s="9" customFormat="1" ht="19.95" customHeight="1">
      <c r="B61" s="101"/>
      <c r="D61" s="102" t="s">
        <v>99</v>
      </c>
      <c r="E61" s="103"/>
      <c r="F61" s="103"/>
      <c r="G61" s="103"/>
      <c r="H61" s="103"/>
      <c r="I61" s="103"/>
      <c r="J61" s="104">
        <f>J87</f>
        <v>0</v>
      </c>
      <c r="L61" s="101"/>
    </row>
    <row r="62" spans="2:47" s="9" customFormat="1" ht="19.95" customHeight="1">
      <c r="B62" s="101"/>
      <c r="D62" s="102" t="s">
        <v>739</v>
      </c>
      <c r="E62" s="103"/>
      <c r="F62" s="103"/>
      <c r="G62" s="103"/>
      <c r="H62" s="103"/>
      <c r="I62" s="103"/>
      <c r="J62" s="104">
        <f>J106</f>
        <v>0</v>
      </c>
      <c r="L62" s="101"/>
    </row>
    <row r="63" spans="2:47" s="9" customFormat="1" ht="19.95" customHeight="1">
      <c r="B63" s="101"/>
      <c r="D63" s="102" t="s">
        <v>740</v>
      </c>
      <c r="E63" s="103"/>
      <c r="F63" s="103"/>
      <c r="G63" s="103"/>
      <c r="H63" s="103"/>
      <c r="I63" s="103"/>
      <c r="J63" s="104">
        <f>J115</f>
        <v>0</v>
      </c>
      <c r="L63" s="101"/>
    </row>
    <row r="64" spans="2:47" s="9" customFormat="1" ht="19.95" customHeight="1">
      <c r="B64" s="101"/>
      <c r="D64" s="102" t="s">
        <v>741</v>
      </c>
      <c r="E64" s="103"/>
      <c r="F64" s="103"/>
      <c r="G64" s="103"/>
      <c r="H64" s="103"/>
      <c r="I64" s="103"/>
      <c r="J64" s="104">
        <f>J123</f>
        <v>0</v>
      </c>
      <c r="L64" s="101"/>
    </row>
    <row r="65" spans="2:12" s="9" customFormat="1" ht="19.95" customHeight="1">
      <c r="B65" s="101"/>
      <c r="D65" s="102" t="s">
        <v>742</v>
      </c>
      <c r="E65" s="103"/>
      <c r="F65" s="103"/>
      <c r="G65" s="103"/>
      <c r="H65" s="103"/>
      <c r="I65" s="103"/>
      <c r="J65" s="104">
        <f>J130</f>
        <v>0</v>
      </c>
      <c r="L65" s="101"/>
    </row>
    <row r="66" spans="2:12" s="1" customFormat="1" ht="21.75" customHeight="1">
      <c r="B66" s="30"/>
      <c r="L66" s="30"/>
    </row>
    <row r="67" spans="2:12" s="1" customFormat="1" ht="6.9" customHeight="1">
      <c r="B67" s="39"/>
      <c r="C67" s="40"/>
      <c r="D67" s="40"/>
      <c r="E67" s="40"/>
      <c r="F67" s="40"/>
      <c r="G67" s="40"/>
      <c r="H67" s="40"/>
      <c r="I67" s="40"/>
      <c r="J67" s="40"/>
      <c r="K67" s="40"/>
      <c r="L67" s="30"/>
    </row>
    <row r="71" spans="2:12" s="1" customFormat="1" ht="6.9" customHeight="1">
      <c r="B71" s="41"/>
      <c r="C71" s="42"/>
      <c r="D71" s="42"/>
      <c r="E71" s="42"/>
      <c r="F71" s="42"/>
      <c r="G71" s="42"/>
      <c r="H71" s="42"/>
      <c r="I71" s="42"/>
      <c r="J71" s="42"/>
      <c r="K71" s="42"/>
      <c r="L71" s="30"/>
    </row>
    <row r="72" spans="2:12" s="1" customFormat="1" ht="24.9" customHeight="1">
      <c r="B72" s="30"/>
      <c r="C72" s="21" t="s">
        <v>105</v>
      </c>
      <c r="L72" s="30"/>
    </row>
    <row r="73" spans="2:12" s="1" customFormat="1" ht="6.9" customHeight="1">
      <c r="B73" s="30"/>
      <c r="L73" s="30"/>
    </row>
    <row r="74" spans="2:12" s="1" customFormat="1" ht="12" customHeight="1">
      <c r="B74" s="30"/>
      <c r="C74" s="26" t="s">
        <v>15</v>
      </c>
      <c r="L74" s="30"/>
    </row>
    <row r="75" spans="2:12" s="1" customFormat="1" ht="16.5" customHeight="1">
      <c r="B75" s="30"/>
      <c r="E75" s="301" t="str">
        <f>E7</f>
        <v>ŠLUKNOV,PARKOVACÍ PLOCHA V SOKOLSKÉ ULICI</v>
      </c>
      <c r="F75" s="302"/>
      <c r="G75" s="302"/>
      <c r="H75" s="302"/>
      <c r="L75" s="30"/>
    </row>
    <row r="76" spans="2:12" s="1" customFormat="1" ht="12" customHeight="1">
      <c r="B76" s="30"/>
      <c r="C76" s="26" t="s">
        <v>92</v>
      </c>
      <c r="L76" s="30"/>
    </row>
    <row r="77" spans="2:12" s="1" customFormat="1" ht="16.5" customHeight="1">
      <c r="B77" s="30"/>
      <c r="E77" s="292" t="str">
        <f>E9</f>
        <v>SO-301 - Venkovní dešťová kanalizace</v>
      </c>
      <c r="F77" s="303"/>
      <c r="G77" s="303"/>
      <c r="H77" s="303"/>
      <c r="L77" s="30"/>
    </row>
    <row r="78" spans="2:12" s="1" customFormat="1" ht="6.9" customHeight="1">
      <c r="B78" s="30"/>
      <c r="L78" s="30"/>
    </row>
    <row r="79" spans="2:12" s="1" customFormat="1" ht="12" customHeight="1">
      <c r="B79" s="30"/>
      <c r="C79" s="26" t="s">
        <v>21</v>
      </c>
      <c r="F79" s="24" t="str">
        <f>F12</f>
        <v xml:space="preserve"> Šluknov,ul.Sokolská</v>
      </c>
      <c r="I79" s="26" t="s">
        <v>23</v>
      </c>
      <c r="J79" s="47" t="str">
        <f>IF(J12="","",J12)</f>
        <v>27. 3. 2025</v>
      </c>
      <c r="L79" s="30"/>
    </row>
    <row r="80" spans="2:12" s="1" customFormat="1" ht="6.9" customHeight="1">
      <c r="B80" s="30"/>
      <c r="L80" s="30"/>
    </row>
    <row r="81" spans="2:65" s="1" customFormat="1" ht="40.049999999999997" customHeight="1">
      <c r="B81" s="30"/>
      <c r="C81" s="26" t="s">
        <v>29</v>
      </c>
      <c r="F81" s="24" t="str">
        <f>E15</f>
        <v>Město Šluknov</v>
      </c>
      <c r="I81" s="26" t="s">
        <v>35</v>
      </c>
      <c r="J81" s="28" t="str">
        <f>E21</f>
        <v xml:space="preserve">KIP Ing. arch. Jiří Kňákal 473 01 Okrouhlá 70 </v>
      </c>
      <c r="L81" s="30"/>
    </row>
    <row r="82" spans="2:65" s="1" customFormat="1" ht="40.049999999999997" customHeight="1">
      <c r="B82" s="30"/>
      <c r="C82" s="26" t="s">
        <v>33</v>
      </c>
      <c r="F82" s="24" t="str">
        <f>IF(E18="","",E18)</f>
        <v xml:space="preserve"> Vyjde z výběrového řízení</v>
      </c>
      <c r="I82" s="26" t="s">
        <v>38</v>
      </c>
      <c r="J82" s="28" t="str">
        <f>E24</f>
        <v xml:space="preserve">KIP Ing. arch. Jiří Kňákal 473 01 Okrouhlá 70 </v>
      </c>
      <c r="L82" s="30"/>
    </row>
    <row r="83" spans="2:65" s="1" customFormat="1" ht="10.35" customHeight="1">
      <c r="B83" s="30"/>
      <c r="L83" s="30"/>
    </row>
    <row r="84" spans="2:65" s="10" customFormat="1" ht="29.25" customHeight="1">
      <c r="B84" s="105"/>
      <c r="C84" s="106" t="s">
        <v>106</v>
      </c>
      <c r="D84" s="107" t="s">
        <v>60</v>
      </c>
      <c r="E84" s="107" t="s">
        <v>56</v>
      </c>
      <c r="F84" s="107" t="s">
        <v>57</v>
      </c>
      <c r="G84" s="107" t="s">
        <v>107</v>
      </c>
      <c r="H84" s="107" t="s">
        <v>108</v>
      </c>
      <c r="I84" s="107" t="s">
        <v>109</v>
      </c>
      <c r="J84" s="108" t="s">
        <v>96</v>
      </c>
      <c r="K84" s="109" t="s">
        <v>110</v>
      </c>
      <c r="L84" s="105"/>
      <c r="M84" s="54" t="s">
        <v>3</v>
      </c>
      <c r="N84" s="55" t="s">
        <v>45</v>
      </c>
      <c r="O84" s="55" t="s">
        <v>111</v>
      </c>
      <c r="P84" s="55" t="s">
        <v>112</v>
      </c>
      <c r="Q84" s="55" t="s">
        <v>113</v>
      </c>
      <c r="R84" s="55" t="s">
        <v>114</v>
      </c>
      <c r="S84" s="55" t="s">
        <v>115</v>
      </c>
      <c r="T84" s="55" t="s">
        <v>116</v>
      </c>
      <c r="U84" s="56" t="s">
        <v>117</v>
      </c>
    </row>
    <row r="85" spans="2:65" s="1" customFormat="1" ht="22.8" customHeight="1">
      <c r="B85" s="30"/>
      <c r="C85" s="59" t="s">
        <v>118</v>
      </c>
      <c r="J85" s="110">
        <f>J86</f>
        <v>0</v>
      </c>
      <c r="L85" s="30"/>
      <c r="M85" s="57"/>
      <c r="N85" s="48"/>
      <c r="O85" s="48"/>
      <c r="P85" s="111" t="e">
        <f>P86</f>
        <v>#REF!</v>
      </c>
      <c r="Q85" s="48"/>
      <c r="R85" s="111" t="e">
        <f>R86</f>
        <v>#REF!</v>
      </c>
      <c r="S85" s="48"/>
      <c r="T85" s="111" t="e">
        <f>T86</f>
        <v>#REF!</v>
      </c>
      <c r="U85" s="49"/>
      <c r="AT85" s="17" t="s">
        <v>74</v>
      </c>
      <c r="AU85" s="17" t="s">
        <v>97</v>
      </c>
      <c r="BK85" s="112" t="e">
        <f>BK86</f>
        <v>#REF!</v>
      </c>
    </row>
    <row r="86" spans="2:65" s="11" customFormat="1" ht="25.95" customHeight="1">
      <c r="B86" s="113"/>
      <c r="D86" s="114" t="s">
        <v>74</v>
      </c>
      <c r="E86" s="115" t="s">
        <v>119</v>
      </c>
      <c r="F86" s="115" t="s">
        <v>120</v>
      </c>
      <c r="J86" s="116">
        <f>J87+J106+J115+J123+J130</f>
        <v>0</v>
      </c>
      <c r="L86" s="113"/>
      <c r="M86" s="117"/>
      <c r="P86" s="118" t="e">
        <f>P87+P106+P115+P123+P130+#REF!</f>
        <v>#REF!</v>
      </c>
      <c r="R86" s="118" t="e">
        <f>R87+R106+R115+R123+R130+#REF!</f>
        <v>#REF!</v>
      </c>
      <c r="T86" s="118" t="e">
        <f>T87+T106+T115+T123+T130+#REF!</f>
        <v>#REF!</v>
      </c>
      <c r="U86" s="119"/>
      <c r="AR86" s="114" t="s">
        <v>82</v>
      </c>
      <c r="AT86" s="120" t="s">
        <v>74</v>
      </c>
      <c r="AU86" s="120" t="s">
        <v>75</v>
      </c>
      <c r="AY86" s="114" t="s">
        <v>121</v>
      </c>
      <c r="BK86" s="121" t="e">
        <f>BK87+BK106+BK115+BK123+BK130+#REF!</f>
        <v>#REF!</v>
      </c>
    </row>
    <row r="87" spans="2:65" s="11" customFormat="1" ht="22.8" customHeight="1">
      <c r="B87" s="113"/>
      <c r="D87" s="114" t="s">
        <v>74</v>
      </c>
      <c r="E87" s="122" t="s">
        <v>82</v>
      </c>
      <c r="F87" s="122" t="s">
        <v>122</v>
      </c>
      <c r="J87" s="123">
        <f>BK87</f>
        <v>0</v>
      </c>
      <c r="L87" s="113"/>
      <c r="M87" s="117"/>
      <c r="P87" s="118">
        <f>SUM(P88:P105)</f>
        <v>379.52529599999997</v>
      </c>
      <c r="R87" s="118">
        <f>SUM(R88:R105)</f>
        <v>0</v>
      </c>
      <c r="T87" s="118">
        <f>SUM(T88:T105)</f>
        <v>0</v>
      </c>
      <c r="U87" s="119"/>
      <c r="AR87" s="114" t="s">
        <v>82</v>
      </c>
      <c r="AT87" s="120" t="s">
        <v>74</v>
      </c>
      <c r="AU87" s="120" t="s">
        <v>82</v>
      </c>
      <c r="AY87" s="114" t="s">
        <v>121</v>
      </c>
      <c r="BK87" s="121">
        <f>SUM(BK88:BK105)</f>
        <v>0</v>
      </c>
    </row>
    <row r="88" spans="2:65" s="1" customFormat="1" ht="16.5" customHeight="1">
      <c r="B88" s="124"/>
      <c r="C88" s="125" t="s">
        <v>82</v>
      </c>
      <c r="D88" s="125" t="s">
        <v>123</v>
      </c>
      <c r="E88" s="126" t="s">
        <v>743</v>
      </c>
      <c r="F88" s="127" t="s">
        <v>744</v>
      </c>
      <c r="G88" s="128" t="s">
        <v>214</v>
      </c>
      <c r="H88" s="129">
        <v>478.74400000000003</v>
      </c>
      <c r="I88" s="130"/>
      <c r="J88" s="130">
        <f>ROUND(I88*H88,2)</f>
        <v>0</v>
      </c>
      <c r="K88" s="131"/>
      <c r="L88" s="30"/>
      <c r="M88" s="132" t="s">
        <v>3</v>
      </c>
      <c r="N88" s="133" t="s">
        <v>46</v>
      </c>
      <c r="O88" s="134">
        <v>0.214</v>
      </c>
      <c r="P88" s="134">
        <f>O88*H88</f>
        <v>102.451216</v>
      </c>
      <c r="Q88" s="134">
        <v>0</v>
      </c>
      <c r="R88" s="134">
        <f>Q88*H88</f>
        <v>0</v>
      </c>
      <c r="S88" s="134">
        <v>0</v>
      </c>
      <c r="T88" s="134">
        <f>S88*H88</f>
        <v>0</v>
      </c>
      <c r="U88" s="135" t="s">
        <v>3</v>
      </c>
      <c r="AR88" s="136" t="s">
        <v>127</v>
      </c>
      <c r="AT88" s="136" t="s">
        <v>123</v>
      </c>
      <c r="AU88" s="136" t="s">
        <v>84</v>
      </c>
      <c r="AY88" s="17" t="s">
        <v>121</v>
      </c>
      <c r="BE88" s="137">
        <f>IF(N88="základní",J88,0)</f>
        <v>0</v>
      </c>
      <c r="BF88" s="137">
        <f>IF(N88="snížená",J88,0)</f>
        <v>0</v>
      </c>
      <c r="BG88" s="137">
        <f>IF(N88="zákl. přenesená",J88,0)</f>
        <v>0</v>
      </c>
      <c r="BH88" s="137">
        <f>IF(N88="sníž. přenesená",J88,0)</f>
        <v>0</v>
      </c>
      <c r="BI88" s="137">
        <f>IF(N88="nulová",J88,0)</f>
        <v>0</v>
      </c>
      <c r="BJ88" s="17" t="s">
        <v>82</v>
      </c>
      <c r="BK88" s="137">
        <f>ROUND(I88*H88,2)</f>
        <v>0</v>
      </c>
      <c r="BL88" s="17" t="s">
        <v>127</v>
      </c>
      <c r="BM88" s="136" t="s">
        <v>745</v>
      </c>
    </row>
    <row r="89" spans="2:65" s="1" customFormat="1" ht="19.2">
      <c r="B89" s="30"/>
      <c r="D89" s="138" t="s">
        <v>129</v>
      </c>
      <c r="F89" s="139" t="s">
        <v>746</v>
      </c>
      <c r="L89" s="30"/>
      <c r="M89" s="140"/>
      <c r="U89" s="51"/>
      <c r="AT89" s="17" t="s">
        <v>129</v>
      </c>
      <c r="AU89" s="17" t="s">
        <v>84</v>
      </c>
    </row>
    <row r="90" spans="2:65" s="13" customFormat="1">
      <c r="B90" s="148"/>
      <c r="D90" s="138" t="s">
        <v>133</v>
      </c>
      <c r="E90" s="149" t="s">
        <v>3</v>
      </c>
      <c r="F90" s="150" t="s">
        <v>747</v>
      </c>
      <c r="H90" s="151">
        <v>450</v>
      </c>
      <c r="L90" s="148"/>
      <c r="M90" s="152"/>
      <c r="U90" s="153"/>
      <c r="AT90" s="149" t="s">
        <v>133</v>
      </c>
      <c r="AU90" s="149" t="s">
        <v>84</v>
      </c>
      <c r="AV90" s="13" t="s">
        <v>84</v>
      </c>
      <c r="AW90" s="13" t="s">
        <v>37</v>
      </c>
      <c r="AX90" s="13" t="s">
        <v>75</v>
      </c>
      <c r="AY90" s="149" t="s">
        <v>121</v>
      </c>
    </row>
    <row r="91" spans="2:65" s="13" customFormat="1">
      <c r="B91" s="148"/>
      <c r="D91" s="138" t="s">
        <v>133</v>
      </c>
      <c r="E91" s="149" t="s">
        <v>3</v>
      </c>
      <c r="F91" s="150" t="s">
        <v>748</v>
      </c>
      <c r="H91" s="151">
        <v>28.744</v>
      </c>
      <c r="L91" s="148"/>
      <c r="M91" s="152"/>
      <c r="U91" s="153"/>
      <c r="AT91" s="149" t="s">
        <v>133</v>
      </c>
      <c r="AU91" s="149" t="s">
        <v>84</v>
      </c>
      <c r="AV91" s="13" t="s">
        <v>84</v>
      </c>
      <c r="AW91" s="13" t="s">
        <v>37</v>
      </c>
      <c r="AX91" s="13" t="s">
        <v>75</v>
      </c>
      <c r="AY91" s="149" t="s">
        <v>121</v>
      </c>
    </row>
    <row r="92" spans="2:65" s="14" customFormat="1">
      <c r="B92" s="154"/>
      <c r="D92" s="138" t="s">
        <v>133</v>
      </c>
      <c r="E92" s="155" t="s">
        <v>3</v>
      </c>
      <c r="F92" s="156" t="s">
        <v>136</v>
      </c>
      <c r="H92" s="157">
        <v>478.74400000000003</v>
      </c>
      <c r="L92" s="154"/>
      <c r="M92" s="158"/>
      <c r="U92" s="159"/>
      <c r="AT92" s="155" t="s">
        <v>133</v>
      </c>
      <c r="AU92" s="155" t="s">
        <v>84</v>
      </c>
      <c r="AV92" s="14" t="s">
        <v>127</v>
      </c>
      <c r="AW92" s="14" t="s">
        <v>37</v>
      </c>
      <c r="AX92" s="14" t="s">
        <v>82</v>
      </c>
      <c r="AY92" s="155" t="s">
        <v>121</v>
      </c>
    </row>
    <row r="93" spans="2:65" s="1" customFormat="1" ht="21.75" customHeight="1">
      <c r="B93" s="124"/>
      <c r="C93" s="125" t="s">
        <v>84</v>
      </c>
      <c r="D93" s="125" t="s">
        <v>123</v>
      </c>
      <c r="E93" s="126" t="s">
        <v>749</v>
      </c>
      <c r="F93" s="127" t="s">
        <v>750</v>
      </c>
      <c r="G93" s="128" t="s">
        <v>214</v>
      </c>
      <c r="H93" s="129">
        <v>78.495000000000005</v>
      </c>
      <c r="I93" s="130"/>
      <c r="J93" s="130">
        <f>ROUND(I93*H93,2)</f>
        <v>0</v>
      </c>
      <c r="K93" s="131"/>
      <c r="L93" s="30"/>
      <c r="M93" s="132" t="s">
        <v>3</v>
      </c>
      <c r="N93" s="133" t="s">
        <v>46</v>
      </c>
      <c r="O93" s="134">
        <v>0.374</v>
      </c>
      <c r="P93" s="134">
        <f>O93*H93</f>
        <v>29.357130000000002</v>
      </c>
      <c r="Q93" s="134">
        <v>0</v>
      </c>
      <c r="R93" s="134">
        <f>Q93*H93</f>
        <v>0</v>
      </c>
      <c r="S93" s="134">
        <v>0</v>
      </c>
      <c r="T93" s="134">
        <f>S93*H93</f>
        <v>0</v>
      </c>
      <c r="U93" s="135" t="s">
        <v>3</v>
      </c>
      <c r="AR93" s="136" t="s">
        <v>127</v>
      </c>
      <c r="AT93" s="136" t="s">
        <v>123</v>
      </c>
      <c r="AU93" s="136" t="s">
        <v>84</v>
      </c>
      <c r="AY93" s="17" t="s">
        <v>121</v>
      </c>
      <c r="BE93" s="137">
        <f>IF(N93="základní",J93,0)</f>
        <v>0</v>
      </c>
      <c r="BF93" s="137">
        <f>IF(N93="snížená",J93,0)</f>
        <v>0</v>
      </c>
      <c r="BG93" s="137">
        <f>IF(N93="zákl. přenesená",J93,0)</f>
        <v>0</v>
      </c>
      <c r="BH93" s="137">
        <f>IF(N93="sníž. přenesená",J93,0)</f>
        <v>0</v>
      </c>
      <c r="BI93" s="137">
        <f>IF(N93="nulová",J93,0)</f>
        <v>0</v>
      </c>
      <c r="BJ93" s="17" t="s">
        <v>82</v>
      </c>
      <c r="BK93" s="137">
        <f>ROUND(I93*H93,2)</f>
        <v>0</v>
      </c>
      <c r="BL93" s="17" t="s">
        <v>127</v>
      </c>
      <c r="BM93" s="136" t="s">
        <v>751</v>
      </c>
    </row>
    <row r="94" spans="2:65" s="1" customFormat="1" ht="19.2">
      <c r="B94" s="30"/>
      <c r="D94" s="138" t="s">
        <v>129</v>
      </c>
      <c r="F94" s="139" t="s">
        <v>752</v>
      </c>
      <c r="L94" s="30"/>
      <c r="M94" s="140"/>
      <c r="U94" s="51"/>
      <c r="AT94" s="17" t="s">
        <v>129</v>
      </c>
      <c r="AU94" s="17" t="s">
        <v>84</v>
      </c>
    </row>
    <row r="95" spans="2:65" s="13" customFormat="1">
      <c r="B95" s="148"/>
      <c r="D95" s="138" t="s">
        <v>133</v>
      </c>
      <c r="E95" s="149" t="s">
        <v>3</v>
      </c>
      <c r="F95" s="150" t="s">
        <v>753</v>
      </c>
      <c r="H95" s="151">
        <v>78.495000000000005</v>
      </c>
      <c r="L95" s="148"/>
      <c r="M95" s="152"/>
      <c r="U95" s="153"/>
      <c r="AT95" s="149" t="s">
        <v>133</v>
      </c>
      <c r="AU95" s="149" t="s">
        <v>84</v>
      </c>
      <c r="AV95" s="13" t="s">
        <v>84</v>
      </c>
      <c r="AW95" s="13" t="s">
        <v>37</v>
      </c>
      <c r="AX95" s="13" t="s">
        <v>82</v>
      </c>
      <c r="AY95" s="149" t="s">
        <v>121</v>
      </c>
    </row>
    <row r="96" spans="2:65" s="1" customFormat="1" ht="21.75" customHeight="1">
      <c r="B96" s="124"/>
      <c r="C96" s="125" t="s">
        <v>144</v>
      </c>
      <c r="D96" s="125" t="s">
        <v>123</v>
      </c>
      <c r="E96" s="126" t="s">
        <v>754</v>
      </c>
      <c r="F96" s="127" t="s">
        <v>1240</v>
      </c>
      <c r="G96" s="128" t="s">
        <v>214</v>
      </c>
      <c r="H96" s="129">
        <v>216.82</v>
      </c>
      <c r="I96" s="130"/>
      <c r="J96" s="130">
        <f>ROUND(I96*H96,2)</f>
        <v>0</v>
      </c>
      <c r="K96" s="131"/>
      <c r="L96" s="30"/>
      <c r="M96" s="132" t="s">
        <v>3</v>
      </c>
      <c r="N96" s="133" t="s">
        <v>46</v>
      </c>
      <c r="O96" s="134">
        <v>8.6999999999999994E-2</v>
      </c>
      <c r="P96" s="134">
        <f>O96*H96</f>
        <v>18.863339999999997</v>
      </c>
      <c r="Q96" s="134">
        <v>0</v>
      </c>
      <c r="R96" s="134">
        <f>Q96*H96</f>
        <v>0</v>
      </c>
      <c r="S96" s="134">
        <v>0</v>
      </c>
      <c r="T96" s="134">
        <f>S96*H96</f>
        <v>0</v>
      </c>
      <c r="U96" s="135" t="s">
        <v>3</v>
      </c>
      <c r="AR96" s="136" t="s">
        <v>127</v>
      </c>
      <c r="AT96" s="136" t="s">
        <v>123</v>
      </c>
      <c r="AU96" s="136" t="s">
        <v>84</v>
      </c>
      <c r="AY96" s="17" t="s">
        <v>121</v>
      </c>
      <c r="BE96" s="137">
        <f>IF(N96="základní",J96,0)</f>
        <v>0</v>
      </c>
      <c r="BF96" s="137">
        <f>IF(N96="snížená",J96,0)</f>
        <v>0</v>
      </c>
      <c r="BG96" s="137">
        <f>IF(N96="zákl. přenesená",J96,0)</f>
        <v>0</v>
      </c>
      <c r="BH96" s="137">
        <f>IF(N96="sníž. přenesená",J96,0)</f>
        <v>0</v>
      </c>
      <c r="BI96" s="137">
        <f>IF(N96="nulová",J96,0)</f>
        <v>0</v>
      </c>
      <c r="BJ96" s="17" t="s">
        <v>82</v>
      </c>
      <c r="BK96" s="137">
        <f>ROUND(I96*H96,2)</f>
        <v>0</v>
      </c>
      <c r="BL96" s="17" t="s">
        <v>127</v>
      </c>
      <c r="BM96" s="136" t="s">
        <v>755</v>
      </c>
    </row>
    <row r="97" spans="2:65" s="1" customFormat="1">
      <c r="B97" s="30"/>
      <c r="D97" s="138" t="s">
        <v>129</v>
      </c>
      <c r="F97" s="139" t="s">
        <v>756</v>
      </c>
      <c r="L97" s="30"/>
      <c r="M97" s="140"/>
      <c r="U97" s="51"/>
      <c r="AT97" s="17" t="s">
        <v>129</v>
      </c>
      <c r="AU97" s="17" t="s">
        <v>84</v>
      </c>
    </row>
    <row r="98" spans="2:65" s="13" customFormat="1">
      <c r="B98" s="148"/>
      <c r="D98" s="138" t="s">
        <v>133</v>
      </c>
      <c r="E98" s="149" t="s">
        <v>3</v>
      </c>
      <c r="F98" s="150" t="s">
        <v>757</v>
      </c>
      <c r="H98" s="151">
        <v>216.82</v>
      </c>
      <c r="L98" s="148"/>
      <c r="M98" s="152"/>
      <c r="U98" s="153"/>
      <c r="AT98" s="149" t="s">
        <v>133</v>
      </c>
      <c r="AU98" s="149" t="s">
        <v>84</v>
      </c>
      <c r="AV98" s="13" t="s">
        <v>84</v>
      </c>
      <c r="AW98" s="13" t="s">
        <v>37</v>
      </c>
      <c r="AX98" s="13" t="s">
        <v>82</v>
      </c>
      <c r="AY98" s="149" t="s">
        <v>121</v>
      </c>
    </row>
    <row r="99" spans="2:65" s="1" customFormat="1" ht="16.5" customHeight="1">
      <c r="B99" s="124"/>
      <c r="C99" s="125" t="s">
        <v>127</v>
      </c>
      <c r="D99" s="125" t="s">
        <v>123</v>
      </c>
      <c r="E99" s="126" t="s">
        <v>257</v>
      </c>
      <c r="F99" s="127" t="s">
        <v>1238</v>
      </c>
      <c r="G99" s="128" t="s">
        <v>1239</v>
      </c>
      <c r="H99" s="129">
        <v>1</v>
      </c>
      <c r="I99" s="130"/>
      <c r="J99" s="130">
        <f>ROUND(I99*H99,2)</f>
        <v>0</v>
      </c>
      <c r="K99" s="131"/>
      <c r="L99" s="30"/>
      <c r="M99" s="132" t="s">
        <v>3</v>
      </c>
      <c r="N99" s="133" t="s">
        <v>46</v>
      </c>
      <c r="O99" s="134">
        <v>0</v>
      </c>
      <c r="P99" s="134">
        <f>O99*H99</f>
        <v>0</v>
      </c>
      <c r="Q99" s="134">
        <v>0</v>
      </c>
      <c r="R99" s="134">
        <f>Q99*H99</f>
        <v>0</v>
      </c>
      <c r="S99" s="134">
        <v>0</v>
      </c>
      <c r="T99" s="134">
        <f>S99*H99</f>
        <v>0</v>
      </c>
      <c r="U99" s="135" t="s">
        <v>3</v>
      </c>
      <c r="AR99" s="136" t="s">
        <v>127</v>
      </c>
      <c r="AT99" s="136" t="s">
        <v>123</v>
      </c>
      <c r="AU99" s="136" t="s">
        <v>84</v>
      </c>
      <c r="AY99" s="17" t="s">
        <v>121</v>
      </c>
      <c r="BE99" s="137">
        <f>IF(N99="základní",J99,0)</f>
        <v>0</v>
      </c>
      <c r="BF99" s="137">
        <f>IF(N99="snížená",J99,0)</f>
        <v>0</v>
      </c>
      <c r="BG99" s="137">
        <f>IF(N99="zákl. přenesená",J99,0)</f>
        <v>0</v>
      </c>
      <c r="BH99" s="137">
        <f>IF(N99="sníž. přenesená",J99,0)</f>
        <v>0</v>
      </c>
      <c r="BI99" s="137">
        <f>IF(N99="nulová",J99,0)</f>
        <v>0</v>
      </c>
      <c r="BJ99" s="17" t="s">
        <v>82</v>
      </c>
      <c r="BK99" s="137">
        <f>ROUND(I99*H99,2)</f>
        <v>0</v>
      </c>
      <c r="BL99" s="17" t="s">
        <v>127</v>
      </c>
      <c r="BM99" s="136" t="s">
        <v>758</v>
      </c>
    </row>
    <row r="100" spans="2:65" s="1" customFormat="1" ht="19.2">
      <c r="B100" s="30"/>
      <c r="D100" s="138" t="s">
        <v>129</v>
      </c>
      <c r="F100" s="139" t="s">
        <v>260</v>
      </c>
      <c r="L100" s="30"/>
      <c r="M100" s="140"/>
      <c r="U100" s="51"/>
      <c r="AT100" s="17" t="s">
        <v>129</v>
      </c>
      <c r="AU100" s="17" t="s">
        <v>84</v>
      </c>
    </row>
    <row r="101" spans="2:65" s="1" customFormat="1" ht="16.5" customHeight="1">
      <c r="B101" s="124"/>
      <c r="C101" s="125" t="s">
        <v>156</v>
      </c>
      <c r="D101" s="125" t="s">
        <v>123</v>
      </c>
      <c r="E101" s="126" t="s">
        <v>759</v>
      </c>
      <c r="F101" s="127" t="s">
        <v>760</v>
      </c>
      <c r="G101" s="128" t="s">
        <v>214</v>
      </c>
      <c r="H101" s="129">
        <v>312.74</v>
      </c>
      <c r="I101" s="130"/>
      <c r="J101" s="130">
        <f>ROUND(I101*H101,2)</f>
        <v>0</v>
      </c>
      <c r="K101" s="131"/>
      <c r="L101" s="30"/>
      <c r="M101" s="132" t="s">
        <v>3</v>
      </c>
      <c r="N101" s="133" t="s">
        <v>46</v>
      </c>
      <c r="O101" s="134">
        <v>0.70899999999999996</v>
      </c>
      <c r="P101" s="134">
        <f>O101*H101</f>
        <v>221.73265999999998</v>
      </c>
      <c r="Q101" s="134">
        <v>0</v>
      </c>
      <c r="R101" s="134">
        <f>Q101*H101</f>
        <v>0</v>
      </c>
      <c r="S101" s="134">
        <v>0</v>
      </c>
      <c r="T101" s="134">
        <f>S101*H101</f>
        <v>0</v>
      </c>
      <c r="U101" s="135" t="s">
        <v>3</v>
      </c>
      <c r="AR101" s="136" t="s">
        <v>127</v>
      </c>
      <c r="AT101" s="136" t="s">
        <v>123</v>
      </c>
      <c r="AU101" s="136" t="s">
        <v>84</v>
      </c>
      <c r="AY101" s="17" t="s">
        <v>121</v>
      </c>
      <c r="BE101" s="137">
        <f>IF(N101="základní",J101,0)</f>
        <v>0</v>
      </c>
      <c r="BF101" s="137">
        <f>IF(N101="snížená",J101,0)</f>
        <v>0</v>
      </c>
      <c r="BG101" s="137">
        <f>IF(N101="zákl. přenesená",J101,0)</f>
        <v>0</v>
      </c>
      <c r="BH101" s="137">
        <f>IF(N101="sníž. přenesená",J101,0)</f>
        <v>0</v>
      </c>
      <c r="BI101" s="137">
        <f>IF(N101="nulová",J101,0)</f>
        <v>0</v>
      </c>
      <c r="BJ101" s="17" t="s">
        <v>82</v>
      </c>
      <c r="BK101" s="137">
        <f>ROUND(I101*H101,2)</f>
        <v>0</v>
      </c>
      <c r="BL101" s="17" t="s">
        <v>127</v>
      </c>
      <c r="BM101" s="136" t="s">
        <v>761</v>
      </c>
    </row>
    <row r="102" spans="2:65" s="1" customFormat="1" ht="19.2">
      <c r="B102" s="30"/>
      <c r="D102" s="138" t="s">
        <v>129</v>
      </c>
      <c r="F102" s="139" t="s">
        <v>762</v>
      </c>
      <c r="L102" s="30"/>
      <c r="M102" s="140"/>
      <c r="U102" s="51"/>
      <c r="AT102" s="17" t="s">
        <v>129</v>
      </c>
      <c r="AU102" s="17" t="s">
        <v>84</v>
      </c>
    </row>
    <row r="103" spans="2:65" s="1" customFormat="1" ht="16.5" customHeight="1">
      <c r="B103" s="124"/>
      <c r="C103" s="125" t="s">
        <v>164</v>
      </c>
      <c r="D103" s="125" t="s">
        <v>123</v>
      </c>
      <c r="E103" s="126" t="s">
        <v>275</v>
      </c>
      <c r="F103" s="127" t="s">
        <v>276</v>
      </c>
      <c r="G103" s="128" t="s">
        <v>214</v>
      </c>
      <c r="H103" s="129">
        <v>16.37</v>
      </c>
      <c r="I103" s="130"/>
      <c r="J103" s="130">
        <f>ROUND(I103*H103,2)</f>
        <v>0</v>
      </c>
      <c r="K103" s="131"/>
      <c r="L103" s="30"/>
      <c r="M103" s="132" t="s">
        <v>3</v>
      </c>
      <c r="N103" s="133" t="s">
        <v>46</v>
      </c>
      <c r="O103" s="134">
        <v>0.435</v>
      </c>
      <c r="P103" s="134">
        <f>O103*H103</f>
        <v>7.1209500000000006</v>
      </c>
      <c r="Q103" s="134">
        <v>0</v>
      </c>
      <c r="R103" s="134">
        <f>Q103*H103</f>
        <v>0</v>
      </c>
      <c r="S103" s="134">
        <v>0</v>
      </c>
      <c r="T103" s="134">
        <f>S103*H103</f>
        <v>0</v>
      </c>
      <c r="U103" s="135" t="s">
        <v>3</v>
      </c>
      <c r="AR103" s="136" t="s">
        <v>127</v>
      </c>
      <c r="AT103" s="136" t="s">
        <v>123</v>
      </c>
      <c r="AU103" s="136" t="s">
        <v>84</v>
      </c>
      <c r="AY103" s="17" t="s">
        <v>121</v>
      </c>
      <c r="BE103" s="137">
        <f>IF(N103="základní",J103,0)</f>
        <v>0</v>
      </c>
      <c r="BF103" s="137">
        <f>IF(N103="snížená",J103,0)</f>
        <v>0</v>
      </c>
      <c r="BG103" s="137">
        <f>IF(N103="zákl. přenesená",J103,0)</f>
        <v>0</v>
      </c>
      <c r="BH103" s="137">
        <f>IF(N103="sníž. přenesená",J103,0)</f>
        <v>0</v>
      </c>
      <c r="BI103" s="137">
        <f>IF(N103="nulová",J103,0)</f>
        <v>0</v>
      </c>
      <c r="BJ103" s="17" t="s">
        <v>82</v>
      </c>
      <c r="BK103" s="137">
        <f>ROUND(I103*H103,2)</f>
        <v>0</v>
      </c>
      <c r="BL103" s="17" t="s">
        <v>127</v>
      </c>
      <c r="BM103" s="136" t="s">
        <v>763</v>
      </c>
    </row>
    <row r="104" spans="2:65" s="1" customFormat="1" ht="19.2">
      <c r="B104" s="30"/>
      <c r="D104" s="138" t="s">
        <v>129</v>
      </c>
      <c r="F104" s="139" t="s">
        <v>764</v>
      </c>
      <c r="L104" s="30"/>
      <c r="M104" s="140"/>
      <c r="U104" s="51"/>
      <c r="AT104" s="17" t="s">
        <v>129</v>
      </c>
      <c r="AU104" s="17" t="s">
        <v>84</v>
      </c>
    </row>
    <row r="105" spans="2:65" s="13" customFormat="1">
      <c r="B105" s="148"/>
      <c r="D105" s="138" t="s">
        <v>133</v>
      </c>
      <c r="E105" s="149" t="s">
        <v>3</v>
      </c>
      <c r="F105" s="150" t="s">
        <v>765</v>
      </c>
      <c r="H105" s="151">
        <v>16.37</v>
      </c>
      <c r="L105" s="148"/>
      <c r="M105" s="152"/>
      <c r="U105" s="153"/>
      <c r="AT105" s="149" t="s">
        <v>133</v>
      </c>
      <c r="AU105" s="149" t="s">
        <v>84</v>
      </c>
      <c r="AV105" s="13" t="s">
        <v>84</v>
      </c>
      <c r="AW105" s="13" t="s">
        <v>37</v>
      </c>
      <c r="AX105" s="13" t="s">
        <v>82</v>
      </c>
      <c r="AY105" s="149" t="s">
        <v>121</v>
      </c>
    </row>
    <row r="106" spans="2:65" s="11" customFormat="1" ht="22.8" customHeight="1">
      <c r="B106" s="113"/>
      <c r="D106" s="114" t="s">
        <v>74</v>
      </c>
      <c r="E106" s="122" t="s">
        <v>84</v>
      </c>
      <c r="F106" s="122" t="s">
        <v>766</v>
      </c>
      <c r="J106" s="123">
        <f>BK106</f>
        <v>0</v>
      </c>
      <c r="L106" s="113"/>
      <c r="M106" s="117"/>
      <c r="P106" s="118">
        <f>SUM(P107:P114)</f>
        <v>202.87</v>
      </c>
      <c r="R106" s="118">
        <f>SUM(R107:R114)</f>
        <v>9.69E-2</v>
      </c>
      <c r="T106" s="118">
        <f>SUM(T107:T114)</f>
        <v>0</v>
      </c>
      <c r="U106" s="119"/>
      <c r="AR106" s="114" t="s">
        <v>82</v>
      </c>
      <c r="AT106" s="120" t="s">
        <v>74</v>
      </c>
      <c r="AU106" s="120" t="s">
        <v>82</v>
      </c>
      <c r="AY106" s="114" t="s">
        <v>121</v>
      </c>
      <c r="BK106" s="121">
        <f>SUM(BK107:BK114)</f>
        <v>0</v>
      </c>
    </row>
    <row r="107" spans="2:65" s="1" customFormat="1" ht="16.5" customHeight="1">
      <c r="B107" s="124"/>
      <c r="C107" s="125" t="s">
        <v>166</v>
      </c>
      <c r="D107" s="125" t="s">
        <v>123</v>
      </c>
      <c r="E107" s="126" t="s">
        <v>767</v>
      </c>
      <c r="F107" s="127" t="s">
        <v>768</v>
      </c>
      <c r="G107" s="128" t="s">
        <v>214</v>
      </c>
      <c r="H107" s="129">
        <v>200</v>
      </c>
      <c r="I107" s="130"/>
      <c r="J107" s="130">
        <f>ROUND(I107*H107,2)</f>
        <v>0</v>
      </c>
      <c r="K107" s="131"/>
      <c r="L107" s="30"/>
      <c r="M107" s="132" t="s">
        <v>3</v>
      </c>
      <c r="N107" s="133" t="s">
        <v>46</v>
      </c>
      <c r="O107" s="134">
        <v>0.92</v>
      </c>
      <c r="P107" s="134">
        <f>O107*H107</f>
        <v>184</v>
      </c>
      <c r="Q107" s="134">
        <v>0</v>
      </c>
      <c r="R107" s="134">
        <f>Q107*H107</f>
        <v>0</v>
      </c>
      <c r="S107" s="134">
        <v>0</v>
      </c>
      <c r="T107" s="134">
        <f>S107*H107</f>
        <v>0</v>
      </c>
      <c r="U107" s="135" t="s">
        <v>3</v>
      </c>
      <c r="AR107" s="136" t="s">
        <v>127</v>
      </c>
      <c r="AT107" s="136" t="s">
        <v>123</v>
      </c>
      <c r="AU107" s="136" t="s">
        <v>84</v>
      </c>
      <c r="AY107" s="17" t="s">
        <v>121</v>
      </c>
      <c r="BE107" s="137">
        <f>IF(N107="základní",J107,0)</f>
        <v>0</v>
      </c>
      <c r="BF107" s="137">
        <f>IF(N107="snížená",J107,0)</f>
        <v>0</v>
      </c>
      <c r="BG107" s="137">
        <f>IF(N107="zákl. přenesená",J107,0)</f>
        <v>0</v>
      </c>
      <c r="BH107" s="137">
        <f>IF(N107="sníž. přenesená",J107,0)</f>
        <v>0</v>
      </c>
      <c r="BI107" s="137">
        <f>IF(N107="nulová",J107,0)</f>
        <v>0</v>
      </c>
      <c r="BJ107" s="17" t="s">
        <v>82</v>
      </c>
      <c r="BK107" s="137">
        <f>ROUND(I107*H107,2)</f>
        <v>0</v>
      </c>
      <c r="BL107" s="17" t="s">
        <v>127</v>
      </c>
      <c r="BM107" s="136" t="s">
        <v>769</v>
      </c>
    </row>
    <row r="108" spans="2:65" s="1" customFormat="1" ht="19.2">
      <c r="B108" s="30"/>
      <c r="D108" s="138" t="s">
        <v>129</v>
      </c>
      <c r="F108" s="139" t="s">
        <v>770</v>
      </c>
      <c r="L108" s="30"/>
      <c r="M108" s="140"/>
      <c r="U108" s="51"/>
      <c r="AT108" s="17" t="s">
        <v>129</v>
      </c>
      <c r="AU108" s="17" t="s">
        <v>84</v>
      </c>
    </row>
    <row r="109" spans="2:65" s="13" customFormat="1">
      <c r="B109" s="148"/>
      <c r="D109" s="138" t="s">
        <v>133</v>
      </c>
      <c r="E109" s="149" t="s">
        <v>3</v>
      </c>
      <c r="F109" s="150" t="s">
        <v>771</v>
      </c>
      <c r="H109" s="151">
        <v>200</v>
      </c>
      <c r="L109" s="148"/>
      <c r="M109" s="152"/>
      <c r="U109" s="153"/>
      <c r="AT109" s="149" t="s">
        <v>133</v>
      </c>
      <c r="AU109" s="149" t="s">
        <v>84</v>
      </c>
      <c r="AV109" s="13" t="s">
        <v>84</v>
      </c>
      <c r="AW109" s="13" t="s">
        <v>37</v>
      </c>
      <c r="AX109" s="13" t="s">
        <v>82</v>
      </c>
      <c r="AY109" s="149" t="s">
        <v>121</v>
      </c>
    </row>
    <row r="110" spans="2:65" s="1" customFormat="1" ht="16.5" customHeight="1">
      <c r="B110" s="124"/>
      <c r="C110" s="125" t="s">
        <v>173</v>
      </c>
      <c r="D110" s="125" t="s">
        <v>123</v>
      </c>
      <c r="E110" s="126" t="s">
        <v>772</v>
      </c>
      <c r="F110" s="127" t="s">
        <v>773</v>
      </c>
      <c r="G110" s="128" t="s">
        <v>126</v>
      </c>
      <c r="H110" s="129">
        <v>170</v>
      </c>
      <c r="I110" s="130"/>
      <c r="J110" s="130">
        <f>ROUND(I110*H110,2)</f>
        <v>0</v>
      </c>
      <c r="K110" s="131"/>
      <c r="L110" s="30"/>
      <c r="M110" s="132" t="s">
        <v>3</v>
      </c>
      <c r="N110" s="133" t="s">
        <v>46</v>
      </c>
      <c r="O110" s="134">
        <v>0.111</v>
      </c>
      <c r="P110" s="134">
        <f>O110*H110</f>
        <v>18.87</v>
      </c>
      <c r="Q110" s="134">
        <v>2.7E-4</v>
      </c>
      <c r="R110" s="134">
        <f>Q110*H110</f>
        <v>4.5900000000000003E-2</v>
      </c>
      <c r="S110" s="134">
        <v>0</v>
      </c>
      <c r="T110" s="134">
        <f>S110*H110</f>
        <v>0</v>
      </c>
      <c r="U110" s="135" t="s">
        <v>3</v>
      </c>
      <c r="AR110" s="136" t="s">
        <v>127</v>
      </c>
      <c r="AT110" s="136" t="s">
        <v>123</v>
      </c>
      <c r="AU110" s="136" t="s">
        <v>84</v>
      </c>
      <c r="AY110" s="17" t="s">
        <v>121</v>
      </c>
      <c r="BE110" s="137">
        <f>IF(N110="základní",J110,0)</f>
        <v>0</v>
      </c>
      <c r="BF110" s="137">
        <f>IF(N110="snížená",J110,0)</f>
        <v>0</v>
      </c>
      <c r="BG110" s="137">
        <f>IF(N110="zákl. přenesená",J110,0)</f>
        <v>0</v>
      </c>
      <c r="BH110" s="137">
        <f>IF(N110="sníž. přenesená",J110,0)</f>
        <v>0</v>
      </c>
      <c r="BI110" s="137">
        <f>IF(N110="nulová",J110,0)</f>
        <v>0</v>
      </c>
      <c r="BJ110" s="17" t="s">
        <v>82</v>
      </c>
      <c r="BK110" s="137">
        <f>ROUND(I110*H110,2)</f>
        <v>0</v>
      </c>
      <c r="BL110" s="17" t="s">
        <v>127</v>
      </c>
      <c r="BM110" s="136" t="s">
        <v>774</v>
      </c>
    </row>
    <row r="111" spans="2:65" s="1" customFormat="1" ht="19.2">
      <c r="B111" s="30"/>
      <c r="D111" s="138" t="s">
        <v>129</v>
      </c>
      <c r="F111" s="139" t="s">
        <v>775</v>
      </c>
      <c r="L111" s="30"/>
      <c r="M111" s="140"/>
      <c r="U111" s="51"/>
      <c r="AT111" s="17" t="s">
        <v>129</v>
      </c>
      <c r="AU111" s="17" t="s">
        <v>84</v>
      </c>
    </row>
    <row r="112" spans="2:65" s="13" customFormat="1">
      <c r="B112" s="148"/>
      <c r="D112" s="138" t="s">
        <v>133</v>
      </c>
      <c r="E112" s="149" t="s">
        <v>3</v>
      </c>
      <c r="F112" s="150" t="s">
        <v>776</v>
      </c>
      <c r="H112" s="151">
        <v>170</v>
      </c>
      <c r="L112" s="148"/>
      <c r="M112" s="152"/>
      <c r="U112" s="153"/>
      <c r="AT112" s="149" t="s">
        <v>133</v>
      </c>
      <c r="AU112" s="149" t="s">
        <v>84</v>
      </c>
      <c r="AV112" s="13" t="s">
        <v>84</v>
      </c>
      <c r="AW112" s="13" t="s">
        <v>37</v>
      </c>
      <c r="AX112" s="13" t="s">
        <v>82</v>
      </c>
      <c r="AY112" s="149" t="s">
        <v>121</v>
      </c>
    </row>
    <row r="113" spans="2:65" s="1" customFormat="1" ht="16.5" customHeight="1">
      <c r="B113" s="124"/>
      <c r="C113" s="160" t="s">
        <v>182</v>
      </c>
      <c r="D113" s="160" t="s">
        <v>282</v>
      </c>
      <c r="E113" s="161" t="s">
        <v>777</v>
      </c>
      <c r="F113" s="162" t="s">
        <v>778</v>
      </c>
      <c r="G113" s="163" t="s">
        <v>126</v>
      </c>
      <c r="H113" s="164">
        <v>170</v>
      </c>
      <c r="I113" s="165"/>
      <c r="J113" s="165">
        <f>ROUND(I113*H113,2)</f>
        <v>0</v>
      </c>
      <c r="K113" s="166"/>
      <c r="L113" s="167"/>
      <c r="M113" s="168" t="s">
        <v>3</v>
      </c>
      <c r="N113" s="169" t="s">
        <v>46</v>
      </c>
      <c r="O113" s="134">
        <v>0</v>
      </c>
      <c r="P113" s="134">
        <f>O113*H113</f>
        <v>0</v>
      </c>
      <c r="Q113" s="134">
        <v>2.9999999999999997E-4</v>
      </c>
      <c r="R113" s="134">
        <f>Q113*H113</f>
        <v>5.0999999999999997E-2</v>
      </c>
      <c r="S113" s="134">
        <v>0</v>
      </c>
      <c r="T113" s="134">
        <f>S113*H113</f>
        <v>0</v>
      </c>
      <c r="U113" s="135" t="s">
        <v>3</v>
      </c>
      <c r="AR113" s="136" t="s">
        <v>173</v>
      </c>
      <c r="AT113" s="136" t="s">
        <v>282</v>
      </c>
      <c r="AU113" s="136" t="s">
        <v>84</v>
      </c>
      <c r="AY113" s="17" t="s">
        <v>121</v>
      </c>
      <c r="BE113" s="137">
        <f>IF(N113="základní",J113,0)</f>
        <v>0</v>
      </c>
      <c r="BF113" s="137">
        <f>IF(N113="snížená",J113,0)</f>
        <v>0</v>
      </c>
      <c r="BG113" s="137">
        <f>IF(N113="zákl. přenesená",J113,0)</f>
        <v>0</v>
      </c>
      <c r="BH113" s="137">
        <f>IF(N113="sníž. přenesená",J113,0)</f>
        <v>0</v>
      </c>
      <c r="BI113" s="137">
        <f>IF(N113="nulová",J113,0)</f>
        <v>0</v>
      </c>
      <c r="BJ113" s="17" t="s">
        <v>82</v>
      </c>
      <c r="BK113" s="137">
        <f>ROUND(I113*H113,2)</f>
        <v>0</v>
      </c>
      <c r="BL113" s="17" t="s">
        <v>127</v>
      </c>
      <c r="BM113" s="136" t="s">
        <v>779</v>
      </c>
    </row>
    <row r="114" spans="2:65" s="1" customFormat="1">
      <c r="B114" s="30"/>
      <c r="D114" s="138" t="s">
        <v>129</v>
      </c>
      <c r="F114" s="139" t="s">
        <v>778</v>
      </c>
      <c r="L114" s="30"/>
      <c r="M114" s="140"/>
      <c r="U114" s="51"/>
      <c r="AT114" s="17" t="s">
        <v>129</v>
      </c>
      <c r="AU114" s="17" t="s">
        <v>84</v>
      </c>
    </row>
    <row r="115" spans="2:65" s="11" customFormat="1" ht="22.8" customHeight="1">
      <c r="B115" s="113"/>
      <c r="D115" s="114" t="s">
        <v>74</v>
      </c>
      <c r="E115" s="122" t="s">
        <v>144</v>
      </c>
      <c r="F115" s="122" t="s">
        <v>780</v>
      </c>
      <c r="J115" s="123">
        <f>BK115</f>
        <v>0</v>
      </c>
      <c r="L115" s="113"/>
      <c r="M115" s="117"/>
      <c r="P115" s="118">
        <f>SUM(P116:P122)</f>
        <v>4.9000000000000004</v>
      </c>
      <c r="R115" s="118">
        <f>SUM(R116:R122)</f>
        <v>0.105</v>
      </c>
      <c r="T115" s="118">
        <f>SUM(T116:T122)</f>
        <v>0</v>
      </c>
      <c r="U115" s="119"/>
      <c r="AR115" s="114" t="s">
        <v>82</v>
      </c>
      <c r="AT115" s="120" t="s">
        <v>74</v>
      </c>
      <c r="AU115" s="120" t="s">
        <v>82</v>
      </c>
      <c r="AY115" s="114" t="s">
        <v>121</v>
      </c>
      <c r="BK115" s="121">
        <f>SUM(BK116:BK122)</f>
        <v>0</v>
      </c>
    </row>
    <row r="116" spans="2:65" s="1" customFormat="1" ht="16.5" customHeight="1">
      <c r="B116" s="124"/>
      <c r="C116" s="125" t="s">
        <v>189</v>
      </c>
      <c r="D116" s="125" t="s">
        <v>123</v>
      </c>
      <c r="E116" s="126" t="s">
        <v>781</v>
      </c>
      <c r="F116" s="127" t="s">
        <v>782</v>
      </c>
      <c r="G116" s="128" t="s">
        <v>192</v>
      </c>
      <c r="H116" s="129">
        <v>40</v>
      </c>
      <c r="I116" s="130"/>
      <c r="J116" s="130">
        <f>ROUND(I116*H116,2)</f>
        <v>0</v>
      </c>
      <c r="K116" s="131"/>
      <c r="L116" s="30"/>
      <c r="M116" s="132" t="s">
        <v>3</v>
      </c>
      <c r="N116" s="133" t="s">
        <v>46</v>
      </c>
      <c r="O116" s="134">
        <v>8.5000000000000006E-2</v>
      </c>
      <c r="P116" s="134">
        <f>O116*H116</f>
        <v>3.4000000000000004</v>
      </c>
      <c r="Q116" s="134">
        <v>0</v>
      </c>
      <c r="R116" s="134">
        <f>Q116*H116</f>
        <v>0</v>
      </c>
      <c r="S116" s="134">
        <v>0</v>
      </c>
      <c r="T116" s="134">
        <f>S116*H116</f>
        <v>0</v>
      </c>
      <c r="U116" s="135" t="s">
        <v>3</v>
      </c>
      <c r="AR116" s="136" t="s">
        <v>127</v>
      </c>
      <c r="AT116" s="136" t="s">
        <v>123</v>
      </c>
      <c r="AU116" s="136" t="s">
        <v>84</v>
      </c>
      <c r="AY116" s="17" t="s">
        <v>121</v>
      </c>
      <c r="BE116" s="137">
        <f>IF(N116="základní",J116,0)</f>
        <v>0</v>
      </c>
      <c r="BF116" s="137">
        <f>IF(N116="snížená",J116,0)</f>
        <v>0</v>
      </c>
      <c r="BG116" s="137">
        <f>IF(N116="zákl. přenesená",J116,0)</f>
        <v>0</v>
      </c>
      <c r="BH116" s="137">
        <f>IF(N116="sníž. přenesená",J116,0)</f>
        <v>0</v>
      </c>
      <c r="BI116" s="137">
        <f>IF(N116="nulová",J116,0)</f>
        <v>0</v>
      </c>
      <c r="BJ116" s="17" t="s">
        <v>82</v>
      </c>
      <c r="BK116" s="137">
        <f>ROUND(I116*H116,2)</f>
        <v>0</v>
      </c>
      <c r="BL116" s="17" t="s">
        <v>127</v>
      </c>
      <c r="BM116" s="136" t="s">
        <v>783</v>
      </c>
    </row>
    <row r="117" spans="2:65" s="1" customFormat="1">
      <c r="B117" s="30"/>
      <c r="D117" s="138" t="s">
        <v>129</v>
      </c>
      <c r="F117" s="139" t="s">
        <v>784</v>
      </c>
      <c r="L117" s="30"/>
      <c r="M117" s="140"/>
      <c r="U117" s="51"/>
      <c r="AT117" s="17" t="s">
        <v>129</v>
      </c>
      <c r="AU117" s="17" t="s">
        <v>84</v>
      </c>
    </row>
    <row r="118" spans="2:65" s="1" customFormat="1" ht="16.5" customHeight="1">
      <c r="B118" s="124"/>
      <c r="C118" s="125" t="s">
        <v>197</v>
      </c>
      <c r="D118" s="125" t="s">
        <v>123</v>
      </c>
      <c r="E118" s="126" t="s">
        <v>785</v>
      </c>
      <c r="F118" s="127" t="s">
        <v>786</v>
      </c>
      <c r="G118" s="128" t="s">
        <v>415</v>
      </c>
      <c r="H118" s="129">
        <v>1</v>
      </c>
      <c r="I118" s="130"/>
      <c r="J118" s="130">
        <f>ROUND(I118*H118,2)</f>
        <v>0</v>
      </c>
      <c r="K118" s="131"/>
      <c r="L118" s="30"/>
      <c r="M118" s="132" t="s">
        <v>3</v>
      </c>
      <c r="N118" s="133" t="s">
        <v>46</v>
      </c>
      <c r="O118" s="134">
        <v>1.5</v>
      </c>
      <c r="P118" s="134">
        <f>O118*H118</f>
        <v>1.5</v>
      </c>
      <c r="Q118" s="134">
        <v>0</v>
      </c>
      <c r="R118" s="134">
        <f>Q118*H118</f>
        <v>0</v>
      </c>
      <c r="S118" s="134">
        <v>0</v>
      </c>
      <c r="T118" s="134">
        <f>S118*H118</f>
        <v>0</v>
      </c>
      <c r="U118" s="135" t="s">
        <v>3</v>
      </c>
      <c r="AR118" s="136" t="s">
        <v>127</v>
      </c>
      <c r="AT118" s="136" t="s">
        <v>123</v>
      </c>
      <c r="AU118" s="136" t="s">
        <v>84</v>
      </c>
      <c r="AY118" s="17" t="s">
        <v>121</v>
      </c>
      <c r="BE118" s="137">
        <f>IF(N118="základní",J118,0)</f>
        <v>0</v>
      </c>
      <c r="BF118" s="137">
        <f>IF(N118="snížená",J118,0)</f>
        <v>0</v>
      </c>
      <c r="BG118" s="137">
        <f>IF(N118="zákl. přenesená",J118,0)</f>
        <v>0</v>
      </c>
      <c r="BH118" s="137">
        <f>IF(N118="sníž. přenesená",J118,0)</f>
        <v>0</v>
      </c>
      <c r="BI118" s="137">
        <f>IF(N118="nulová",J118,0)</f>
        <v>0</v>
      </c>
      <c r="BJ118" s="17" t="s">
        <v>82</v>
      </c>
      <c r="BK118" s="137">
        <f>ROUND(I118*H118,2)</f>
        <v>0</v>
      </c>
      <c r="BL118" s="17" t="s">
        <v>127</v>
      </c>
      <c r="BM118" s="136" t="s">
        <v>787</v>
      </c>
    </row>
    <row r="119" spans="2:65" s="1" customFormat="1">
      <c r="B119" s="30"/>
      <c r="D119" s="138" t="s">
        <v>129</v>
      </c>
      <c r="F119" s="139" t="s">
        <v>788</v>
      </c>
      <c r="L119" s="30"/>
      <c r="M119" s="140"/>
      <c r="U119" s="51"/>
      <c r="AT119" s="17" t="s">
        <v>129</v>
      </c>
      <c r="AU119" s="17" t="s">
        <v>84</v>
      </c>
    </row>
    <row r="120" spans="2:65" s="1" customFormat="1" ht="16.5" customHeight="1">
      <c r="B120" s="124"/>
      <c r="C120" s="160" t="s">
        <v>9</v>
      </c>
      <c r="D120" s="160" t="s">
        <v>282</v>
      </c>
      <c r="E120" s="161" t="s">
        <v>789</v>
      </c>
      <c r="F120" s="162" t="s">
        <v>790</v>
      </c>
      <c r="G120" s="163" t="s">
        <v>415</v>
      </c>
      <c r="H120" s="164">
        <v>1</v>
      </c>
      <c r="I120" s="165"/>
      <c r="J120" s="165">
        <f>ROUND(I120*H120,2)</f>
        <v>0</v>
      </c>
      <c r="K120" s="166"/>
      <c r="L120" s="167"/>
      <c r="M120" s="168" t="s">
        <v>3</v>
      </c>
      <c r="N120" s="169" t="s">
        <v>46</v>
      </c>
      <c r="O120" s="134">
        <v>0</v>
      </c>
      <c r="P120" s="134">
        <f>O120*H120</f>
        <v>0</v>
      </c>
      <c r="Q120" s="134">
        <v>0.105</v>
      </c>
      <c r="R120" s="134">
        <f>Q120*H120</f>
        <v>0.105</v>
      </c>
      <c r="S120" s="134">
        <v>0</v>
      </c>
      <c r="T120" s="134">
        <f>S120*H120</f>
        <v>0</v>
      </c>
      <c r="U120" s="135" t="s">
        <v>3</v>
      </c>
      <c r="AR120" s="136" t="s">
        <v>173</v>
      </c>
      <c r="AT120" s="136" t="s">
        <v>282</v>
      </c>
      <c r="AU120" s="136" t="s">
        <v>84</v>
      </c>
      <c r="AY120" s="17" t="s">
        <v>121</v>
      </c>
      <c r="BE120" s="137">
        <f>IF(N120="základní",J120,0)</f>
        <v>0</v>
      </c>
      <c r="BF120" s="137">
        <f>IF(N120="snížená",J120,0)</f>
        <v>0</v>
      </c>
      <c r="BG120" s="137">
        <f>IF(N120="zákl. přenesená",J120,0)</f>
        <v>0</v>
      </c>
      <c r="BH120" s="137">
        <f>IF(N120="sníž. přenesená",J120,0)</f>
        <v>0</v>
      </c>
      <c r="BI120" s="137">
        <f>IF(N120="nulová",J120,0)</f>
        <v>0</v>
      </c>
      <c r="BJ120" s="17" t="s">
        <v>82</v>
      </c>
      <c r="BK120" s="137">
        <f>ROUND(I120*H120,2)</f>
        <v>0</v>
      </c>
      <c r="BL120" s="17" t="s">
        <v>127</v>
      </c>
      <c r="BM120" s="136" t="s">
        <v>791</v>
      </c>
    </row>
    <row r="121" spans="2:65" s="1" customFormat="1">
      <c r="B121" s="30"/>
      <c r="D121" s="138" t="s">
        <v>129</v>
      </c>
      <c r="F121" s="139" t="s">
        <v>792</v>
      </c>
      <c r="L121" s="30"/>
      <c r="M121" s="140"/>
      <c r="U121" s="51"/>
      <c r="AT121" s="17" t="s">
        <v>129</v>
      </c>
      <c r="AU121" s="17" t="s">
        <v>84</v>
      </c>
    </row>
    <row r="122" spans="2:65" s="1" customFormat="1" ht="19.2">
      <c r="B122" s="30"/>
      <c r="D122" s="138" t="s">
        <v>793</v>
      </c>
      <c r="F122" s="173" t="s">
        <v>794</v>
      </c>
      <c r="L122" s="30"/>
      <c r="M122" s="140"/>
      <c r="U122" s="51"/>
      <c r="AT122" s="17" t="s">
        <v>793</v>
      </c>
      <c r="AU122" s="17" t="s">
        <v>84</v>
      </c>
    </row>
    <row r="123" spans="2:65" s="11" customFormat="1" ht="22.8" customHeight="1">
      <c r="B123" s="113"/>
      <c r="D123" s="114" t="s">
        <v>74</v>
      </c>
      <c r="E123" s="122" t="s">
        <v>127</v>
      </c>
      <c r="F123" s="122" t="s">
        <v>795</v>
      </c>
      <c r="J123" s="123">
        <f>BK123</f>
        <v>0</v>
      </c>
      <c r="L123" s="113"/>
      <c r="M123" s="117"/>
      <c r="P123" s="118">
        <f>SUM(P124:P129)</f>
        <v>8.0023129999999991</v>
      </c>
      <c r="R123" s="118">
        <f>SUM(R124:R129)</f>
        <v>0</v>
      </c>
      <c r="T123" s="118">
        <f>SUM(T124:T129)</f>
        <v>0</v>
      </c>
      <c r="U123" s="119"/>
      <c r="AR123" s="114" t="s">
        <v>82</v>
      </c>
      <c r="AT123" s="120" t="s">
        <v>74</v>
      </c>
      <c r="AU123" s="120" t="s">
        <v>82</v>
      </c>
      <c r="AY123" s="114" t="s">
        <v>121</v>
      </c>
      <c r="BK123" s="121">
        <f>SUM(BK124:BK129)</f>
        <v>0</v>
      </c>
    </row>
    <row r="124" spans="2:65" s="1" customFormat="1" ht="16.5" customHeight="1">
      <c r="B124" s="124"/>
      <c r="C124" s="125" t="s">
        <v>211</v>
      </c>
      <c r="D124" s="125" t="s">
        <v>123</v>
      </c>
      <c r="E124" s="126" t="s">
        <v>796</v>
      </c>
      <c r="F124" s="127" t="s">
        <v>797</v>
      </c>
      <c r="G124" s="128" t="s">
        <v>214</v>
      </c>
      <c r="H124" s="129">
        <v>0.82099999999999995</v>
      </c>
      <c r="I124" s="130"/>
      <c r="J124" s="130">
        <f>ROUND(I124*H124,2)</f>
        <v>0</v>
      </c>
      <c r="K124" s="131"/>
      <c r="L124" s="30"/>
      <c r="M124" s="132" t="s">
        <v>3</v>
      </c>
      <c r="N124" s="133" t="s">
        <v>46</v>
      </c>
      <c r="O124" s="134">
        <v>1.3029999999999999</v>
      </c>
      <c r="P124" s="134">
        <f>O124*H124</f>
        <v>1.0697629999999998</v>
      </c>
      <c r="Q124" s="134">
        <v>0</v>
      </c>
      <c r="R124" s="134">
        <f>Q124*H124</f>
        <v>0</v>
      </c>
      <c r="S124" s="134">
        <v>0</v>
      </c>
      <c r="T124" s="134">
        <f>S124*H124</f>
        <v>0</v>
      </c>
      <c r="U124" s="135" t="s">
        <v>3</v>
      </c>
      <c r="AR124" s="136" t="s">
        <v>127</v>
      </c>
      <c r="AT124" s="136" t="s">
        <v>123</v>
      </c>
      <c r="AU124" s="136" t="s">
        <v>84</v>
      </c>
      <c r="AY124" s="17" t="s">
        <v>121</v>
      </c>
      <c r="BE124" s="137">
        <f>IF(N124="základní",J124,0)</f>
        <v>0</v>
      </c>
      <c r="BF124" s="137">
        <f>IF(N124="snížená",J124,0)</f>
        <v>0</v>
      </c>
      <c r="BG124" s="137">
        <f>IF(N124="zákl. přenesená",J124,0)</f>
        <v>0</v>
      </c>
      <c r="BH124" s="137">
        <f>IF(N124="sníž. přenesená",J124,0)</f>
        <v>0</v>
      </c>
      <c r="BI124" s="137">
        <f>IF(N124="nulová",J124,0)</f>
        <v>0</v>
      </c>
      <c r="BJ124" s="17" t="s">
        <v>82</v>
      </c>
      <c r="BK124" s="137">
        <f>ROUND(I124*H124,2)</f>
        <v>0</v>
      </c>
      <c r="BL124" s="17" t="s">
        <v>127</v>
      </c>
      <c r="BM124" s="136" t="s">
        <v>798</v>
      </c>
    </row>
    <row r="125" spans="2:65" s="1" customFormat="1">
      <c r="B125" s="30"/>
      <c r="D125" s="138" t="s">
        <v>129</v>
      </c>
      <c r="F125" s="139" t="s">
        <v>799</v>
      </c>
      <c r="L125" s="30"/>
      <c r="M125" s="140"/>
      <c r="U125" s="51"/>
      <c r="AT125" s="17" t="s">
        <v>129</v>
      </c>
      <c r="AU125" s="17" t="s">
        <v>84</v>
      </c>
    </row>
    <row r="126" spans="2:65" s="13" customFormat="1">
      <c r="B126" s="148"/>
      <c r="D126" s="138" t="s">
        <v>133</v>
      </c>
      <c r="E126" s="149" t="s">
        <v>3</v>
      </c>
      <c r="F126" s="150" t="s">
        <v>800</v>
      </c>
      <c r="H126" s="151">
        <v>0.82099999999999995</v>
      </c>
      <c r="L126" s="148"/>
      <c r="M126" s="152"/>
      <c r="U126" s="153"/>
      <c r="AT126" s="149" t="s">
        <v>133</v>
      </c>
      <c r="AU126" s="149" t="s">
        <v>84</v>
      </c>
      <c r="AV126" s="13" t="s">
        <v>84</v>
      </c>
      <c r="AW126" s="13" t="s">
        <v>37</v>
      </c>
      <c r="AX126" s="13" t="s">
        <v>82</v>
      </c>
      <c r="AY126" s="149" t="s">
        <v>121</v>
      </c>
    </row>
    <row r="127" spans="2:65" s="1" customFormat="1" ht="16.5" customHeight="1">
      <c r="B127" s="124"/>
      <c r="C127" s="125" t="s">
        <v>222</v>
      </c>
      <c r="D127" s="125" t="s">
        <v>123</v>
      </c>
      <c r="E127" s="126" t="s">
        <v>801</v>
      </c>
      <c r="F127" s="127" t="s">
        <v>802</v>
      </c>
      <c r="G127" s="128" t="s">
        <v>214</v>
      </c>
      <c r="H127" s="129">
        <v>4.09</v>
      </c>
      <c r="I127" s="130"/>
      <c r="J127" s="130">
        <f>ROUND(I127*H127,2)</f>
        <v>0</v>
      </c>
      <c r="K127" s="131"/>
      <c r="L127" s="30"/>
      <c r="M127" s="132" t="s">
        <v>3</v>
      </c>
      <c r="N127" s="133" t="s">
        <v>46</v>
      </c>
      <c r="O127" s="134">
        <v>1.6950000000000001</v>
      </c>
      <c r="P127" s="134">
        <f>O127*H127</f>
        <v>6.93255</v>
      </c>
      <c r="Q127" s="134">
        <v>0</v>
      </c>
      <c r="R127" s="134">
        <f>Q127*H127</f>
        <v>0</v>
      </c>
      <c r="S127" s="134">
        <v>0</v>
      </c>
      <c r="T127" s="134">
        <f>S127*H127</f>
        <v>0</v>
      </c>
      <c r="U127" s="135" t="s">
        <v>3</v>
      </c>
      <c r="AR127" s="136" t="s">
        <v>127</v>
      </c>
      <c r="AT127" s="136" t="s">
        <v>123</v>
      </c>
      <c r="AU127" s="136" t="s">
        <v>84</v>
      </c>
      <c r="AY127" s="17" t="s">
        <v>121</v>
      </c>
      <c r="BE127" s="137">
        <f>IF(N127="základní",J127,0)</f>
        <v>0</v>
      </c>
      <c r="BF127" s="137">
        <f>IF(N127="snížená",J127,0)</f>
        <v>0</v>
      </c>
      <c r="BG127" s="137">
        <f>IF(N127="zákl. přenesená",J127,0)</f>
        <v>0</v>
      </c>
      <c r="BH127" s="137">
        <f>IF(N127="sníž. přenesená",J127,0)</f>
        <v>0</v>
      </c>
      <c r="BI127" s="137">
        <f>IF(N127="nulová",J127,0)</f>
        <v>0</v>
      </c>
      <c r="BJ127" s="17" t="s">
        <v>82</v>
      </c>
      <c r="BK127" s="137">
        <f>ROUND(I127*H127,2)</f>
        <v>0</v>
      </c>
      <c r="BL127" s="17" t="s">
        <v>127</v>
      </c>
      <c r="BM127" s="136" t="s">
        <v>803</v>
      </c>
    </row>
    <row r="128" spans="2:65" s="1" customFormat="1">
      <c r="B128" s="30"/>
      <c r="D128" s="138" t="s">
        <v>129</v>
      </c>
      <c r="F128" s="139" t="s">
        <v>804</v>
      </c>
      <c r="L128" s="30"/>
      <c r="M128" s="140"/>
      <c r="U128" s="51"/>
      <c r="AT128" s="17" t="s">
        <v>129</v>
      </c>
      <c r="AU128" s="17" t="s">
        <v>84</v>
      </c>
    </row>
    <row r="129" spans="2:65" s="13" customFormat="1">
      <c r="B129" s="148"/>
      <c r="D129" s="138" t="s">
        <v>133</v>
      </c>
      <c r="E129" s="149" t="s">
        <v>3</v>
      </c>
      <c r="F129" s="150" t="s">
        <v>805</v>
      </c>
      <c r="H129" s="151">
        <v>4.09</v>
      </c>
      <c r="L129" s="148"/>
      <c r="M129" s="152"/>
      <c r="U129" s="153"/>
      <c r="AT129" s="149" t="s">
        <v>133</v>
      </c>
      <c r="AU129" s="149" t="s">
        <v>84</v>
      </c>
      <c r="AV129" s="13" t="s">
        <v>84</v>
      </c>
      <c r="AW129" s="13" t="s">
        <v>37</v>
      </c>
      <c r="AX129" s="13" t="s">
        <v>82</v>
      </c>
      <c r="AY129" s="149" t="s">
        <v>121</v>
      </c>
    </row>
    <row r="130" spans="2:65" s="11" customFormat="1" ht="22.8" customHeight="1">
      <c r="B130" s="113"/>
      <c r="D130" s="114" t="s">
        <v>74</v>
      </c>
      <c r="E130" s="122" t="s">
        <v>173</v>
      </c>
      <c r="F130" s="122" t="s">
        <v>806</v>
      </c>
      <c r="J130" s="123">
        <f>BK130</f>
        <v>0</v>
      </c>
      <c r="L130" s="113"/>
      <c r="M130" s="117"/>
      <c r="P130" s="118">
        <f>SUM(P131:P178)</f>
        <v>134.56142</v>
      </c>
      <c r="R130" s="118">
        <f>SUM(R131:R178)</f>
        <v>16.292337579999998</v>
      </c>
      <c r="T130" s="118">
        <f>SUM(T131:T178)</f>
        <v>0</v>
      </c>
      <c r="U130" s="119"/>
      <c r="AR130" s="114" t="s">
        <v>82</v>
      </c>
      <c r="AT130" s="120" t="s">
        <v>74</v>
      </c>
      <c r="AU130" s="120" t="s">
        <v>82</v>
      </c>
      <c r="AY130" s="114" t="s">
        <v>121</v>
      </c>
      <c r="BK130" s="121">
        <f>SUM(BK131:BK178)</f>
        <v>0</v>
      </c>
    </row>
    <row r="131" spans="2:65" s="1" customFormat="1" ht="21.75" customHeight="1">
      <c r="B131" s="124"/>
      <c r="C131" s="125" t="s">
        <v>230</v>
      </c>
      <c r="D131" s="125" t="s">
        <v>123</v>
      </c>
      <c r="E131" s="126" t="s">
        <v>807</v>
      </c>
      <c r="F131" s="127" t="s">
        <v>808</v>
      </c>
      <c r="G131" s="128" t="s">
        <v>192</v>
      </c>
      <c r="H131" s="129">
        <v>37.4</v>
      </c>
      <c r="I131" s="130"/>
      <c r="J131" s="130">
        <f>ROUND(I131*H131,2)</f>
        <v>0</v>
      </c>
      <c r="K131" s="131"/>
      <c r="L131" s="30"/>
      <c r="M131" s="132" t="s">
        <v>3</v>
      </c>
      <c r="N131" s="133" t="s">
        <v>46</v>
      </c>
      <c r="O131" s="134">
        <v>0.19</v>
      </c>
      <c r="P131" s="134">
        <f>O131*H131</f>
        <v>7.1059999999999999</v>
      </c>
      <c r="Q131" s="134">
        <v>1.0000000000000001E-5</v>
      </c>
      <c r="R131" s="134">
        <f>Q131*H131</f>
        <v>3.7400000000000004E-4</v>
      </c>
      <c r="S131" s="134">
        <v>0</v>
      </c>
      <c r="T131" s="134">
        <f>S131*H131</f>
        <v>0</v>
      </c>
      <c r="U131" s="135" t="s">
        <v>3</v>
      </c>
      <c r="AR131" s="136" t="s">
        <v>127</v>
      </c>
      <c r="AT131" s="136" t="s">
        <v>123</v>
      </c>
      <c r="AU131" s="136" t="s">
        <v>84</v>
      </c>
      <c r="AY131" s="17" t="s">
        <v>121</v>
      </c>
      <c r="BE131" s="137">
        <f>IF(N131="základní",J131,0)</f>
        <v>0</v>
      </c>
      <c r="BF131" s="137">
        <f>IF(N131="snížená",J131,0)</f>
        <v>0</v>
      </c>
      <c r="BG131" s="137">
        <f>IF(N131="zákl. přenesená",J131,0)</f>
        <v>0</v>
      </c>
      <c r="BH131" s="137">
        <f>IF(N131="sníž. přenesená",J131,0)</f>
        <v>0</v>
      </c>
      <c r="BI131" s="137">
        <f>IF(N131="nulová",J131,0)</f>
        <v>0</v>
      </c>
      <c r="BJ131" s="17" t="s">
        <v>82</v>
      </c>
      <c r="BK131" s="137">
        <f>ROUND(I131*H131,2)</f>
        <v>0</v>
      </c>
      <c r="BL131" s="17" t="s">
        <v>127</v>
      </c>
      <c r="BM131" s="136" t="s">
        <v>809</v>
      </c>
    </row>
    <row r="132" spans="2:65" s="1" customFormat="1" ht="19.2">
      <c r="B132" s="30"/>
      <c r="D132" s="138" t="s">
        <v>129</v>
      </c>
      <c r="F132" s="139" t="s">
        <v>810</v>
      </c>
      <c r="L132" s="30"/>
      <c r="M132" s="140"/>
      <c r="U132" s="51"/>
      <c r="AT132" s="17" t="s">
        <v>129</v>
      </c>
      <c r="AU132" s="17" t="s">
        <v>84</v>
      </c>
    </row>
    <row r="133" spans="2:65" s="1" customFormat="1" ht="21.75" customHeight="1">
      <c r="B133" s="124"/>
      <c r="C133" s="160" t="s">
        <v>238</v>
      </c>
      <c r="D133" s="160" t="s">
        <v>282</v>
      </c>
      <c r="E133" s="161" t="s">
        <v>811</v>
      </c>
      <c r="F133" s="162" t="s">
        <v>812</v>
      </c>
      <c r="G133" s="163" t="s">
        <v>192</v>
      </c>
      <c r="H133" s="164">
        <v>38.521999999999998</v>
      </c>
      <c r="I133" s="165"/>
      <c r="J133" s="165">
        <f>ROUND(I133*H133,2)</f>
        <v>0</v>
      </c>
      <c r="K133" s="166"/>
      <c r="L133" s="167"/>
      <c r="M133" s="168" t="s">
        <v>3</v>
      </c>
      <c r="N133" s="169" t="s">
        <v>46</v>
      </c>
      <c r="O133" s="134">
        <v>0</v>
      </c>
      <c r="P133" s="134">
        <f>O133*H133</f>
        <v>0</v>
      </c>
      <c r="Q133" s="134">
        <v>3.8999999999999999E-4</v>
      </c>
      <c r="R133" s="134">
        <f>Q133*H133</f>
        <v>1.502358E-2</v>
      </c>
      <c r="S133" s="134">
        <v>0</v>
      </c>
      <c r="T133" s="134">
        <f>S133*H133</f>
        <v>0</v>
      </c>
      <c r="U133" s="135" t="s">
        <v>3</v>
      </c>
      <c r="AR133" s="136" t="s">
        <v>173</v>
      </c>
      <c r="AT133" s="136" t="s">
        <v>282</v>
      </c>
      <c r="AU133" s="136" t="s">
        <v>84</v>
      </c>
      <c r="AY133" s="17" t="s">
        <v>121</v>
      </c>
      <c r="BE133" s="137">
        <f>IF(N133="základní",J133,0)</f>
        <v>0</v>
      </c>
      <c r="BF133" s="137">
        <f>IF(N133="snížená",J133,0)</f>
        <v>0</v>
      </c>
      <c r="BG133" s="137">
        <f>IF(N133="zákl. přenesená",J133,0)</f>
        <v>0</v>
      </c>
      <c r="BH133" s="137">
        <f>IF(N133="sníž. přenesená",J133,0)</f>
        <v>0</v>
      </c>
      <c r="BI133" s="137">
        <f>IF(N133="nulová",J133,0)</f>
        <v>0</v>
      </c>
      <c r="BJ133" s="17" t="s">
        <v>82</v>
      </c>
      <c r="BK133" s="137">
        <f>ROUND(I133*H133,2)</f>
        <v>0</v>
      </c>
      <c r="BL133" s="17" t="s">
        <v>127</v>
      </c>
      <c r="BM133" s="136" t="s">
        <v>813</v>
      </c>
    </row>
    <row r="134" spans="2:65" s="1" customFormat="1">
      <c r="B134" s="30"/>
      <c r="D134" s="138" t="s">
        <v>129</v>
      </c>
      <c r="F134" s="139" t="s">
        <v>812</v>
      </c>
      <c r="L134" s="30"/>
      <c r="M134" s="140"/>
      <c r="U134" s="51"/>
      <c r="AT134" s="17" t="s">
        <v>129</v>
      </c>
      <c r="AU134" s="17" t="s">
        <v>84</v>
      </c>
    </row>
    <row r="135" spans="2:65" s="13" customFormat="1">
      <c r="B135" s="148"/>
      <c r="D135" s="138" t="s">
        <v>133</v>
      </c>
      <c r="E135" s="149" t="s">
        <v>3</v>
      </c>
      <c r="F135" s="150" t="s">
        <v>814</v>
      </c>
      <c r="H135" s="151">
        <v>38.521999999999998</v>
      </c>
      <c r="L135" s="148"/>
      <c r="M135" s="152"/>
      <c r="U135" s="153"/>
      <c r="AT135" s="149" t="s">
        <v>133</v>
      </c>
      <c r="AU135" s="149" t="s">
        <v>84</v>
      </c>
      <c r="AV135" s="13" t="s">
        <v>84</v>
      </c>
      <c r="AW135" s="13" t="s">
        <v>37</v>
      </c>
      <c r="AX135" s="13" t="s">
        <v>82</v>
      </c>
      <c r="AY135" s="149" t="s">
        <v>121</v>
      </c>
    </row>
    <row r="136" spans="2:65" s="1" customFormat="1" ht="16.5" customHeight="1">
      <c r="B136" s="124"/>
      <c r="C136" s="125" t="s">
        <v>243</v>
      </c>
      <c r="D136" s="125" t="s">
        <v>123</v>
      </c>
      <c r="E136" s="126" t="s">
        <v>815</v>
      </c>
      <c r="F136" s="127" t="s">
        <v>816</v>
      </c>
      <c r="G136" s="128" t="s">
        <v>192</v>
      </c>
      <c r="H136" s="129">
        <v>6.2</v>
      </c>
      <c r="I136" s="130"/>
      <c r="J136" s="130">
        <f>ROUND(I136*H136,2)</f>
        <v>0</v>
      </c>
      <c r="K136" s="131"/>
      <c r="L136" s="30"/>
      <c r="M136" s="132" t="s">
        <v>3</v>
      </c>
      <c r="N136" s="133" t="s">
        <v>46</v>
      </c>
      <c r="O136" s="134">
        <v>0.19</v>
      </c>
      <c r="P136" s="134">
        <f>O136*H136</f>
        <v>1.1780000000000002</v>
      </c>
      <c r="Q136" s="134">
        <v>1.31E-3</v>
      </c>
      <c r="R136" s="134">
        <f>Q136*H136</f>
        <v>8.1220000000000007E-3</v>
      </c>
      <c r="S136" s="134">
        <v>0</v>
      </c>
      <c r="T136" s="134">
        <f>S136*H136</f>
        <v>0</v>
      </c>
      <c r="U136" s="135" t="s">
        <v>3</v>
      </c>
      <c r="AR136" s="136" t="s">
        <v>127</v>
      </c>
      <c r="AT136" s="136" t="s">
        <v>123</v>
      </c>
      <c r="AU136" s="136" t="s">
        <v>84</v>
      </c>
      <c r="AY136" s="17" t="s">
        <v>121</v>
      </c>
      <c r="BE136" s="137">
        <f>IF(N136="základní",J136,0)</f>
        <v>0</v>
      </c>
      <c r="BF136" s="137">
        <f>IF(N136="snížená",J136,0)</f>
        <v>0</v>
      </c>
      <c r="BG136" s="137">
        <f>IF(N136="zákl. přenesená",J136,0)</f>
        <v>0</v>
      </c>
      <c r="BH136" s="137">
        <f>IF(N136="sníž. přenesená",J136,0)</f>
        <v>0</v>
      </c>
      <c r="BI136" s="137">
        <f>IF(N136="nulová",J136,0)</f>
        <v>0</v>
      </c>
      <c r="BJ136" s="17" t="s">
        <v>82</v>
      </c>
      <c r="BK136" s="137">
        <f>ROUND(I136*H136,2)</f>
        <v>0</v>
      </c>
      <c r="BL136" s="17" t="s">
        <v>127</v>
      </c>
      <c r="BM136" s="136" t="s">
        <v>817</v>
      </c>
    </row>
    <row r="137" spans="2:65" s="1" customFormat="1" ht="19.2">
      <c r="B137" s="30"/>
      <c r="D137" s="138" t="s">
        <v>129</v>
      </c>
      <c r="F137" s="139" t="s">
        <v>818</v>
      </c>
      <c r="L137" s="30"/>
      <c r="M137" s="140"/>
      <c r="U137" s="51"/>
      <c r="AT137" s="17" t="s">
        <v>129</v>
      </c>
      <c r="AU137" s="17" t="s">
        <v>84</v>
      </c>
    </row>
    <row r="138" spans="2:65" s="1" customFormat="1" ht="16.5" customHeight="1">
      <c r="B138" s="124"/>
      <c r="C138" s="125" t="s">
        <v>244</v>
      </c>
      <c r="D138" s="125" t="s">
        <v>123</v>
      </c>
      <c r="E138" s="126" t="s">
        <v>819</v>
      </c>
      <c r="F138" s="127" t="s">
        <v>820</v>
      </c>
      <c r="G138" s="128" t="s">
        <v>192</v>
      </c>
      <c r="H138" s="129">
        <v>13.55</v>
      </c>
      <c r="I138" s="130"/>
      <c r="J138" s="130">
        <f>ROUND(I138*H138,2)</f>
        <v>0</v>
      </c>
      <c r="K138" s="131"/>
      <c r="L138" s="30"/>
      <c r="M138" s="132" t="s">
        <v>3</v>
      </c>
      <c r="N138" s="133" t="s">
        <v>46</v>
      </c>
      <c r="O138" s="134">
        <v>0.25800000000000001</v>
      </c>
      <c r="P138" s="134">
        <f>O138*H138</f>
        <v>3.4959000000000002</v>
      </c>
      <c r="Q138" s="134">
        <v>2.7599999999999999E-3</v>
      </c>
      <c r="R138" s="134">
        <f>Q138*H138</f>
        <v>3.7398000000000001E-2</v>
      </c>
      <c r="S138" s="134">
        <v>0</v>
      </c>
      <c r="T138" s="134">
        <f>S138*H138</f>
        <v>0</v>
      </c>
      <c r="U138" s="135" t="s">
        <v>3</v>
      </c>
      <c r="AR138" s="136" t="s">
        <v>127</v>
      </c>
      <c r="AT138" s="136" t="s">
        <v>123</v>
      </c>
      <c r="AU138" s="136" t="s">
        <v>84</v>
      </c>
      <c r="AY138" s="17" t="s">
        <v>121</v>
      </c>
      <c r="BE138" s="137">
        <f>IF(N138="základní",J138,0)</f>
        <v>0</v>
      </c>
      <c r="BF138" s="137">
        <f>IF(N138="snížená",J138,0)</f>
        <v>0</v>
      </c>
      <c r="BG138" s="137">
        <f>IF(N138="zákl. přenesená",J138,0)</f>
        <v>0</v>
      </c>
      <c r="BH138" s="137">
        <f>IF(N138="sníž. přenesená",J138,0)</f>
        <v>0</v>
      </c>
      <c r="BI138" s="137">
        <f>IF(N138="nulová",J138,0)</f>
        <v>0</v>
      </c>
      <c r="BJ138" s="17" t="s">
        <v>82</v>
      </c>
      <c r="BK138" s="137">
        <f>ROUND(I138*H138,2)</f>
        <v>0</v>
      </c>
      <c r="BL138" s="17" t="s">
        <v>127</v>
      </c>
      <c r="BM138" s="136" t="s">
        <v>821</v>
      </c>
    </row>
    <row r="139" spans="2:65" s="1" customFormat="1" ht="19.2">
      <c r="B139" s="30"/>
      <c r="D139" s="138" t="s">
        <v>129</v>
      </c>
      <c r="F139" s="139" t="s">
        <v>822</v>
      </c>
      <c r="L139" s="30"/>
      <c r="M139" s="140"/>
      <c r="U139" s="51"/>
      <c r="AT139" s="17" t="s">
        <v>129</v>
      </c>
      <c r="AU139" s="17" t="s">
        <v>84</v>
      </c>
    </row>
    <row r="140" spans="2:65" s="1" customFormat="1" ht="16.5" customHeight="1">
      <c r="B140" s="124"/>
      <c r="C140" s="125" t="s">
        <v>250</v>
      </c>
      <c r="D140" s="125" t="s">
        <v>123</v>
      </c>
      <c r="E140" s="126" t="s">
        <v>823</v>
      </c>
      <c r="F140" s="127" t="s">
        <v>824</v>
      </c>
      <c r="G140" s="128" t="s">
        <v>192</v>
      </c>
      <c r="H140" s="129">
        <v>21.2</v>
      </c>
      <c r="I140" s="130"/>
      <c r="J140" s="130">
        <f>ROUND(I140*H140,2)</f>
        <v>0</v>
      </c>
      <c r="K140" s="131"/>
      <c r="L140" s="30"/>
      <c r="M140" s="132" t="s">
        <v>3</v>
      </c>
      <c r="N140" s="133" t="s">
        <v>46</v>
      </c>
      <c r="O140" s="134">
        <v>0.29199999999999998</v>
      </c>
      <c r="P140" s="134">
        <f>O140*H140</f>
        <v>6.1903999999999995</v>
      </c>
      <c r="Q140" s="134">
        <v>4.4000000000000003E-3</v>
      </c>
      <c r="R140" s="134">
        <f>Q140*H140</f>
        <v>9.3280000000000002E-2</v>
      </c>
      <c r="S140" s="134">
        <v>0</v>
      </c>
      <c r="T140" s="134">
        <f>S140*H140</f>
        <v>0</v>
      </c>
      <c r="U140" s="135" t="s">
        <v>3</v>
      </c>
      <c r="AR140" s="136" t="s">
        <v>127</v>
      </c>
      <c r="AT140" s="136" t="s">
        <v>123</v>
      </c>
      <c r="AU140" s="136" t="s">
        <v>84</v>
      </c>
      <c r="AY140" s="17" t="s">
        <v>121</v>
      </c>
      <c r="BE140" s="137">
        <f>IF(N140="základní",J140,0)</f>
        <v>0</v>
      </c>
      <c r="BF140" s="137">
        <f>IF(N140="snížená",J140,0)</f>
        <v>0</v>
      </c>
      <c r="BG140" s="137">
        <f>IF(N140="zákl. přenesená",J140,0)</f>
        <v>0</v>
      </c>
      <c r="BH140" s="137">
        <f>IF(N140="sníž. přenesená",J140,0)</f>
        <v>0</v>
      </c>
      <c r="BI140" s="137">
        <f>IF(N140="nulová",J140,0)</f>
        <v>0</v>
      </c>
      <c r="BJ140" s="17" t="s">
        <v>82</v>
      </c>
      <c r="BK140" s="137">
        <f>ROUND(I140*H140,2)</f>
        <v>0</v>
      </c>
      <c r="BL140" s="17" t="s">
        <v>127</v>
      </c>
      <c r="BM140" s="136" t="s">
        <v>825</v>
      </c>
    </row>
    <row r="141" spans="2:65" s="1" customFormat="1" ht="19.2">
      <c r="B141" s="30"/>
      <c r="D141" s="138" t="s">
        <v>129</v>
      </c>
      <c r="F141" s="139" t="s">
        <v>826</v>
      </c>
      <c r="L141" s="30"/>
      <c r="M141" s="140"/>
      <c r="U141" s="51"/>
      <c r="AT141" s="17" t="s">
        <v>129</v>
      </c>
      <c r="AU141" s="17" t="s">
        <v>84</v>
      </c>
    </row>
    <row r="142" spans="2:65" s="1" customFormat="1" ht="16.5" customHeight="1">
      <c r="B142" s="124"/>
      <c r="C142" s="125" t="s">
        <v>256</v>
      </c>
      <c r="D142" s="125" t="s">
        <v>123</v>
      </c>
      <c r="E142" s="126" t="s">
        <v>827</v>
      </c>
      <c r="F142" s="127" t="s">
        <v>828</v>
      </c>
      <c r="G142" s="128" t="s">
        <v>829</v>
      </c>
      <c r="H142" s="129">
        <v>1</v>
      </c>
      <c r="I142" s="130"/>
      <c r="J142" s="130">
        <f>ROUND(I142*H142,2)</f>
        <v>0</v>
      </c>
      <c r="K142" s="131"/>
      <c r="L142" s="30"/>
      <c r="M142" s="132" t="s">
        <v>3</v>
      </c>
      <c r="N142" s="133" t="s">
        <v>46</v>
      </c>
      <c r="O142" s="134">
        <v>0.82799999999999996</v>
      </c>
      <c r="P142" s="134">
        <f>O142*H142</f>
        <v>0.82799999999999996</v>
      </c>
      <c r="Q142" s="134">
        <v>1E-4</v>
      </c>
      <c r="R142" s="134">
        <f>Q142*H142</f>
        <v>1E-4</v>
      </c>
      <c r="S142" s="134">
        <v>0</v>
      </c>
      <c r="T142" s="134">
        <f>S142*H142</f>
        <v>0</v>
      </c>
      <c r="U142" s="135" t="s">
        <v>3</v>
      </c>
      <c r="AR142" s="136" t="s">
        <v>127</v>
      </c>
      <c r="AT142" s="136" t="s">
        <v>123</v>
      </c>
      <c r="AU142" s="136" t="s">
        <v>84</v>
      </c>
      <c r="AY142" s="17" t="s">
        <v>121</v>
      </c>
      <c r="BE142" s="137">
        <f>IF(N142="základní",J142,0)</f>
        <v>0</v>
      </c>
      <c r="BF142" s="137">
        <f>IF(N142="snížená",J142,0)</f>
        <v>0</v>
      </c>
      <c r="BG142" s="137">
        <f>IF(N142="zákl. přenesená",J142,0)</f>
        <v>0</v>
      </c>
      <c r="BH142" s="137">
        <f>IF(N142="sníž. přenesená",J142,0)</f>
        <v>0</v>
      </c>
      <c r="BI142" s="137">
        <f>IF(N142="nulová",J142,0)</f>
        <v>0</v>
      </c>
      <c r="BJ142" s="17" t="s">
        <v>82</v>
      </c>
      <c r="BK142" s="137">
        <f>ROUND(I142*H142,2)</f>
        <v>0</v>
      </c>
      <c r="BL142" s="17" t="s">
        <v>127</v>
      </c>
      <c r="BM142" s="136" t="s">
        <v>830</v>
      </c>
    </row>
    <row r="143" spans="2:65" s="1" customFormat="1">
      <c r="B143" s="30"/>
      <c r="D143" s="138" t="s">
        <v>129</v>
      </c>
      <c r="F143" s="139" t="s">
        <v>831</v>
      </c>
      <c r="L143" s="30"/>
      <c r="M143" s="140"/>
      <c r="U143" s="51"/>
      <c r="AT143" s="17" t="s">
        <v>129</v>
      </c>
      <c r="AU143" s="17" t="s">
        <v>84</v>
      </c>
    </row>
    <row r="144" spans="2:65" s="1" customFormat="1" ht="16.5" customHeight="1">
      <c r="B144" s="124"/>
      <c r="C144" s="125" t="s">
        <v>8</v>
      </c>
      <c r="D144" s="125" t="s">
        <v>123</v>
      </c>
      <c r="E144" s="126" t="s">
        <v>832</v>
      </c>
      <c r="F144" s="127" t="s">
        <v>833</v>
      </c>
      <c r="G144" s="128" t="s">
        <v>829</v>
      </c>
      <c r="H144" s="129">
        <v>2</v>
      </c>
      <c r="I144" s="130"/>
      <c r="J144" s="130">
        <f>ROUND(I144*H144,2)</f>
        <v>0</v>
      </c>
      <c r="K144" s="131"/>
      <c r="L144" s="30"/>
      <c r="M144" s="132" t="s">
        <v>3</v>
      </c>
      <c r="N144" s="133" t="s">
        <v>46</v>
      </c>
      <c r="O144" s="134">
        <v>0.82799999999999996</v>
      </c>
      <c r="P144" s="134">
        <f>O144*H144</f>
        <v>1.6559999999999999</v>
      </c>
      <c r="Q144" s="134">
        <v>1.8000000000000001E-4</v>
      </c>
      <c r="R144" s="134">
        <f>Q144*H144</f>
        <v>3.6000000000000002E-4</v>
      </c>
      <c r="S144" s="134">
        <v>0</v>
      </c>
      <c r="T144" s="134">
        <f>S144*H144</f>
        <v>0</v>
      </c>
      <c r="U144" s="135" t="s">
        <v>3</v>
      </c>
      <c r="AR144" s="136" t="s">
        <v>127</v>
      </c>
      <c r="AT144" s="136" t="s">
        <v>123</v>
      </c>
      <c r="AU144" s="136" t="s">
        <v>84</v>
      </c>
      <c r="AY144" s="17" t="s">
        <v>121</v>
      </c>
      <c r="BE144" s="137">
        <f>IF(N144="základní",J144,0)</f>
        <v>0</v>
      </c>
      <c r="BF144" s="137">
        <f>IF(N144="snížená",J144,0)</f>
        <v>0</v>
      </c>
      <c r="BG144" s="137">
        <f>IF(N144="zákl. přenesená",J144,0)</f>
        <v>0</v>
      </c>
      <c r="BH144" s="137">
        <f>IF(N144="sníž. přenesená",J144,0)</f>
        <v>0</v>
      </c>
      <c r="BI144" s="137">
        <f>IF(N144="nulová",J144,0)</f>
        <v>0</v>
      </c>
      <c r="BJ144" s="17" t="s">
        <v>82</v>
      </c>
      <c r="BK144" s="137">
        <f>ROUND(I144*H144,2)</f>
        <v>0</v>
      </c>
      <c r="BL144" s="17" t="s">
        <v>127</v>
      </c>
      <c r="BM144" s="136" t="s">
        <v>834</v>
      </c>
    </row>
    <row r="145" spans="2:65" s="1" customFormat="1">
      <c r="B145" s="30"/>
      <c r="D145" s="138" t="s">
        <v>129</v>
      </c>
      <c r="F145" s="139" t="s">
        <v>835</v>
      </c>
      <c r="L145" s="30"/>
      <c r="M145" s="140"/>
      <c r="U145" s="51"/>
      <c r="AT145" s="17" t="s">
        <v>129</v>
      </c>
      <c r="AU145" s="17" t="s">
        <v>84</v>
      </c>
    </row>
    <row r="146" spans="2:65" s="1" customFormat="1" ht="16.5" customHeight="1">
      <c r="B146" s="124"/>
      <c r="C146" s="125" t="s">
        <v>267</v>
      </c>
      <c r="D146" s="125" t="s">
        <v>123</v>
      </c>
      <c r="E146" s="126" t="s">
        <v>836</v>
      </c>
      <c r="F146" s="127" t="s">
        <v>837</v>
      </c>
      <c r="G146" s="128" t="s">
        <v>415</v>
      </c>
      <c r="H146" s="129">
        <v>10</v>
      </c>
      <c r="I146" s="130"/>
      <c r="J146" s="130">
        <f>ROUND(I146*H146,2)</f>
        <v>0</v>
      </c>
      <c r="K146" s="131"/>
      <c r="L146" s="30"/>
      <c r="M146" s="132" t="s">
        <v>3</v>
      </c>
      <c r="N146" s="133" t="s">
        <v>46</v>
      </c>
      <c r="O146" s="134">
        <v>1.5620000000000001</v>
      </c>
      <c r="P146" s="134">
        <f>O146*H146</f>
        <v>15.620000000000001</v>
      </c>
      <c r="Q146" s="134">
        <v>1.0189999999999999E-2</v>
      </c>
      <c r="R146" s="134">
        <f>Q146*H146</f>
        <v>0.10189999999999999</v>
      </c>
      <c r="S146" s="134">
        <v>0</v>
      </c>
      <c r="T146" s="134">
        <f>S146*H146</f>
        <v>0</v>
      </c>
      <c r="U146" s="135" t="s">
        <v>3</v>
      </c>
      <c r="AR146" s="136" t="s">
        <v>127</v>
      </c>
      <c r="AT146" s="136" t="s">
        <v>123</v>
      </c>
      <c r="AU146" s="136" t="s">
        <v>84</v>
      </c>
      <c r="AY146" s="17" t="s">
        <v>121</v>
      </c>
      <c r="BE146" s="137">
        <f>IF(N146="základní",J146,0)</f>
        <v>0</v>
      </c>
      <c r="BF146" s="137">
        <f>IF(N146="snížená",J146,0)</f>
        <v>0</v>
      </c>
      <c r="BG146" s="137">
        <f>IF(N146="zákl. přenesená",J146,0)</f>
        <v>0</v>
      </c>
      <c r="BH146" s="137">
        <f>IF(N146="sníž. přenesená",J146,0)</f>
        <v>0</v>
      </c>
      <c r="BI146" s="137">
        <f>IF(N146="nulová",J146,0)</f>
        <v>0</v>
      </c>
      <c r="BJ146" s="17" t="s">
        <v>82</v>
      </c>
      <c r="BK146" s="137">
        <f>ROUND(I146*H146,2)</f>
        <v>0</v>
      </c>
      <c r="BL146" s="17" t="s">
        <v>127</v>
      </c>
      <c r="BM146" s="136" t="s">
        <v>838</v>
      </c>
    </row>
    <row r="147" spans="2:65" s="1" customFormat="1">
      <c r="B147" s="30"/>
      <c r="D147" s="138" t="s">
        <v>129</v>
      </c>
      <c r="F147" s="139" t="s">
        <v>837</v>
      </c>
      <c r="L147" s="30"/>
      <c r="M147" s="140"/>
      <c r="U147" s="51"/>
      <c r="AT147" s="17" t="s">
        <v>129</v>
      </c>
      <c r="AU147" s="17" t="s">
        <v>84</v>
      </c>
    </row>
    <row r="148" spans="2:65" s="1" customFormat="1" ht="16.5" customHeight="1">
      <c r="B148" s="124"/>
      <c r="C148" s="160" t="s">
        <v>274</v>
      </c>
      <c r="D148" s="160" t="s">
        <v>282</v>
      </c>
      <c r="E148" s="161" t="s">
        <v>839</v>
      </c>
      <c r="F148" s="162" t="s">
        <v>840</v>
      </c>
      <c r="G148" s="163" t="s">
        <v>415</v>
      </c>
      <c r="H148" s="164">
        <v>2</v>
      </c>
      <c r="I148" s="165"/>
      <c r="J148" s="165">
        <f>ROUND(I148*H148,2)</f>
        <v>0</v>
      </c>
      <c r="K148" s="166"/>
      <c r="L148" s="167"/>
      <c r="M148" s="168" t="s">
        <v>3</v>
      </c>
      <c r="N148" s="169" t="s">
        <v>46</v>
      </c>
      <c r="O148" s="134">
        <v>0</v>
      </c>
      <c r="P148" s="134">
        <f>O148*H148</f>
        <v>0</v>
      </c>
      <c r="Q148" s="134">
        <v>0.52600000000000002</v>
      </c>
      <c r="R148" s="134">
        <f>Q148*H148</f>
        <v>1.052</v>
      </c>
      <c r="S148" s="134">
        <v>0</v>
      </c>
      <c r="T148" s="134">
        <f>S148*H148</f>
        <v>0</v>
      </c>
      <c r="U148" s="135" t="s">
        <v>3</v>
      </c>
      <c r="AR148" s="136" t="s">
        <v>173</v>
      </c>
      <c r="AT148" s="136" t="s">
        <v>282</v>
      </c>
      <c r="AU148" s="136" t="s">
        <v>84</v>
      </c>
      <c r="AY148" s="17" t="s">
        <v>121</v>
      </c>
      <c r="BE148" s="137">
        <f>IF(N148="základní",J148,0)</f>
        <v>0</v>
      </c>
      <c r="BF148" s="137">
        <f>IF(N148="snížená",J148,0)</f>
        <v>0</v>
      </c>
      <c r="BG148" s="137">
        <f>IF(N148="zákl. přenesená",J148,0)</f>
        <v>0</v>
      </c>
      <c r="BH148" s="137">
        <f>IF(N148="sníž. přenesená",J148,0)</f>
        <v>0</v>
      </c>
      <c r="BI148" s="137">
        <f>IF(N148="nulová",J148,0)</f>
        <v>0</v>
      </c>
      <c r="BJ148" s="17" t="s">
        <v>82</v>
      </c>
      <c r="BK148" s="137">
        <f>ROUND(I148*H148,2)</f>
        <v>0</v>
      </c>
      <c r="BL148" s="17" t="s">
        <v>127</v>
      </c>
      <c r="BM148" s="136" t="s">
        <v>841</v>
      </c>
    </row>
    <row r="149" spans="2:65" s="1" customFormat="1">
      <c r="B149" s="30"/>
      <c r="D149" s="138" t="s">
        <v>129</v>
      </c>
      <c r="F149" s="139" t="s">
        <v>840</v>
      </c>
      <c r="L149" s="30"/>
      <c r="M149" s="140"/>
      <c r="U149" s="51"/>
      <c r="AT149" s="17" t="s">
        <v>129</v>
      </c>
      <c r="AU149" s="17" t="s">
        <v>84</v>
      </c>
    </row>
    <row r="150" spans="2:65" s="1" customFormat="1" ht="16.5" customHeight="1">
      <c r="B150" s="124"/>
      <c r="C150" s="160" t="s">
        <v>281</v>
      </c>
      <c r="D150" s="160" t="s">
        <v>282</v>
      </c>
      <c r="E150" s="161" t="s">
        <v>842</v>
      </c>
      <c r="F150" s="162" t="s">
        <v>843</v>
      </c>
      <c r="G150" s="163" t="s">
        <v>415</v>
      </c>
      <c r="H150" s="164">
        <v>4</v>
      </c>
      <c r="I150" s="165"/>
      <c r="J150" s="165">
        <f>ROUND(I150*H150,2)</f>
        <v>0</v>
      </c>
      <c r="K150" s="166"/>
      <c r="L150" s="167"/>
      <c r="M150" s="168" t="s">
        <v>3</v>
      </c>
      <c r="N150" s="169" t="s">
        <v>46</v>
      </c>
      <c r="O150" s="134">
        <v>0</v>
      </c>
      <c r="P150" s="134">
        <f>O150*H150</f>
        <v>0</v>
      </c>
      <c r="Q150" s="134">
        <v>0.26200000000000001</v>
      </c>
      <c r="R150" s="134">
        <f>Q150*H150</f>
        <v>1.048</v>
      </c>
      <c r="S150" s="134">
        <v>0</v>
      </c>
      <c r="T150" s="134">
        <f>S150*H150</f>
        <v>0</v>
      </c>
      <c r="U150" s="135" t="s">
        <v>3</v>
      </c>
      <c r="AR150" s="136" t="s">
        <v>173</v>
      </c>
      <c r="AT150" s="136" t="s">
        <v>282</v>
      </c>
      <c r="AU150" s="136" t="s">
        <v>84</v>
      </c>
      <c r="AY150" s="17" t="s">
        <v>121</v>
      </c>
      <c r="BE150" s="137">
        <f>IF(N150="základní",J150,0)</f>
        <v>0</v>
      </c>
      <c r="BF150" s="137">
        <f>IF(N150="snížená",J150,0)</f>
        <v>0</v>
      </c>
      <c r="BG150" s="137">
        <f>IF(N150="zákl. přenesená",J150,0)</f>
        <v>0</v>
      </c>
      <c r="BH150" s="137">
        <f>IF(N150="sníž. přenesená",J150,0)</f>
        <v>0</v>
      </c>
      <c r="BI150" s="137">
        <f>IF(N150="nulová",J150,0)</f>
        <v>0</v>
      </c>
      <c r="BJ150" s="17" t="s">
        <v>82</v>
      </c>
      <c r="BK150" s="137">
        <f>ROUND(I150*H150,2)</f>
        <v>0</v>
      </c>
      <c r="BL150" s="17" t="s">
        <v>127</v>
      </c>
      <c r="BM150" s="136" t="s">
        <v>844</v>
      </c>
    </row>
    <row r="151" spans="2:65" s="1" customFormat="1">
      <c r="B151" s="30"/>
      <c r="D151" s="138" t="s">
        <v>129</v>
      </c>
      <c r="F151" s="139" t="s">
        <v>843</v>
      </c>
      <c r="L151" s="30"/>
      <c r="M151" s="140"/>
      <c r="U151" s="51"/>
      <c r="AT151" s="17" t="s">
        <v>129</v>
      </c>
      <c r="AU151" s="17" t="s">
        <v>84</v>
      </c>
    </row>
    <row r="152" spans="2:65" s="1" customFormat="1" ht="16.5" customHeight="1">
      <c r="B152" s="124"/>
      <c r="C152" s="160" t="s">
        <v>287</v>
      </c>
      <c r="D152" s="160" t="s">
        <v>282</v>
      </c>
      <c r="E152" s="161" t="s">
        <v>845</v>
      </c>
      <c r="F152" s="162" t="s">
        <v>846</v>
      </c>
      <c r="G152" s="163" t="s">
        <v>415</v>
      </c>
      <c r="H152" s="164">
        <v>4</v>
      </c>
      <c r="I152" s="165"/>
      <c r="J152" s="165">
        <f>ROUND(I152*H152,2)</f>
        <v>0</v>
      </c>
      <c r="K152" s="166"/>
      <c r="L152" s="167"/>
      <c r="M152" s="168" t="s">
        <v>3</v>
      </c>
      <c r="N152" s="169" t="s">
        <v>46</v>
      </c>
      <c r="O152" s="134">
        <v>0</v>
      </c>
      <c r="P152" s="134">
        <f>O152*H152</f>
        <v>0</v>
      </c>
      <c r="Q152" s="134">
        <v>1.054</v>
      </c>
      <c r="R152" s="134">
        <f>Q152*H152</f>
        <v>4.2160000000000002</v>
      </c>
      <c r="S152" s="134">
        <v>0</v>
      </c>
      <c r="T152" s="134">
        <f>S152*H152</f>
        <v>0</v>
      </c>
      <c r="U152" s="135" t="s">
        <v>3</v>
      </c>
      <c r="AR152" s="136" t="s">
        <v>173</v>
      </c>
      <c r="AT152" s="136" t="s">
        <v>282</v>
      </c>
      <c r="AU152" s="136" t="s">
        <v>84</v>
      </c>
      <c r="AY152" s="17" t="s">
        <v>121</v>
      </c>
      <c r="BE152" s="137">
        <f>IF(N152="základní",J152,0)</f>
        <v>0</v>
      </c>
      <c r="BF152" s="137">
        <f>IF(N152="snížená",J152,0)</f>
        <v>0</v>
      </c>
      <c r="BG152" s="137">
        <f>IF(N152="zákl. přenesená",J152,0)</f>
        <v>0</v>
      </c>
      <c r="BH152" s="137">
        <f>IF(N152="sníž. přenesená",J152,0)</f>
        <v>0</v>
      </c>
      <c r="BI152" s="137">
        <f>IF(N152="nulová",J152,0)</f>
        <v>0</v>
      </c>
      <c r="BJ152" s="17" t="s">
        <v>82</v>
      </c>
      <c r="BK152" s="137">
        <f>ROUND(I152*H152,2)</f>
        <v>0</v>
      </c>
      <c r="BL152" s="17" t="s">
        <v>127</v>
      </c>
      <c r="BM152" s="136" t="s">
        <v>847</v>
      </c>
    </row>
    <row r="153" spans="2:65" s="1" customFormat="1">
      <c r="B153" s="30"/>
      <c r="D153" s="138" t="s">
        <v>129</v>
      </c>
      <c r="F153" s="139" t="s">
        <v>846</v>
      </c>
      <c r="L153" s="30"/>
      <c r="M153" s="140"/>
      <c r="U153" s="51"/>
      <c r="AT153" s="17" t="s">
        <v>129</v>
      </c>
      <c r="AU153" s="17" t="s">
        <v>84</v>
      </c>
    </row>
    <row r="154" spans="2:65" s="1" customFormat="1" ht="16.5" customHeight="1">
      <c r="B154" s="124"/>
      <c r="C154" s="125" t="s">
        <v>295</v>
      </c>
      <c r="D154" s="125" t="s">
        <v>123</v>
      </c>
      <c r="E154" s="126" t="s">
        <v>848</v>
      </c>
      <c r="F154" s="127" t="s">
        <v>849</v>
      </c>
      <c r="G154" s="128" t="s">
        <v>415</v>
      </c>
      <c r="H154" s="129">
        <v>4</v>
      </c>
      <c r="I154" s="130"/>
      <c r="J154" s="130">
        <f>ROUND(I154*H154,2)</f>
        <v>0</v>
      </c>
      <c r="K154" s="131"/>
      <c r="L154" s="30"/>
      <c r="M154" s="132" t="s">
        <v>3</v>
      </c>
      <c r="N154" s="133" t="s">
        <v>46</v>
      </c>
      <c r="O154" s="134">
        <v>1.6639999999999999</v>
      </c>
      <c r="P154" s="134">
        <f>O154*H154</f>
        <v>6.6559999999999997</v>
      </c>
      <c r="Q154" s="134">
        <v>1.248E-2</v>
      </c>
      <c r="R154" s="134">
        <f>Q154*H154</f>
        <v>4.9919999999999999E-2</v>
      </c>
      <c r="S154" s="134">
        <v>0</v>
      </c>
      <c r="T154" s="134">
        <f>S154*H154</f>
        <v>0</v>
      </c>
      <c r="U154" s="135" t="s">
        <v>3</v>
      </c>
      <c r="AR154" s="136" t="s">
        <v>127</v>
      </c>
      <c r="AT154" s="136" t="s">
        <v>123</v>
      </c>
      <c r="AU154" s="136" t="s">
        <v>84</v>
      </c>
      <c r="AY154" s="17" t="s">
        <v>121</v>
      </c>
      <c r="BE154" s="137">
        <f>IF(N154="základní",J154,0)</f>
        <v>0</v>
      </c>
      <c r="BF154" s="137">
        <f>IF(N154="snížená",J154,0)</f>
        <v>0</v>
      </c>
      <c r="BG154" s="137">
        <f>IF(N154="zákl. přenesená",J154,0)</f>
        <v>0</v>
      </c>
      <c r="BH154" s="137">
        <f>IF(N154="sníž. přenesená",J154,0)</f>
        <v>0</v>
      </c>
      <c r="BI154" s="137">
        <f>IF(N154="nulová",J154,0)</f>
        <v>0</v>
      </c>
      <c r="BJ154" s="17" t="s">
        <v>82</v>
      </c>
      <c r="BK154" s="137">
        <f>ROUND(I154*H154,2)</f>
        <v>0</v>
      </c>
      <c r="BL154" s="17" t="s">
        <v>127</v>
      </c>
      <c r="BM154" s="136" t="s">
        <v>850</v>
      </c>
    </row>
    <row r="155" spans="2:65" s="1" customFormat="1">
      <c r="B155" s="30"/>
      <c r="D155" s="138" t="s">
        <v>129</v>
      </c>
      <c r="F155" s="139" t="s">
        <v>849</v>
      </c>
      <c r="L155" s="30"/>
      <c r="M155" s="140"/>
      <c r="U155" s="51"/>
      <c r="AT155" s="17" t="s">
        <v>129</v>
      </c>
      <c r="AU155" s="17" t="s">
        <v>84</v>
      </c>
    </row>
    <row r="156" spans="2:65" s="1" customFormat="1" ht="16.5" customHeight="1">
      <c r="B156" s="124"/>
      <c r="C156" s="160" t="s">
        <v>303</v>
      </c>
      <c r="D156" s="160" t="s">
        <v>282</v>
      </c>
      <c r="E156" s="161" t="s">
        <v>851</v>
      </c>
      <c r="F156" s="162" t="s">
        <v>852</v>
      </c>
      <c r="G156" s="163" t="s">
        <v>415</v>
      </c>
      <c r="H156" s="164">
        <v>4</v>
      </c>
      <c r="I156" s="165"/>
      <c r="J156" s="165">
        <f>ROUND(I156*H156,2)</f>
        <v>0</v>
      </c>
      <c r="K156" s="166"/>
      <c r="L156" s="167"/>
      <c r="M156" s="168" t="s">
        <v>3</v>
      </c>
      <c r="N156" s="169" t="s">
        <v>46</v>
      </c>
      <c r="O156" s="134">
        <v>0</v>
      </c>
      <c r="P156" s="134">
        <f>O156*H156</f>
        <v>0</v>
      </c>
      <c r="Q156" s="134">
        <v>0.54800000000000004</v>
      </c>
      <c r="R156" s="134">
        <f>Q156*H156</f>
        <v>2.1920000000000002</v>
      </c>
      <c r="S156" s="134">
        <v>0</v>
      </c>
      <c r="T156" s="134">
        <f>S156*H156</f>
        <v>0</v>
      </c>
      <c r="U156" s="135" t="s">
        <v>3</v>
      </c>
      <c r="AR156" s="136" t="s">
        <v>173</v>
      </c>
      <c r="AT156" s="136" t="s">
        <v>282</v>
      </c>
      <c r="AU156" s="136" t="s">
        <v>84</v>
      </c>
      <c r="AY156" s="17" t="s">
        <v>121</v>
      </c>
      <c r="BE156" s="137">
        <f>IF(N156="základní",J156,0)</f>
        <v>0</v>
      </c>
      <c r="BF156" s="137">
        <f>IF(N156="snížená",J156,0)</f>
        <v>0</v>
      </c>
      <c r="BG156" s="137">
        <f>IF(N156="zákl. přenesená",J156,0)</f>
        <v>0</v>
      </c>
      <c r="BH156" s="137">
        <f>IF(N156="sníž. přenesená",J156,0)</f>
        <v>0</v>
      </c>
      <c r="BI156" s="137">
        <f>IF(N156="nulová",J156,0)</f>
        <v>0</v>
      </c>
      <c r="BJ156" s="17" t="s">
        <v>82</v>
      </c>
      <c r="BK156" s="137">
        <f>ROUND(I156*H156,2)</f>
        <v>0</v>
      </c>
      <c r="BL156" s="17" t="s">
        <v>127</v>
      </c>
      <c r="BM156" s="136" t="s">
        <v>853</v>
      </c>
    </row>
    <row r="157" spans="2:65" s="1" customFormat="1">
      <c r="B157" s="30"/>
      <c r="D157" s="138" t="s">
        <v>129</v>
      </c>
      <c r="F157" s="139" t="s">
        <v>852</v>
      </c>
      <c r="L157" s="30"/>
      <c r="M157" s="140"/>
      <c r="U157" s="51"/>
      <c r="AT157" s="17" t="s">
        <v>129</v>
      </c>
      <c r="AU157" s="17" t="s">
        <v>84</v>
      </c>
    </row>
    <row r="158" spans="2:65" s="1" customFormat="1" ht="16.5" customHeight="1">
      <c r="B158" s="124"/>
      <c r="C158" s="125" t="s">
        <v>309</v>
      </c>
      <c r="D158" s="125" t="s">
        <v>123</v>
      </c>
      <c r="E158" s="126" t="s">
        <v>854</v>
      </c>
      <c r="F158" s="127" t="s">
        <v>855</v>
      </c>
      <c r="G158" s="128" t="s">
        <v>415</v>
      </c>
      <c r="H158" s="129">
        <v>3</v>
      </c>
      <c r="I158" s="130"/>
      <c r="J158" s="130">
        <f>ROUND(I158*H158,2)</f>
        <v>0</v>
      </c>
      <c r="K158" s="131"/>
      <c r="L158" s="30"/>
      <c r="M158" s="132" t="s">
        <v>3</v>
      </c>
      <c r="N158" s="133" t="s">
        <v>46</v>
      </c>
      <c r="O158" s="134">
        <v>2.08</v>
      </c>
      <c r="P158" s="134">
        <f>O158*H158</f>
        <v>6.24</v>
      </c>
      <c r="Q158" s="134">
        <v>2.8539999999999999E-2</v>
      </c>
      <c r="R158" s="134">
        <f>Q158*H158</f>
        <v>8.5620000000000002E-2</v>
      </c>
      <c r="S158" s="134">
        <v>0</v>
      </c>
      <c r="T158" s="134">
        <f>S158*H158</f>
        <v>0</v>
      </c>
      <c r="U158" s="135" t="s">
        <v>3</v>
      </c>
      <c r="AR158" s="136" t="s">
        <v>127</v>
      </c>
      <c r="AT158" s="136" t="s">
        <v>123</v>
      </c>
      <c r="AU158" s="136" t="s">
        <v>84</v>
      </c>
      <c r="AY158" s="17" t="s">
        <v>121</v>
      </c>
      <c r="BE158" s="137">
        <f>IF(N158="základní",J158,0)</f>
        <v>0</v>
      </c>
      <c r="BF158" s="137">
        <f>IF(N158="snížená",J158,0)</f>
        <v>0</v>
      </c>
      <c r="BG158" s="137">
        <f>IF(N158="zákl. přenesená",J158,0)</f>
        <v>0</v>
      </c>
      <c r="BH158" s="137">
        <f>IF(N158="sníž. přenesená",J158,0)</f>
        <v>0</v>
      </c>
      <c r="BI158" s="137">
        <f>IF(N158="nulová",J158,0)</f>
        <v>0</v>
      </c>
      <c r="BJ158" s="17" t="s">
        <v>82</v>
      </c>
      <c r="BK158" s="137">
        <f>ROUND(I158*H158,2)</f>
        <v>0</v>
      </c>
      <c r="BL158" s="17" t="s">
        <v>127</v>
      </c>
      <c r="BM158" s="136" t="s">
        <v>856</v>
      </c>
    </row>
    <row r="159" spans="2:65" s="1" customFormat="1">
      <c r="B159" s="30"/>
      <c r="D159" s="138" t="s">
        <v>129</v>
      </c>
      <c r="F159" s="139" t="s">
        <v>855</v>
      </c>
      <c r="L159" s="30"/>
      <c r="M159" s="140"/>
      <c r="U159" s="51"/>
      <c r="AT159" s="17" t="s">
        <v>129</v>
      </c>
      <c r="AU159" s="17" t="s">
        <v>84</v>
      </c>
    </row>
    <row r="160" spans="2:65" s="1" customFormat="1" ht="16.5" customHeight="1">
      <c r="B160" s="124"/>
      <c r="C160" s="160" t="s">
        <v>322</v>
      </c>
      <c r="D160" s="160" t="s">
        <v>282</v>
      </c>
      <c r="E160" s="161" t="s">
        <v>857</v>
      </c>
      <c r="F160" s="162" t="s">
        <v>858</v>
      </c>
      <c r="G160" s="163" t="s">
        <v>415</v>
      </c>
      <c r="H160" s="164">
        <v>3</v>
      </c>
      <c r="I160" s="165"/>
      <c r="J160" s="165">
        <f>ROUND(I160*H160,2)</f>
        <v>0</v>
      </c>
      <c r="K160" s="166"/>
      <c r="L160" s="167"/>
      <c r="M160" s="168" t="s">
        <v>3</v>
      </c>
      <c r="N160" s="169" t="s">
        <v>46</v>
      </c>
      <c r="O160" s="134">
        <v>0</v>
      </c>
      <c r="P160" s="134">
        <f>O160*H160</f>
        <v>0</v>
      </c>
      <c r="Q160" s="134">
        <v>1.87</v>
      </c>
      <c r="R160" s="134">
        <f>Q160*H160</f>
        <v>5.61</v>
      </c>
      <c r="S160" s="134">
        <v>0</v>
      </c>
      <c r="T160" s="134">
        <f>S160*H160</f>
        <v>0</v>
      </c>
      <c r="U160" s="135" t="s">
        <v>3</v>
      </c>
      <c r="AR160" s="136" t="s">
        <v>173</v>
      </c>
      <c r="AT160" s="136" t="s">
        <v>282</v>
      </c>
      <c r="AU160" s="136" t="s">
        <v>84</v>
      </c>
      <c r="AY160" s="17" t="s">
        <v>121</v>
      </c>
      <c r="BE160" s="137">
        <f>IF(N160="základní",J160,0)</f>
        <v>0</v>
      </c>
      <c r="BF160" s="137">
        <f>IF(N160="snížená",J160,0)</f>
        <v>0</v>
      </c>
      <c r="BG160" s="137">
        <f>IF(N160="zákl. přenesená",J160,0)</f>
        <v>0</v>
      </c>
      <c r="BH160" s="137">
        <f>IF(N160="sníž. přenesená",J160,0)</f>
        <v>0</v>
      </c>
      <c r="BI160" s="137">
        <f>IF(N160="nulová",J160,0)</f>
        <v>0</v>
      </c>
      <c r="BJ160" s="17" t="s">
        <v>82</v>
      </c>
      <c r="BK160" s="137">
        <f>ROUND(I160*H160,2)</f>
        <v>0</v>
      </c>
      <c r="BL160" s="17" t="s">
        <v>127</v>
      </c>
      <c r="BM160" s="136" t="s">
        <v>859</v>
      </c>
    </row>
    <row r="161" spans="2:65" s="1" customFormat="1">
      <c r="B161" s="30"/>
      <c r="D161" s="138" t="s">
        <v>129</v>
      </c>
      <c r="F161" s="139" t="s">
        <v>858</v>
      </c>
      <c r="L161" s="30"/>
      <c r="M161" s="140"/>
      <c r="U161" s="51"/>
      <c r="AT161" s="17" t="s">
        <v>129</v>
      </c>
      <c r="AU161" s="17" t="s">
        <v>84</v>
      </c>
    </row>
    <row r="162" spans="2:65" s="1" customFormat="1" ht="16.5" customHeight="1">
      <c r="B162" s="124"/>
      <c r="C162" s="125" t="s">
        <v>331</v>
      </c>
      <c r="D162" s="125" t="s">
        <v>123</v>
      </c>
      <c r="E162" s="126" t="s">
        <v>860</v>
      </c>
      <c r="F162" s="127" t="s">
        <v>861</v>
      </c>
      <c r="G162" s="128" t="s">
        <v>415</v>
      </c>
      <c r="H162" s="129">
        <v>1</v>
      </c>
      <c r="I162" s="130"/>
      <c r="J162" s="130">
        <f>ROUND(I162*H162,2)</f>
        <v>0</v>
      </c>
      <c r="K162" s="131"/>
      <c r="L162" s="30"/>
      <c r="M162" s="132" t="s">
        <v>3</v>
      </c>
      <c r="N162" s="133" t="s">
        <v>46</v>
      </c>
      <c r="O162" s="134">
        <v>0.58299999999999996</v>
      </c>
      <c r="P162" s="134">
        <f>O162*H162</f>
        <v>0.58299999999999996</v>
      </c>
      <c r="Q162" s="134">
        <v>8.2049999999999998E-2</v>
      </c>
      <c r="R162" s="134">
        <f>Q162*H162</f>
        <v>8.2049999999999998E-2</v>
      </c>
      <c r="S162" s="134">
        <v>0</v>
      </c>
      <c r="T162" s="134">
        <f>S162*H162</f>
        <v>0</v>
      </c>
      <c r="U162" s="135" t="s">
        <v>3</v>
      </c>
      <c r="AR162" s="136" t="s">
        <v>127</v>
      </c>
      <c r="AT162" s="136" t="s">
        <v>123</v>
      </c>
      <c r="AU162" s="136" t="s">
        <v>84</v>
      </c>
      <c r="AY162" s="17" t="s">
        <v>121</v>
      </c>
      <c r="BE162" s="137">
        <f>IF(N162="základní",J162,0)</f>
        <v>0</v>
      </c>
      <c r="BF162" s="137">
        <f>IF(N162="snížená",J162,0)</f>
        <v>0</v>
      </c>
      <c r="BG162" s="137">
        <f>IF(N162="zákl. přenesená",J162,0)</f>
        <v>0</v>
      </c>
      <c r="BH162" s="137">
        <f>IF(N162="sníž. přenesená",J162,0)</f>
        <v>0</v>
      </c>
      <c r="BI162" s="137">
        <f>IF(N162="nulová",J162,0)</f>
        <v>0</v>
      </c>
      <c r="BJ162" s="17" t="s">
        <v>82</v>
      </c>
      <c r="BK162" s="137">
        <f>ROUND(I162*H162,2)</f>
        <v>0</v>
      </c>
      <c r="BL162" s="17" t="s">
        <v>127</v>
      </c>
      <c r="BM162" s="136" t="s">
        <v>862</v>
      </c>
    </row>
    <row r="163" spans="2:65" s="1" customFormat="1" ht="19.2">
      <c r="B163" s="30"/>
      <c r="D163" s="138" t="s">
        <v>129</v>
      </c>
      <c r="F163" s="139" t="s">
        <v>863</v>
      </c>
      <c r="L163" s="30"/>
      <c r="M163" s="140"/>
      <c r="U163" s="51"/>
      <c r="AT163" s="17" t="s">
        <v>129</v>
      </c>
      <c r="AU163" s="17" t="s">
        <v>84</v>
      </c>
    </row>
    <row r="164" spans="2:65" s="1" customFormat="1" ht="21.75" customHeight="1">
      <c r="B164" s="124"/>
      <c r="C164" s="125" t="s">
        <v>340</v>
      </c>
      <c r="D164" s="125" t="s">
        <v>123</v>
      </c>
      <c r="E164" s="126" t="s">
        <v>864</v>
      </c>
      <c r="F164" s="127" t="s">
        <v>865</v>
      </c>
      <c r="G164" s="128" t="s">
        <v>415</v>
      </c>
      <c r="H164" s="129">
        <v>1</v>
      </c>
      <c r="I164" s="130"/>
      <c r="J164" s="130">
        <f>ROUND(I164*H164,2)</f>
        <v>0</v>
      </c>
      <c r="K164" s="131"/>
      <c r="L164" s="30"/>
      <c r="M164" s="132" t="s">
        <v>3</v>
      </c>
      <c r="N164" s="133" t="s">
        <v>46</v>
      </c>
      <c r="O164" s="134">
        <v>0.16600000000000001</v>
      </c>
      <c r="P164" s="134">
        <f>O164*H164</f>
        <v>0.16600000000000001</v>
      </c>
      <c r="Q164" s="134">
        <v>5.9800000000000001E-3</v>
      </c>
      <c r="R164" s="134">
        <f>Q164*H164</f>
        <v>5.9800000000000001E-3</v>
      </c>
      <c r="S164" s="134">
        <v>0</v>
      </c>
      <c r="T164" s="134">
        <f>S164*H164</f>
        <v>0</v>
      </c>
      <c r="U164" s="135" t="s">
        <v>3</v>
      </c>
      <c r="AR164" s="136" t="s">
        <v>127</v>
      </c>
      <c r="AT164" s="136" t="s">
        <v>123</v>
      </c>
      <c r="AU164" s="136" t="s">
        <v>84</v>
      </c>
      <c r="AY164" s="17" t="s">
        <v>121</v>
      </c>
      <c r="BE164" s="137">
        <f>IF(N164="základní",J164,0)</f>
        <v>0</v>
      </c>
      <c r="BF164" s="137">
        <f>IF(N164="snížená",J164,0)</f>
        <v>0</v>
      </c>
      <c r="BG164" s="137">
        <f>IF(N164="zákl. přenesená",J164,0)</f>
        <v>0</v>
      </c>
      <c r="BH164" s="137">
        <f>IF(N164="sníž. přenesená",J164,0)</f>
        <v>0</v>
      </c>
      <c r="BI164" s="137">
        <f>IF(N164="nulová",J164,0)</f>
        <v>0</v>
      </c>
      <c r="BJ164" s="17" t="s">
        <v>82</v>
      </c>
      <c r="BK164" s="137">
        <f>ROUND(I164*H164,2)</f>
        <v>0</v>
      </c>
      <c r="BL164" s="17" t="s">
        <v>127</v>
      </c>
      <c r="BM164" s="136" t="s">
        <v>866</v>
      </c>
    </row>
    <row r="165" spans="2:65" s="1" customFormat="1" ht="19.2">
      <c r="B165" s="30"/>
      <c r="D165" s="138" t="s">
        <v>129</v>
      </c>
      <c r="F165" s="139" t="s">
        <v>867</v>
      </c>
      <c r="L165" s="30"/>
      <c r="M165" s="140"/>
      <c r="U165" s="51"/>
      <c r="AT165" s="17" t="s">
        <v>129</v>
      </c>
      <c r="AU165" s="17" t="s">
        <v>84</v>
      </c>
    </row>
    <row r="166" spans="2:65" s="1" customFormat="1" ht="21.75" customHeight="1">
      <c r="B166" s="124"/>
      <c r="C166" s="125" t="s">
        <v>346</v>
      </c>
      <c r="D166" s="125" t="s">
        <v>123</v>
      </c>
      <c r="E166" s="126" t="s">
        <v>868</v>
      </c>
      <c r="F166" s="127" t="s">
        <v>869</v>
      </c>
      <c r="G166" s="128" t="s">
        <v>415</v>
      </c>
      <c r="H166" s="129">
        <v>1</v>
      </c>
      <c r="I166" s="130"/>
      <c r="J166" s="130">
        <f>ROUND(I166*H166,2)</f>
        <v>0</v>
      </c>
      <c r="K166" s="131"/>
      <c r="L166" s="30"/>
      <c r="M166" s="132" t="s">
        <v>3</v>
      </c>
      <c r="N166" s="133" t="s">
        <v>46</v>
      </c>
      <c r="O166" s="134">
        <v>0.35</v>
      </c>
      <c r="P166" s="134">
        <f>O166*H166</f>
        <v>0.35</v>
      </c>
      <c r="Q166" s="134">
        <v>3.7249999999999998E-2</v>
      </c>
      <c r="R166" s="134">
        <f>Q166*H166</f>
        <v>3.7249999999999998E-2</v>
      </c>
      <c r="S166" s="134">
        <v>0</v>
      </c>
      <c r="T166" s="134">
        <f>S166*H166</f>
        <v>0</v>
      </c>
      <c r="U166" s="135" t="s">
        <v>3</v>
      </c>
      <c r="AR166" s="136" t="s">
        <v>127</v>
      </c>
      <c r="AT166" s="136" t="s">
        <v>123</v>
      </c>
      <c r="AU166" s="136" t="s">
        <v>84</v>
      </c>
      <c r="AY166" s="17" t="s">
        <v>121</v>
      </c>
      <c r="BE166" s="137">
        <f>IF(N166="základní",J166,0)</f>
        <v>0</v>
      </c>
      <c r="BF166" s="137">
        <f>IF(N166="snížená",J166,0)</f>
        <v>0</v>
      </c>
      <c r="BG166" s="137">
        <f>IF(N166="zákl. přenesená",J166,0)</f>
        <v>0</v>
      </c>
      <c r="BH166" s="137">
        <f>IF(N166="sníž. přenesená",J166,0)</f>
        <v>0</v>
      </c>
      <c r="BI166" s="137">
        <f>IF(N166="nulová",J166,0)</f>
        <v>0</v>
      </c>
      <c r="BJ166" s="17" t="s">
        <v>82</v>
      </c>
      <c r="BK166" s="137">
        <f>ROUND(I166*H166,2)</f>
        <v>0</v>
      </c>
      <c r="BL166" s="17" t="s">
        <v>127</v>
      </c>
      <c r="BM166" s="136" t="s">
        <v>870</v>
      </c>
    </row>
    <row r="167" spans="2:65" s="1" customFormat="1" ht="19.2">
      <c r="B167" s="30"/>
      <c r="D167" s="138" t="s">
        <v>129</v>
      </c>
      <c r="F167" s="139" t="s">
        <v>871</v>
      </c>
      <c r="L167" s="30"/>
      <c r="M167" s="140"/>
      <c r="U167" s="51"/>
      <c r="AT167" s="17" t="s">
        <v>129</v>
      </c>
      <c r="AU167" s="17" t="s">
        <v>84</v>
      </c>
    </row>
    <row r="168" spans="2:65" s="1" customFormat="1" ht="16.5" customHeight="1">
      <c r="B168" s="124"/>
      <c r="C168" s="125" t="s">
        <v>352</v>
      </c>
      <c r="D168" s="125" t="s">
        <v>123</v>
      </c>
      <c r="E168" s="126" t="s">
        <v>872</v>
      </c>
      <c r="F168" s="127" t="s">
        <v>873</v>
      </c>
      <c r="G168" s="128" t="s">
        <v>415</v>
      </c>
      <c r="H168" s="129">
        <v>4</v>
      </c>
      <c r="I168" s="130"/>
      <c r="J168" s="130">
        <f>ROUND(I168*H168,2)</f>
        <v>0</v>
      </c>
      <c r="K168" s="131"/>
      <c r="L168" s="30"/>
      <c r="M168" s="132" t="s">
        <v>3</v>
      </c>
      <c r="N168" s="133" t="s">
        <v>46</v>
      </c>
      <c r="O168" s="134">
        <v>1.694</v>
      </c>
      <c r="P168" s="134">
        <f>O168*H168</f>
        <v>6.7759999999999998</v>
      </c>
      <c r="Q168" s="134">
        <v>0.21734000000000001</v>
      </c>
      <c r="R168" s="134">
        <f>Q168*H168</f>
        <v>0.86936000000000002</v>
      </c>
      <c r="S168" s="134">
        <v>0</v>
      </c>
      <c r="T168" s="134">
        <f>S168*H168</f>
        <v>0</v>
      </c>
      <c r="U168" s="135" t="s">
        <v>3</v>
      </c>
      <c r="AR168" s="136" t="s">
        <v>127</v>
      </c>
      <c r="AT168" s="136" t="s">
        <v>123</v>
      </c>
      <c r="AU168" s="136" t="s">
        <v>84</v>
      </c>
      <c r="AY168" s="17" t="s">
        <v>121</v>
      </c>
      <c r="BE168" s="137">
        <f>IF(N168="základní",J168,0)</f>
        <v>0</v>
      </c>
      <c r="BF168" s="137">
        <f>IF(N168="snížená",J168,0)</f>
        <v>0</v>
      </c>
      <c r="BG168" s="137">
        <f>IF(N168="zákl. přenesená",J168,0)</f>
        <v>0</v>
      </c>
      <c r="BH168" s="137">
        <f>IF(N168="sníž. přenesená",J168,0)</f>
        <v>0</v>
      </c>
      <c r="BI168" s="137">
        <f>IF(N168="nulová",J168,0)</f>
        <v>0</v>
      </c>
      <c r="BJ168" s="17" t="s">
        <v>82</v>
      </c>
      <c r="BK168" s="137">
        <f>ROUND(I168*H168,2)</f>
        <v>0</v>
      </c>
      <c r="BL168" s="17" t="s">
        <v>127</v>
      </c>
      <c r="BM168" s="136" t="s">
        <v>874</v>
      </c>
    </row>
    <row r="169" spans="2:65" s="1" customFormat="1">
      <c r="B169" s="30"/>
      <c r="D169" s="138" t="s">
        <v>129</v>
      </c>
      <c r="F169" s="139" t="s">
        <v>875</v>
      </c>
      <c r="L169" s="30"/>
      <c r="M169" s="140"/>
      <c r="U169" s="51"/>
      <c r="AT169" s="17" t="s">
        <v>129</v>
      </c>
      <c r="AU169" s="17" t="s">
        <v>84</v>
      </c>
    </row>
    <row r="170" spans="2:65" s="1" customFormat="1" ht="16.5" customHeight="1">
      <c r="B170" s="124"/>
      <c r="C170" s="160" t="s">
        <v>358</v>
      </c>
      <c r="D170" s="160" t="s">
        <v>282</v>
      </c>
      <c r="E170" s="161" t="s">
        <v>876</v>
      </c>
      <c r="F170" s="162" t="s">
        <v>877</v>
      </c>
      <c r="G170" s="163" t="s">
        <v>415</v>
      </c>
      <c r="H170" s="164">
        <v>4</v>
      </c>
      <c r="I170" s="165"/>
      <c r="J170" s="165">
        <f>ROUND(I170*H170,2)</f>
        <v>0</v>
      </c>
      <c r="K170" s="166"/>
      <c r="L170" s="167"/>
      <c r="M170" s="168" t="s">
        <v>3</v>
      </c>
      <c r="N170" s="169" t="s">
        <v>46</v>
      </c>
      <c r="O170" s="134">
        <v>0</v>
      </c>
      <c r="P170" s="134">
        <f>O170*H170</f>
        <v>0</v>
      </c>
      <c r="Q170" s="134">
        <v>0.19600000000000001</v>
      </c>
      <c r="R170" s="134">
        <f>Q170*H170</f>
        <v>0.78400000000000003</v>
      </c>
      <c r="S170" s="134">
        <v>0</v>
      </c>
      <c r="T170" s="134">
        <f>S170*H170</f>
        <v>0</v>
      </c>
      <c r="U170" s="135" t="s">
        <v>3</v>
      </c>
      <c r="AR170" s="136" t="s">
        <v>173</v>
      </c>
      <c r="AT170" s="136" t="s">
        <v>282</v>
      </c>
      <c r="AU170" s="136" t="s">
        <v>84</v>
      </c>
      <c r="AY170" s="17" t="s">
        <v>121</v>
      </c>
      <c r="BE170" s="137">
        <f>IF(N170="základní",J170,0)</f>
        <v>0</v>
      </c>
      <c r="BF170" s="137">
        <f>IF(N170="snížená",J170,0)</f>
        <v>0</v>
      </c>
      <c r="BG170" s="137">
        <f>IF(N170="zákl. přenesená",J170,0)</f>
        <v>0</v>
      </c>
      <c r="BH170" s="137">
        <f>IF(N170="sníž. přenesená",J170,0)</f>
        <v>0</v>
      </c>
      <c r="BI170" s="137">
        <f>IF(N170="nulová",J170,0)</f>
        <v>0</v>
      </c>
      <c r="BJ170" s="17" t="s">
        <v>82</v>
      </c>
      <c r="BK170" s="137">
        <f>ROUND(I170*H170,2)</f>
        <v>0</v>
      </c>
      <c r="BL170" s="17" t="s">
        <v>127</v>
      </c>
      <c r="BM170" s="136" t="s">
        <v>878</v>
      </c>
    </row>
    <row r="171" spans="2:65" s="1" customFormat="1">
      <c r="B171" s="30"/>
      <c r="D171" s="138" t="s">
        <v>129</v>
      </c>
      <c r="F171" s="139" t="s">
        <v>877</v>
      </c>
      <c r="L171" s="30"/>
      <c r="M171" s="140"/>
      <c r="U171" s="51"/>
      <c r="AT171" s="17" t="s">
        <v>129</v>
      </c>
      <c r="AU171" s="17" t="s">
        <v>84</v>
      </c>
    </row>
    <row r="172" spans="2:65" s="1" customFormat="1" ht="16.5" customHeight="1">
      <c r="B172" s="124"/>
      <c r="C172" s="125" t="s">
        <v>359</v>
      </c>
      <c r="D172" s="125" t="s">
        <v>123</v>
      </c>
      <c r="E172" s="126" t="s">
        <v>879</v>
      </c>
      <c r="F172" s="127" t="s">
        <v>880</v>
      </c>
      <c r="G172" s="128" t="s">
        <v>214</v>
      </c>
      <c r="H172" s="129">
        <v>1</v>
      </c>
      <c r="I172" s="130"/>
      <c r="J172" s="130">
        <f>ROUND(I172*H172,2)</f>
        <v>0</v>
      </c>
      <c r="K172" s="131"/>
      <c r="L172" s="30"/>
      <c r="M172" s="132" t="s">
        <v>3</v>
      </c>
      <c r="N172" s="133" t="s">
        <v>46</v>
      </c>
      <c r="O172" s="134">
        <v>1.319</v>
      </c>
      <c r="P172" s="134">
        <f>O172*H172</f>
        <v>1.319</v>
      </c>
      <c r="Q172" s="134">
        <v>0</v>
      </c>
      <c r="R172" s="134">
        <f>Q172*H172</f>
        <v>0</v>
      </c>
      <c r="S172" s="134">
        <v>0</v>
      </c>
      <c r="T172" s="134">
        <f>S172*H172</f>
        <v>0</v>
      </c>
      <c r="U172" s="135" t="s">
        <v>3</v>
      </c>
      <c r="AR172" s="136" t="s">
        <v>127</v>
      </c>
      <c r="AT172" s="136" t="s">
        <v>123</v>
      </c>
      <c r="AU172" s="136" t="s">
        <v>84</v>
      </c>
      <c r="AY172" s="17" t="s">
        <v>121</v>
      </c>
      <c r="BE172" s="137">
        <f>IF(N172="základní",J172,0)</f>
        <v>0</v>
      </c>
      <c r="BF172" s="137">
        <f>IF(N172="snížená",J172,0)</f>
        <v>0</v>
      </c>
      <c r="BG172" s="137">
        <f>IF(N172="zákl. přenesená",J172,0)</f>
        <v>0</v>
      </c>
      <c r="BH172" s="137">
        <f>IF(N172="sníž. přenesená",J172,0)</f>
        <v>0</v>
      </c>
      <c r="BI172" s="137">
        <f>IF(N172="nulová",J172,0)</f>
        <v>0</v>
      </c>
      <c r="BJ172" s="17" t="s">
        <v>82</v>
      </c>
      <c r="BK172" s="137">
        <f>ROUND(I172*H172,2)</f>
        <v>0</v>
      </c>
      <c r="BL172" s="17" t="s">
        <v>127</v>
      </c>
      <c r="BM172" s="136" t="s">
        <v>881</v>
      </c>
    </row>
    <row r="173" spans="2:65" s="1" customFormat="1">
      <c r="B173" s="30"/>
      <c r="D173" s="138" t="s">
        <v>129</v>
      </c>
      <c r="F173" s="139" t="s">
        <v>882</v>
      </c>
      <c r="L173" s="30"/>
      <c r="M173" s="140"/>
      <c r="U173" s="51"/>
      <c r="AT173" s="17" t="s">
        <v>129</v>
      </c>
      <c r="AU173" s="17" t="s">
        <v>84</v>
      </c>
    </row>
    <row r="174" spans="2:65" s="13" customFormat="1">
      <c r="B174" s="148"/>
      <c r="D174" s="138" t="s">
        <v>133</v>
      </c>
      <c r="E174" s="149" t="s">
        <v>3</v>
      </c>
      <c r="F174" s="150" t="s">
        <v>883</v>
      </c>
      <c r="H174" s="151">
        <v>1</v>
      </c>
      <c r="L174" s="148"/>
      <c r="M174" s="152"/>
      <c r="U174" s="153"/>
      <c r="AT174" s="149" t="s">
        <v>133</v>
      </c>
      <c r="AU174" s="149" t="s">
        <v>84</v>
      </c>
      <c r="AV174" s="13" t="s">
        <v>84</v>
      </c>
      <c r="AW174" s="13" t="s">
        <v>37</v>
      </c>
      <c r="AX174" s="13" t="s">
        <v>82</v>
      </c>
      <c r="AY174" s="149" t="s">
        <v>121</v>
      </c>
    </row>
    <row r="175" spans="2:65" s="1" customFormat="1" ht="16.5" customHeight="1">
      <c r="B175" s="124"/>
      <c r="C175" s="125" t="s">
        <v>365</v>
      </c>
      <c r="D175" s="125" t="s">
        <v>123</v>
      </c>
      <c r="E175" s="126" t="s">
        <v>884</v>
      </c>
      <c r="F175" s="127" t="s">
        <v>885</v>
      </c>
      <c r="G175" s="128" t="s">
        <v>192</v>
      </c>
      <c r="H175" s="129">
        <v>40</v>
      </c>
      <c r="I175" s="130"/>
      <c r="J175" s="130">
        <f>ROUND(I175*H175,2)</f>
        <v>0</v>
      </c>
      <c r="K175" s="131"/>
      <c r="L175" s="30"/>
      <c r="M175" s="132" t="s">
        <v>3</v>
      </c>
      <c r="N175" s="133" t="s">
        <v>46</v>
      </c>
      <c r="O175" s="134">
        <v>2.5000000000000001E-2</v>
      </c>
      <c r="P175" s="134">
        <f>O175*H175</f>
        <v>1</v>
      </c>
      <c r="Q175" s="134">
        <v>9.0000000000000006E-5</v>
      </c>
      <c r="R175" s="134">
        <f>Q175*H175</f>
        <v>3.6000000000000003E-3</v>
      </c>
      <c r="S175" s="134">
        <v>0</v>
      </c>
      <c r="T175" s="134">
        <f>S175*H175</f>
        <v>0</v>
      </c>
      <c r="U175" s="135" t="s">
        <v>3</v>
      </c>
      <c r="AR175" s="136" t="s">
        <v>127</v>
      </c>
      <c r="AT175" s="136" t="s">
        <v>123</v>
      </c>
      <c r="AU175" s="136" t="s">
        <v>84</v>
      </c>
      <c r="AY175" s="17" t="s">
        <v>121</v>
      </c>
      <c r="BE175" s="137">
        <f>IF(N175="základní",J175,0)</f>
        <v>0</v>
      </c>
      <c r="BF175" s="137">
        <f>IF(N175="snížená",J175,0)</f>
        <v>0</v>
      </c>
      <c r="BG175" s="137">
        <f>IF(N175="zákl. přenesená",J175,0)</f>
        <v>0</v>
      </c>
      <c r="BH175" s="137">
        <f>IF(N175="sníž. přenesená",J175,0)</f>
        <v>0</v>
      </c>
      <c r="BI175" s="137">
        <f>IF(N175="nulová",J175,0)</f>
        <v>0</v>
      </c>
      <c r="BJ175" s="17" t="s">
        <v>82</v>
      </c>
      <c r="BK175" s="137">
        <f>ROUND(I175*H175,2)</f>
        <v>0</v>
      </c>
      <c r="BL175" s="17" t="s">
        <v>127</v>
      </c>
      <c r="BM175" s="136" t="s">
        <v>886</v>
      </c>
    </row>
    <row r="176" spans="2:65" s="1" customFormat="1">
      <c r="B176" s="30"/>
      <c r="D176" s="138" t="s">
        <v>129</v>
      </c>
      <c r="F176" s="139" t="s">
        <v>887</v>
      </c>
      <c r="L176" s="30"/>
      <c r="M176" s="140"/>
      <c r="U176" s="51"/>
      <c r="AT176" s="17" t="s">
        <v>129</v>
      </c>
      <c r="AU176" s="17" t="s">
        <v>84</v>
      </c>
    </row>
    <row r="177" spans="2:65" s="1" customFormat="1" ht="16.5" customHeight="1">
      <c r="B177" s="124"/>
      <c r="C177" s="125" t="s">
        <v>371</v>
      </c>
      <c r="D177" s="125" t="s">
        <v>123</v>
      </c>
      <c r="E177" s="126" t="s">
        <v>888</v>
      </c>
      <c r="F177" s="127" t="s">
        <v>889</v>
      </c>
      <c r="G177" s="128" t="s">
        <v>258</v>
      </c>
      <c r="H177" s="129">
        <v>50.944000000000003</v>
      </c>
      <c r="I177" s="130"/>
      <c r="J177" s="130">
        <f>ROUND(I177*H177,2)</f>
        <v>0</v>
      </c>
      <c r="K177" s="131"/>
      <c r="L177" s="30"/>
      <c r="M177" s="132" t="s">
        <v>3</v>
      </c>
      <c r="N177" s="133" t="s">
        <v>46</v>
      </c>
      <c r="O177" s="134">
        <v>1.48</v>
      </c>
      <c r="P177" s="134">
        <f>O177*H177</f>
        <v>75.397120000000001</v>
      </c>
      <c r="Q177" s="134">
        <v>0</v>
      </c>
      <c r="R177" s="134">
        <f>Q177*H177</f>
        <v>0</v>
      </c>
      <c r="S177" s="134">
        <v>0</v>
      </c>
      <c r="T177" s="134">
        <f>S177*H177</f>
        <v>0</v>
      </c>
      <c r="U177" s="135" t="s">
        <v>3</v>
      </c>
      <c r="AR177" s="136" t="s">
        <v>127</v>
      </c>
      <c r="AT177" s="136" t="s">
        <v>123</v>
      </c>
      <c r="AU177" s="136" t="s">
        <v>84</v>
      </c>
      <c r="AY177" s="17" t="s">
        <v>121</v>
      </c>
      <c r="BE177" s="137">
        <f>IF(N177="základní",J177,0)</f>
        <v>0</v>
      </c>
      <c r="BF177" s="137">
        <f>IF(N177="snížená",J177,0)</f>
        <v>0</v>
      </c>
      <c r="BG177" s="137">
        <f>IF(N177="zákl. přenesená",J177,0)</f>
        <v>0</v>
      </c>
      <c r="BH177" s="137">
        <f>IF(N177="sníž. přenesená",J177,0)</f>
        <v>0</v>
      </c>
      <c r="BI177" s="137">
        <f>IF(N177="nulová",J177,0)</f>
        <v>0</v>
      </c>
      <c r="BJ177" s="17" t="s">
        <v>82</v>
      </c>
      <c r="BK177" s="137">
        <f>ROUND(I177*H177,2)</f>
        <v>0</v>
      </c>
      <c r="BL177" s="17" t="s">
        <v>127</v>
      </c>
      <c r="BM177" s="136" t="s">
        <v>890</v>
      </c>
    </row>
    <row r="178" spans="2:65" s="1" customFormat="1" ht="19.2">
      <c r="B178" s="30"/>
      <c r="D178" s="138" t="s">
        <v>129</v>
      </c>
      <c r="F178" s="139" t="s">
        <v>891</v>
      </c>
      <c r="L178" s="30"/>
      <c r="M178" s="140"/>
      <c r="U178" s="51"/>
      <c r="AT178" s="17" t="s">
        <v>129</v>
      </c>
      <c r="AU178" s="17" t="s">
        <v>84</v>
      </c>
    </row>
    <row r="179" spans="2:65" s="1" customFormat="1" ht="6.9" customHeight="1">
      <c r="B179" s="39"/>
      <c r="C179" s="40"/>
      <c r="D179" s="40"/>
      <c r="E179" s="40"/>
      <c r="F179" s="40"/>
      <c r="G179" s="40"/>
      <c r="H179" s="40"/>
      <c r="I179" s="40"/>
      <c r="J179" s="40"/>
      <c r="K179" s="40"/>
      <c r="L179" s="30"/>
    </row>
  </sheetData>
  <autoFilter ref="C84:K178" xr:uid="{00000000-0009-0000-0000-000002000000}"/>
  <mergeCells count="8">
    <mergeCell ref="E75:H75"/>
    <mergeCell ref="E77:H77"/>
    <mergeCell ref="L2:V2"/>
    <mergeCell ref="E7:H7"/>
    <mergeCell ref="E9:H9"/>
    <mergeCell ref="E27:H27"/>
    <mergeCell ref="E48:H48"/>
    <mergeCell ref="E50:H50"/>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56"/>
  <sheetViews>
    <sheetView showGridLines="0" topLeftCell="A63" workbookViewId="0">
      <selection activeCell="I139" sqref="I88:I139"/>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0" width="22.28515625" customWidth="1"/>
    <col min="11" max="11" width="22.28515625" hidden="1" customWidth="1"/>
    <col min="12" max="12" width="9.28515625" customWidth="1"/>
    <col min="13" max="13" width="10.85546875" hidden="1" customWidth="1"/>
    <col min="14" max="14" width="9.28515625" hidden="1"/>
    <col min="15" max="21" width="14.140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68" t="s">
        <v>6</v>
      </c>
      <c r="M2" s="269"/>
      <c r="N2" s="269"/>
      <c r="O2" s="269"/>
      <c r="P2" s="269"/>
      <c r="Q2" s="269"/>
      <c r="R2" s="269"/>
      <c r="S2" s="269"/>
      <c r="T2" s="269"/>
      <c r="U2" s="269"/>
      <c r="V2" s="269"/>
      <c r="AT2" s="17" t="s">
        <v>88</v>
      </c>
    </row>
    <row r="3" spans="2:46" ht="6.9" customHeight="1">
      <c r="B3" s="18"/>
      <c r="C3" s="19"/>
      <c r="D3" s="19"/>
      <c r="E3" s="19"/>
      <c r="F3" s="19"/>
      <c r="G3" s="19"/>
      <c r="H3" s="19"/>
      <c r="I3" s="19"/>
      <c r="J3" s="19"/>
      <c r="K3" s="19"/>
      <c r="L3" s="20"/>
      <c r="AT3" s="17" t="s">
        <v>84</v>
      </c>
    </row>
    <row r="4" spans="2:46" ht="24.9" customHeight="1">
      <c r="B4" s="20"/>
      <c r="D4" s="21" t="s">
        <v>91</v>
      </c>
      <c r="L4" s="20"/>
      <c r="M4" s="83" t="s">
        <v>11</v>
      </c>
      <c r="AT4" s="17" t="s">
        <v>4</v>
      </c>
    </row>
    <row r="5" spans="2:46" ht="6.9" customHeight="1">
      <c r="B5" s="20"/>
      <c r="L5" s="20"/>
    </row>
    <row r="6" spans="2:46" ht="12" customHeight="1">
      <c r="B6" s="20"/>
      <c r="D6" s="26" t="s">
        <v>15</v>
      </c>
      <c r="L6" s="20"/>
    </row>
    <row r="7" spans="2:46" ht="16.5" customHeight="1">
      <c r="B7" s="20"/>
      <c r="E7" s="301" t="str">
        <f>'Rekapitulace stavby'!K6</f>
        <v>ŠLUKNOV,PARKOVACÍ PLOCHA V SOKOLSKÉ ULICI</v>
      </c>
      <c r="F7" s="302"/>
      <c r="G7" s="302"/>
      <c r="H7" s="302"/>
      <c r="L7" s="20"/>
    </row>
    <row r="8" spans="2:46" s="1" customFormat="1" ht="12" customHeight="1">
      <c r="B8" s="30"/>
      <c r="D8" s="26" t="s">
        <v>92</v>
      </c>
      <c r="L8" s="30"/>
    </row>
    <row r="9" spans="2:46" s="1" customFormat="1" ht="16.5" customHeight="1">
      <c r="B9" s="30"/>
      <c r="E9" s="292" t="s">
        <v>892</v>
      </c>
      <c r="F9" s="303"/>
      <c r="G9" s="303"/>
      <c r="H9" s="303"/>
      <c r="L9" s="30"/>
    </row>
    <row r="10" spans="2:46" s="1" customFormat="1">
      <c r="B10" s="30"/>
      <c r="L10" s="30"/>
    </row>
    <row r="11" spans="2:46" s="1" customFormat="1" ht="12" customHeight="1">
      <c r="B11" s="30"/>
      <c r="D11" s="26" t="s">
        <v>17</v>
      </c>
      <c r="F11" s="24" t="s">
        <v>3</v>
      </c>
      <c r="I11" s="26" t="s">
        <v>19</v>
      </c>
      <c r="J11" s="24" t="s">
        <v>3</v>
      </c>
      <c r="L11" s="30"/>
    </row>
    <row r="12" spans="2:46" s="1" customFormat="1" ht="12" customHeight="1">
      <c r="B12" s="30"/>
      <c r="D12" s="26" t="s">
        <v>21</v>
      </c>
      <c r="F12" s="24" t="s">
        <v>22</v>
      </c>
      <c r="I12" s="26" t="s">
        <v>23</v>
      </c>
      <c r="J12" s="47" t="str">
        <f>'Rekapitulace stavby'!AN8</f>
        <v>27. 3. 2025</v>
      </c>
      <c r="L12" s="30"/>
    </row>
    <row r="13" spans="2:46" s="1" customFormat="1" ht="10.8" customHeight="1">
      <c r="B13" s="30"/>
      <c r="L13" s="30"/>
    </row>
    <row r="14" spans="2:46" s="1" customFormat="1" ht="12" customHeight="1">
      <c r="B14" s="30"/>
      <c r="D14" s="26" t="s">
        <v>29</v>
      </c>
      <c r="I14" s="26" t="s">
        <v>30</v>
      </c>
      <c r="J14" s="24" t="s">
        <v>3</v>
      </c>
      <c r="L14" s="30"/>
    </row>
    <row r="15" spans="2:46" s="1" customFormat="1" ht="18" customHeight="1">
      <c r="B15" s="30"/>
      <c r="E15" s="24" t="s">
        <v>31</v>
      </c>
      <c r="I15" s="26" t="s">
        <v>32</v>
      </c>
      <c r="J15" s="24" t="s">
        <v>3</v>
      </c>
      <c r="L15" s="30"/>
    </row>
    <row r="16" spans="2:46" s="1" customFormat="1" ht="6.9" customHeight="1">
      <c r="B16" s="30"/>
      <c r="L16" s="30"/>
    </row>
    <row r="17" spans="2:12" s="1" customFormat="1" ht="12" customHeight="1">
      <c r="B17" s="30"/>
      <c r="D17" s="26" t="s">
        <v>33</v>
      </c>
      <c r="I17" s="26" t="s">
        <v>30</v>
      </c>
      <c r="J17" s="24" t="s">
        <v>3</v>
      </c>
      <c r="L17" s="30"/>
    </row>
    <row r="18" spans="2:12" s="1" customFormat="1" ht="18" customHeight="1">
      <c r="B18" s="30"/>
      <c r="E18" s="24" t="s">
        <v>34</v>
      </c>
      <c r="I18" s="26" t="s">
        <v>32</v>
      </c>
      <c r="J18" s="24" t="s">
        <v>3</v>
      </c>
      <c r="L18" s="30"/>
    </row>
    <row r="19" spans="2:12" s="1" customFormat="1" ht="6.9" customHeight="1">
      <c r="B19" s="30"/>
      <c r="L19" s="30"/>
    </row>
    <row r="20" spans="2:12" s="1" customFormat="1" ht="12" customHeight="1">
      <c r="B20" s="30"/>
      <c r="D20" s="26" t="s">
        <v>35</v>
      </c>
      <c r="I20" s="26" t="s">
        <v>30</v>
      </c>
      <c r="J20" s="24" t="s">
        <v>3</v>
      </c>
      <c r="L20" s="30"/>
    </row>
    <row r="21" spans="2:12" s="1" customFormat="1" ht="18" customHeight="1">
      <c r="B21" s="30"/>
      <c r="E21" s="24" t="s">
        <v>36</v>
      </c>
      <c r="I21" s="26" t="s">
        <v>32</v>
      </c>
      <c r="J21" s="24" t="s">
        <v>3</v>
      </c>
      <c r="L21" s="30"/>
    </row>
    <row r="22" spans="2:12" s="1" customFormat="1" ht="6.9" customHeight="1">
      <c r="B22" s="30"/>
      <c r="L22" s="30"/>
    </row>
    <row r="23" spans="2:12" s="1" customFormat="1" ht="12" customHeight="1">
      <c r="B23" s="30"/>
      <c r="D23" s="26" t="s">
        <v>38</v>
      </c>
      <c r="I23" s="26" t="s">
        <v>30</v>
      </c>
      <c r="J23" s="24" t="s">
        <v>3</v>
      </c>
      <c r="L23" s="30"/>
    </row>
    <row r="24" spans="2:12" s="1" customFormat="1" ht="18" customHeight="1">
      <c r="B24" s="30"/>
      <c r="E24" s="24" t="s">
        <v>36</v>
      </c>
      <c r="I24" s="26" t="s">
        <v>32</v>
      </c>
      <c r="J24" s="24" t="s">
        <v>3</v>
      </c>
      <c r="L24" s="30"/>
    </row>
    <row r="25" spans="2:12" s="1" customFormat="1" ht="6.9" customHeight="1">
      <c r="B25" s="30"/>
      <c r="L25" s="30"/>
    </row>
    <row r="26" spans="2:12" s="1" customFormat="1" ht="12" customHeight="1">
      <c r="B26" s="30"/>
      <c r="D26" s="26" t="s">
        <v>39</v>
      </c>
      <c r="L26" s="30"/>
    </row>
    <row r="27" spans="2:12" s="7" customFormat="1" ht="47.25" customHeight="1">
      <c r="B27" s="84"/>
      <c r="E27" s="279" t="s">
        <v>40</v>
      </c>
      <c r="F27" s="279"/>
      <c r="G27" s="279"/>
      <c r="H27" s="279"/>
      <c r="L27" s="84"/>
    </row>
    <row r="28" spans="2:12" s="1" customFormat="1" ht="6.9" customHeight="1">
      <c r="B28" s="30"/>
      <c r="L28" s="30"/>
    </row>
    <row r="29" spans="2:12" s="1" customFormat="1" ht="6.9" customHeight="1">
      <c r="B29" s="30"/>
      <c r="D29" s="48"/>
      <c r="E29" s="48"/>
      <c r="F29" s="48"/>
      <c r="G29" s="48"/>
      <c r="H29" s="48"/>
      <c r="I29" s="48"/>
      <c r="J29" s="48"/>
      <c r="K29" s="48"/>
      <c r="L29" s="30"/>
    </row>
    <row r="30" spans="2:12" s="1" customFormat="1" ht="25.35" customHeight="1">
      <c r="B30" s="30"/>
      <c r="D30" s="85" t="s">
        <v>41</v>
      </c>
      <c r="J30" s="61">
        <f>ROUND(J86, 2)</f>
        <v>0</v>
      </c>
      <c r="L30" s="30"/>
    </row>
    <row r="31" spans="2:12" s="1" customFormat="1" ht="6.9" customHeight="1">
      <c r="B31" s="30"/>
      <c r="D31" s="48"/>
      <c r="E31" s="48"/>
      <c r="F31" s="48"/>
      <c r="G31" s="48"/>
      <c r="H31" s="48"/>
      <c r="I31" s="48"/>
      <c r="J31" s="48"/>
      <c r="K31" s="48"/>
      <c r="L31" s="30"/>
    </row>
    <row r="32" spans="2:12" s="1" customFormat="1" ht="14.4" customHeight="1">
      <c r="B32" s="30"/>
      <c r="F32" s="33" t="s">
        <v>43</v>
      </c>
      <c r="I32" s="33" t="s">
        <v>42</v>
      </c>
      <c r="J32" s="33" t="s">
        <v>44</v>
      </c>
      <c r="L32" s="30"/>
    </row>
    <row r="33" spans="2:12" s="1" customFormat="1" ht="14.4" customHeight="1">
      <c r="B33" s="30"/>
      <c r="D33" s="50" t="s">
        <v>45</v>
      </c>
      <c r="E33" s="26" t="s">
        <v>46</v>
      </c>
      <c r="F33" s="86">
        <f>ROUND((SUM(BE86:BE155)),  2)</f>
        <v>0</v>
      </c>
      <c r="I33" s="87">
        <v>0.21</v>
      </c>
      <c r="J33" s="86">
        <f>ROUND(((SUM(BE86:BE155))*I33),  2)</f>
        <v>0</v>
      </c>
      <c r="L33" s="30"/>
    </row>
    <row r="34" spans="2:12" s="1" customFormat="1" ht="14.4" customHeight="1">
      <c r="B34" s="30"/>
      <c r="E34" s="26" t="s">
        <v>47</v>
      </c>
      <c r="F34" s="86">
        <f>ROUND((SUM(BF86:BF155)),  2)</f>
        <v>0</v>
      </c>
      <c r="I34" s="87">
        <v>0.12</v>
      </c>
      <c r="J34" s="86">
        <f>ROUND(((SUM(BF86:BF155))*I34),  2)</f>
        <v>0</v>
      </c>
      <c r="L34" s="30"/>
    </row>
    <row r="35" spans="2:12" s="1" customFormat="1" ht="14.4" hidden="1" customHeight="1">
      <c r="B35" s="30"/>
      <c r="E35" s="26" t="s">
        <v>48</v>
      </c>
      <c r="F35" s="86">
        <f>ROUND((SUM(BG86:BG155)),  2)</f>
        <v>0</v>
      </c>
      <c r="I35" s="87">
        <v>0.21</v>
      </c>
      <c r="J35" s="86">
        <f>0</f>
        <v>0</v>
      </c>
      <c r="L35" s="30"/>
    </row>
    <row r="36" spans="2:12" s="1" customFormat="1" ht="14.4" hidden="1" customHeight="1">
      <c r="B36" s="30"/>
      <c r="E36" s="26" t="s">
        <v>49</v>
      </c>
      <c r="F36" s="86">
        <f>ROUND((SUM(BH86:BH155)),  2)</f>
        <v>0</v>
      </c>
      <c r="I36" s="87">
        <v>0.12</v>
      </c>
      <c r="J36" s="86">
        <f>0</f>
        <v>0</v>
      </c>
      <c r="L36" s="30"/>
    </row>
    <row r="37" spans="2:12" s="1" customFormat="1" ht="14.4" hidden="1" customHeight="1">
      <c r="B37" s="30"/>
      <c r="E37" s="26" t="s">
        <v>50</v>
      </c>
      <c r="F37" s="86">
        <f>ROUND((SUM(BI86:BI155)),  2)</f>
        <v>0</v>
      </c>
      <c r="I37" s="87">
        <v>0</v>
      </c>
      <c r="J37" s="86">
        <f>0</f>
        <v>0</v>
      </c>
      <c r="L37" s="30"/>
    </row>
    <row r="38" spans="2:12" s="1" customFormat="1" ht="6.9" customHeight="1">
      <c r="B38" s="30"/>
      <c r="L38" s="30"/>
    </row>
    <row r="39" spans="2:12" s="1" customFormat="1" ht="25.35" customHeight="1">
      <c r="B39" s="30"/>
      <c r="C39" s="88"/>
      <c r="D39" s="89" t="s">
        <v>51</v>
      </c>
      <c r="E39" s="52"/>
      <c r="F39" s="52"/>
      <c r="G39" s="90" t="s">
        <v>52</v>
      </c>
      <c r="H39" s="91" t="s">
        <v>53</v>
      </c>
      <c r="I39" s="52"/>
      <c r="J39" s="92">
        <f>SUM(J30:J37)</f>
        <v>0</v>
      </c>
      <c r="K39" s="93"/>
      <c r="L39" s="30"/>
    </row>
    <row r="40" spans="2:12" s="1" customFormat="1" ht="14.4" customHeight="1">
      <c r="B40" s="39"/>
      <c r="C40" s="40"/>
      <c r="D40" s="40"/>
      <c r="E40" s="40"/>
      <c r="F40" s="40"/>
      <c r="G40" s="40"/>
      <c r="H40" s="40"/>
      <c r="I40" s="40"/>
      <c r="J40" s="40"/>
      <c r="K40" s="40"/>
      <c r="L40" s="30"/>
    </row>
    <row r="44" spans="2:12" s="1" customFormat="1" ht="6.9" customHeight="1">
      <c r="B44" s="41"/>
      <c r="C44" s="42"/>
      <c r="D44" s="42"/>
      <c r="E44" s="42"/>
      <c r="F44" s="42"/>
      <c r="G44" s="42"/>
      <c r="H44" s="42"/>
      <c r="I44" s="42"/>
      <c r="J44" s="42"/>
      <c r="K44" s="42"/>
      <c r="L44" s="30"/>
    </row>
    <row r="45" spans="2:12" s="1" customFormat="1" ht="24.9" customHeight="1">
      <c r="B45" s="30"/>
      <c r="C45" s="21" t="s">
        <v>94</v>
      </c>
      <c r="L45" s="30"/>
    </row>
    <row r="46" spans="2:12" s="1" customFormat="1" ht="6.9" customHeight="1">
      <c r="B46" s="30"/>
      <c r="L46" s="30"/>
    </row>
    <row r="47" spans="2:12" s="1" customFormat="1" ht="12" customHeight="1">
      <c r="B47" s="30"/>
      <c r="C47" s="26" t="s">
        <v>15</v>
      </c>
      <c r="L47" s="30"/>
    </row>
    <row r="48" spans="2:12" s="1" customFormat="1" ht="16.5" customHeight="1">
      <c r="B48" s="30"/>
      <c r="E48" s="301" t="str">
        <f>E7</f>
        <v>ŠLUKNOV,PARKOVACÍ PLOCHA V SOKOLSKÉ ULICI</v>
      </c>
      <c r="F48" s="302"/>
      <c r="G48" s="302"/>
      <c r="H48" s="302"/>
      <c r="L48" s="30"/>
    </row>
    <row r="49" spans="2:47" s="1" customFormat="1" ht="12" customHeight="1">
      <c r="B49" s="30"/>
      <c r="C49" s="26" t="s">
        <v>92</v>
      </c>
      <c r="L49" s="30"/>
    </row>
    <row r="50" spans="2:47" s="1" customFormat="1" ht="16.5" customHeight="1">
      <c r="B50" s="30"/>
      <c r="E50" s="292" t="str">
        <f>E9</f>
        <v>SO-401 - Veřejné osvětlení</v>
      </c>
      <c r="F50" s="303"/>
      <c r="G50" s="303"/>
      <c r="H50" s="303"/>
      <c r="L50" s="30"/>
    </row>
    <row r="51" spans="2:47" s="1" customFormat="1" ht="6.9" customHeight="1">
      <c r="B51" s="30"/>
      <c r="L51" s="30"/>
    </row>
    <row r="52" spans="2:47" s="1" customFormat="1" ht="12" customHeight="1">
      <c r="B52" s="30"/>
      <c r="C52" s="26" t="s">
        <v>21</v>
      </c>
      <c r="F52" s="24" t="str">
        <f>F12</f>
        <v xml:space="preserve"> Šluknov,ul.Sokolská</v>
      </c>
      <c r="I52" s="26" t="s">
        <v>23</v>
      </c>
      <c r="J52" s="47" t="str">
        <f>IF(J12="","",J12)</f>
        <v>27. 3. 2025</v>
      </c>
      <c r="L52" s="30"/>
    </row>
    <row r="53" spans="2:47" s="1" customFormat="1" ht="6.9" customHeight="1">
      <c r="B53" s="30"/>
      <c r="L53" s="30"/>
    </row>
    <row r="54" spans="2:47" s="1" customFormat="1" ht="40.049999999999997" customHeight="1">
      <c r="B54" s="30"/>
      <c r="C54" s="26" t="s">
        <v>29</v>
      </c>
      <c r="F54" s="24" t="str">
        <f>E15</f>
        <v>Město Šluknov</v>
      </c>
      <c r="I54" s="26" t="s">
        <v>35</v>
      </c>
      <c r="J54" s="28" t="str">
        <f>E21</f>
        <v xml:space="preserve">KIP Ing. arch. Jiří Kňákal 473 01 Okrouhlá 70 </v>
      </c>
      <c r="L54" s="30"/>
    </row>
    <row r="55" spans="2:47" s="1" customFormat="1" ht="40.049999999999997" customHeight="1">
      <c r="B55" s="30"/>
      <c r="C55" s="26" t="s">
        <v>33</v>
      </c>
      <c r="F55" s="24" t="str">
        <f>IF(E18="","",E18)</f>
        <v xml:space="preserve"> Vyjde z výběrového řízení</v>
      </c>
      <c r="I55" s="26" t="s">
        <v>38</v>
      </c>
      <c r="J55" s="28" t="str">
        <f>E24</f>
        <v xml:space="preserve">KIP Ing. arch. Jiří Kňákal 473 01 Okrouhlá 70 </v>
      </c>
      <c r="L55" s="30"/>
    </row>
    <row r="56" spans="2:47" s="1" customFormat="1" ht="10.35" customHeight="1">
      <c r="B56" s="30"/>
      <c r="L56" s="30"/>
    </row>
    <row r="57" spans="2:47" s="1" customFormat="1" ht="29.25" customHeight="1">
      <c r="B57" s="30"/>
      <c r="C57" s="94" t="s">
        <v>95</v>
      </c>
      <c r="D57" s="88"/>
      <c r="E57" s="88"/>
      <c r="F57" s="88"/>
      <c r="G57" s="88"/>
      <c r="H57" s="88"/>
      <c r="I57" s="88"/>
      <c r="J57" s="95" t="s">
        <v>96</v>
      </c>
      <c r="K57" s="88"/>
      <c r="L57" s="30"/>
    </row>
    <row r="58" spans="2:47" s="1" customFormat="1" ht="10.35" customHeight="1">
      <c r="B58" s="30"/>
      <c r="L58" s="30"/>
    </row>
    <row r="59" spans="2:47" s="1" customFormat="1" ht="22.8" customHeight="1">
      <c r="B59" s="30"/>
      <c r="C59" s="96" t="s">
        <v>73</v>
      </c>
      <c r="J59" s="61">
        <f>J86</f>
        <v>0</v>
      </c>
      <c r="L59" s="30"/>
      <c r="AU59" s="17" t="s">
        <v>97</v>
      </c>
    </row>
    <row r="60" spans="2:47" s="8" customFormat="1" ht="24.9" customHeight="1">
      <c r="B60" s="97"/>
      <c r="D60" s="98" t="s">
        <v>893</v>
      </c>
      <c r="E60" s="99"/>
      <c r="F60" s="99"/>
      <c r="G60" s="99"/>
      <c r="H60" s="99"/>
      <c r="I60" s="99"/>
      <c r="J60" s="100">
        <f>J87</f>
        <v>0</v>
      </c>
      <c r="L60" s="97"/>
    </row>
    <row r="61" spans="2:47" s="8" customFormat="1" ht="24.9" customHeight="1">
      <c r="B61" s="97"/>
      <c r="D61" s="98" t="s">
        <v>894</v>
      </c>
      <c r="E61" s="99"/>
      <c r="F61" s="99"/>
      <c r="G61" s="99"/>
      <c r="H61" s="99"/>
      <c r="I61" s="99"/>
      <c r="J61" s="100">
        <f>J103</f>
        <v>0</v>
      </c>
      <c r="L61" s="97"/>
    </row>
    <row r="62" spans="2:47" s="8" customFormat="1" ht="24.9" customHeight="1">
      <c r="B62" s="97"/>
      <c r="D62" s="98" t="s">
        <v>895</v>
      </c>
      <c r="E62" s="99"/>
      <c r="F62" s="99"/>
      <c r="G62" s="99"/>
      <c r="H62" s="99"/>
      <c r="I62" s="99"/>
      <c r="J62" s="100">
        <f>J118</f>
        <v>0</v>
      </c>
      <c r="L62" s="97"/>
    </row>
    <row r="63" spans="2:47" s="8" customFormat="1" ht="24.9" customHeight="1">
      <c r="B63" s="97"/>
      <c r="D63" s="98" t="s">
        <v>896</v>
      </c>
      <c r="E63" s="99"/>
      <c r="F63" s="99"/>
      <c r="G63" s="99"/>
      <c r="H63" s="99"/>
      <c r="I63" s="99"/>
      <c r="J63" s="100">
        <f>J123</f>
        <v>0</v>
      </c>
      <c r="L63" s="97"/>
    </row>
    <row r="64" spans="2:47" s="8" customFormat="1" ht="24.9" customHeight="1">
      <c r="B64" s="97"/>
      <c r="D64" s="98" t="s">
        <v>897</v>
      </c>
      <c r="E64" s="99"/>
      <c r="F64" s="99"/>
      <c r="G64" s="99"/>
      <c r="H64" s="99"/>
      <c r="I64" s="99"/>
      <c r="J64" s="100">
        <f>J147</f>
        <v>0</v>
      </c>
      <c r="L64" s="97"/>
    </row>
    <row r="65" spans="2:12" s="8" customFormat="1" ht="24.9" customHeight="1">
      <c r="B65" s="97"/>
      <c r="D65" s="98" t="s">
        <v>898</v>
      </c>
      <c r="E65" s="99"/>
      <c r="F65" s="99"/>
      <c r="G65" s="99"/>
      <c r="H65" s="99"/>
      <c r="I65" s="99"/>
      <c r="J65" s="100">
        <f>J151</f>
        <v>0</v>
      </c>
      <c r="L65" s="97"/>
    </row>
    <row r="66" spans="2:12" s="9" customFormat="1" ht="19.95" customHeight="1">
      <c r="B66" s="101"/>
      <c r="D66" s="102" t="s">
        <v>899</v>
      </c>
      <c r="E66" s="103"/>
      <c r="F66" s="103"/>
      <c r="G66" s="103"/>
      <c r="H66" s="103"/>
      <c r="I66" s="103"/>
      <c r="J66" s="104">
        <f>J152</f>
        <v>0</v>
      </c>
      <c r="L66" s="101"/>
    </row>
    <row r="67" spans="2:12" s="1" customFormat="1" ht="21.75" customHeight="1">
      <c r="B67" s="30"/>
      <c r="L67" s="30"/>
    </row>
    <row r="68" spans="2:12" s="1" customFormat="1" ht="6.9" customHeight="1">
      <c r="B68" s="39"/>
      <c r="C68" s="40"/>
      <c r="D68" s="40"/>
      <c r="E68" s="40"/>
      <c r="F68" s="40"/>
      <c r="G68" s="40"/>
      <c r="H68" s="40"/>
      <c r="I68" s="40"/>
      <c r="J68" s="40"/>
      <c r="K68" s="40"/>
      <c r="L68" s="30"/>
    </row>
    <row r="72" spans="2:12" s="1" customFormat="1" ht="6.9" customHeight="1">
      <c r="B72" s="41"/>
      <c r="C72" s="42"/>
      <c r="D72" s="42"/>
      <c r="E72" s="42"/>
      <c r="F72" s="42"/>
      <c r="G72" s="42"/>
      <c r="H72" s="42"/>
      <c r="I72" s="42"/>
      <c r="J72" s="42"/>
      <c r="K72" s="42"/>
      <c r="L72" s="30"/>
    </row>
    <row r="73" spans="2:12" s="1" customFormat="1" ht="24.9" customHeight="1">
      <c r="B73" s="30"/>
      <c r="C73" s="21" t="s">
        <v>105</v>
      </c>
      <c r="L73" s="30"/>
    </row>
    <row r="74" spans="2:12" s="1" customFormat="1" ht="6.9" customHeight="1">
      <c r="B74" s="30"/>
      <c r="L74" s="30"/>
    </row>
    <row r="75" spans="2:12" s="1" customFormat="1" ht="12" customHeight="1">
      <c r="B75" s="30"/>
      <c r="C75" s="26" t="s">
        <v>15</v>
      </c>
      <c r="L75" s="30"/>
    </row>
    <row r="76" spans="2:12" s="1" customFormat="1" ht="16.5" customHeight="1">
      <c r="B76" s="30"/>
      <c r="E76" s="301" t="str">
        <f>E7</f>
        <v>ŠLUKNOV,PARKOVACÍ PLOCHA V SOKOLSKÉ ULICI</v>
      </c>
      <c r="F76" s="302"/>
      <c r="G76" s="302"/>
      <c r="H76" s="302"/>
      <c r="L76" s="30"/>
    </row>
    <row r="77" spans="2:12" s="1" customFormat="1" ht="12" customHeight="1">
      <c r="B77" s="30"/>
      <c r="C77" s="26" t="s">
        <v>92</v>
      </c>
      <c r="L77" s="30"/>
    </row>
    <row r="78" spans="2:12" s="1" customFormat="1" ht="16.5" customHeight="1">
      <c r="B78" s="30"/>
      <c r="E78" s="292" t="str">
        <f>E9</f>
        <v>SO-401 - Veřejné osvětlení</v>
      </c>
      <c r="F78" s="303"/>
      <c r="G78" s="303"/>
      <c r="H78" s="303"/>
      <c r="L78" s="30"/>
    </row>
    <row r="79" spans="2:12" s="1" customFormat="1" ht="6.9" customHeight="1">
      <c r="B79" s="30"/>
      <c r="L79" s="30"/>
    </row>
    <row r="80" spans="2:12" s="1" customFormat="1" ht="12" customHeight="1">
      <c r="B80" s="30"/>
      <c r="C80" s="26" t="s">
        <v>21</v>
      </c>
      <c r="F80" s="24" t="str">
        <f>F12</f>
        <v xml:space="preserve"> Šluknov,ul.Sokolská</v>
      </c>
      <c r="I80" s="26" t="s">
        <v>23</v>
      </c>
      <c r="J80" s="47" t="str">
        <f>IF(J12="","",J12)</f>
        <v>27. 3. 2025</v>
      </c>
      <c r="L80" s="30"/>
    </row>
    <row r="81" spans="2:65" s="1" customFormat="1" ht="6.9" customHeight="1">
      <c r="B81" s="30"/>
      <c r="L81" s="30"/>
    </row>
    <row r="82" spans="2:65" s="1" customFormat="1" ht="40.049999999999997" customHeight="1">
      <c r="B82" s="30"/>
      <c r="C82" s="26" t="s">
        <v>29</v>
      </c>
      <c r="F82" s="24" t="str">
        <f>E15</f>
        <v>Město Šluknov</v>
      </c>
      <c r="I82" s="26" t="s">
        <v>35</v>
      </c>
      <c r="J82" s="28" t="str">
        <f>E21</f>
        <v xml:space="preserve">KIP Ing. arch. Jiří Kňákal 473 01 Okrouhlá 70 </v>
      </c>
      <c r="L82" s="30"/>
    </row>
    <row r="83" spans="2:65" s="1" customFormat="1" ht="40.049999999999997" customHeight="1">
      <c r="B83" s="30"/>
      <c r="C83" s="26" t="s">
        <v>33</v>
      </c>
      <c r="F83" s="24" t="str">
        <f>IF(E18="","",E18)</f>
        <v xml:space="preserve"> Vyjde z výběrového řízení</v>
      </c>
      <c r="I83" s="26" t="s">
        <v>38</v>
      </c>
      <c r="J83" s="28" t="str">
        <f>E24</f>
        <v xml:space="preserve">KIP Ing. arch. Jiří Kňákal 473 01 Okrouhlá 70 </v>
      </c>
      <c r="L83" s="30"/>
    </row>
    <row r="84" spans="2:65" s="1" customFormat="1" ht="10.35" customHeight="1">
      <c r="B84" s="30"/>
      <c r="L84" s="30"/>
    </row>
    <row r="85" spans="2:65" s="10" customFormat="1" ht="29.25" customHeight="1">
      <c r="B85" s="105"/>
      <c r="C85" s="106" t="s">
        <v>106</v>
      </c>
      <c r="D85" s="107" t="s">
        <v>60</v>
      </c>
      <c r="E85" s="107" t="s">
        <v>56</v>
      </c>
      <c r="F85" s="107" t="s">
        <v>57</v>
      </c>
      <c r="G85" s="107" t="s">
        <v>107</v>
      </c>
      <c r="H85" s="107" t="s">
        <v>108</v>
      </c>
      <c r="I85" s="107" t="s">
        <v>109</v>
      </c>
      <c r="J85" s="108" t="s">
        <v>96</v>
      </c>
      <c r="K85" s="109" t="s">
        <v>110</v>
      </c>
      <c r="L85" s="105"/>
      <c r="M85" s="54" t="s">
        <v>3</v>
      </c>
      <c r="N85" s="55" t="s">
        <v>45</v>
      </c>
      <c r="O85" s="55" t="s">
        <v>111</v>
      </c>
      <c r="P85" s="55" t="s">
        <v>112</v>
      </c>
      <c r="Q85" s="55" t="s">
        <v>113</v>
      </c>
      <c r="R85" s="55" t="s">
        <v>114</v>
      </c>
      <c r="S85" s="55" t="s">
        <v>115</v>
      </c>
      <c r="T85" s="55" t="s">
        <v>116</v>
      </c>
      <c r="U85" s="56" t="s">
        <v>117</v>
      </c>
    </row>
    <row r="86" spans="2:65" s="1" customFormat="1" ht="22.8" customHeight="1">
      <c r="B86" s="30"/>
      <c r="C86" s="59" t="s">
        <v>118</v>
      </c>
      <c r="J86" s="110">
        <f>BK86</f>
        <v>0</v>
      </c>
      <c r="L86" s="30"/>
      <c r="M86" s="57"/>
      <c r="N86" s="48"/>
      <c r="O86" s="48"/>
      <c r="P86" s="111">
        <f>P87+P103+P118+P123+P147+P151</f>
        <v>2</v>
      </c>
      <c r="Q86" s="48"/>
      <c r="R86" s="111">
        <f>R87+R103+R118+R123+R147+R151</f>
        <v>2.6097999999999999</v>
      </c>
      <c r="S86" s="48"/>
      <c r="T86" s="111">
        <f>T87+T103+T118+T123+T147+T151</f>
        <v>0</v>
      </c>
      <c r="U86" s="49"/>
      <c r="AT86" s="17" t="s">
        <v>74</v>
      </c>
      <c r="AU86" s="17" t="s">
        <v>97</v>
      </c>
      <c r="BK86" s="112">
        <f>BK87+BK103+BK118+BK123+BK147+BK151</f>
        <v>0</v>
      </c>
    </row>
    <row r="87" spans="2:65" s="11" customFormat="1" ht="25.95" customHeight="1">
      <c r="B87" s="113"/>
      <c r="D87" s="114" t="s">
        <v>74</v>
      </c>
      <c r="E87" s="115" t="s">
        <v>900</v>
      </c>
      <c r="F87" s="115" t="s">
        <v>901</v>
      </c>
      <c r="J87" s="116">
        <f>BK87</f>
        <v>0</v>
      </c>
      <c r="L87" s="113"/>
      <c r="M87" s="117"/>
      <c r="P87" s="118">
        <f>SUM(P88:P102)</f>
        <v>0</v>
      </c>
      <c r="R87" s="118">
        <f>SUM(R88:R102)</f>
        <v>0</v>
      </c>
      <c r="T87" s="118">
        <f>SUM(T88:T102)</f>
        <v>0</v>
      </c>
      <c r="U87" s="119"/>
      <c r="AR87" s="114" t="s">
        <v>82</v>
      </c>
      <c r="AT87" s="120" t="s">
        <v>74</v>
      </c>
      <c r="AU87" s="120" t="s">
        <v>75</v>
      </c>
      <c r="AY87" s="114" t="s">
        <v>121</v>
      </c>
      <c r="BK87" s="121">
        <f>SUM(BK88:BK102)</f>
        <v>0</v>
      </c>
    </row>
    <row r="88" spans="2:65" s="1" customFormat="1" ht="16.5" customHeight="1">
      <c r="B88" s="124"/>
      <c r="C88" s="125" t="s">
        <v>82</v>
      </c>
      <c r="D88" s="125" t="s">
        <v>123</v>
      </c>
      <c r="E88" s="126" t="s">
        <v>902</v>
      </c>
      <c r="F88" s="127" t="s">
        <v>903</v>
      </c>
      <c r="G88" s="128" t="s">
        <v>415</v>
      </c>
      <c r="H88" s="129">
        <v>4</v>
      </c>
      <c r="I88" s="130"/>
      <c r="J88" s="130">
        <f>ROUND(I88*H88,2)</f>
        <v>0</v>
      </c>
      <c r="K88" s="131"/>
      <c r="L88" s="30"/>
      <c r="M88" s="132" t="s">
        <v>3</v>
      </c>
      <c r="N88" s="133" t="s">
        <v>46</v>
      </c>
      <c r="O88" s="134">
        <v>0</v>
      </c>
      <c r="P88" s="134">
        <f>O88*H88</f>
        <v>0</v>
      </c>
      <c r="Q88" s="134">
        <v>0</v>
      </c>
      <c r="R88" s="134">
        <f>Q88*H88</f>
        <v>0</v>
      </c>
      <c r="S88" s="134">
        <v>0</v>
      </c>
      <c r="T88" s="134">
        <f>S88*H88</f>
        <v>0</v>
      </c>
      <c r="U88" s="135" t="s">
        <v>3</v>
      </c>
      <c r="AR88" s="136" t="s">
        <v>127</v>
      </c>
      <c r="AT88" s="136" t="s">
        <v>123</v>
      </c>
      <c r="AU88" s="136" t="s">
        <v>82</v>
      </c>
      <c r="AY88" s="17" t="s">
        <v>121</v>
      </c>
      <c r="BE88" s="137">
        <f>IF(N88="základní",J88,0)</f>
        <v>0</v>
      </c>
      <c r="BF88" s="137">
        <f>IF(N88="snížená",J88,0)</f>
        <v>0</v>
      </c>
      <c r="BG88" s="137">
        <f>IF(N88="zákl. přenesená",J88,0)</f>
        <v>0</v>
      </c>
      <c r="BH88" s="137">
        <f>IF(N88="sníž. přenesená",J88,0)</f>
        <v>0</v>
      </c>
      <c r="BI88" s="137">
        <f>IF(N88="nulová",J88,0)</f>
        <v>0</v>
      </c>
      <c r="BJ88" s="17" t="s">
        <v>82</v>
      </c>
      <c r="BK88" s="137">
        <f>ROUND(I88*H88,2)</f>
        <v>0</v>
      </c>
      <c r="BL88" s="17" t="s">
        <v>127</v>
      </c>
      <c r="BM88" s="136" t="s">
        <v>904</v>
      </c>
    </row>
    <row r="89" spans="2:65" s="1" customFormat="1">
      <c r="B89" s="30"/>
      <c r="D89" s="138" t="s">
        <v>129</v>
      </c>
      <c r="F89" s="139" t="s">
        <v>903</v>
      </c>
      <c r="L89" s="30"/>
      <c r="M89" s="140"/>
      <c r="U89" s="51"/>
      <c r="AT89" s="17" t="s">
        <v>129</v>
      </c>
      <c r="AU89" s="17" t="s">
        <v>82</v>
      </c>
    </row>
    <row r="90" spans="2:65" s="1" customFormat="1" ht="19.2">
      <c r="B90" s="30"/>
      <c r="D90" s="138" t="s">
        <v>793</v>
      </c>
      <c r="F90" s="173" t="s">
        <v>905</v>
      </c>
      <c r="L90" s="30"/>
      <c r="M90" s="140"/>
      <c r="U90" s="51"/>
      <c r="AT90" s="17" t="s">
        <v>793</v>
      </c>
      <c r="AU90" s="17" t="s">
        <v>82</v>
      </c>
    </row>
    <row r="91" spans="2:65" s="1" customFormat="1" ht="16.5" customHeight="1">
      <c r="B91" s="124"/>
      <c r="C91" s="125" t="s">
        <v>84</v>
      </c>
      <c r="D91" s="125" t="s">
        <v>123</v>
      </c>
      <c r="E91" s="126" t="s">
        <v>906</v>
      </c>
      <c r="F91" s="127" t="s">
        <v>907</v>
      </c>
      <c r="G91" s="128" t="s">
        <v>415</v>
      </c>
      <c r="H91" s="129">
        <v>4</v>
      </c>
      <c r="I91" s="130"/>
      <c r="J91" s="130">
        <f>ROUND(I91*H91,2)</f>
        <v>0</v>
      </c>
      <c r="K91" s="131"/>
      <c r="L91" s="30"/>
      <c r="M91" s="132" t="s">
        <v>3</v>
      </c>
      <c r="N91" s="133" t="s">
        <v>46</v>
      </c>
      <c r="O91" s="134">
        <v>0</v>
      </c>
      <c r="P91" s="134">
        <f>O91*H91</f>
        <v>0</v>
      </c>
      <c r="Q91" s="134">
        <v>0</v>
      </c>
      <c r="R91" s="134">
        <f>Q91*H91</f>
        <v>0</v>
      </c>
      <c r="S91" s="134">
        <v>0</v>
      </c>
      <c r="T91" s="134">
        <f>S91*H91</f>
        <v>0</v>
      </c>
      <c r="U91" s="135" t="s">
        <v>3</v>
      </c>
      <c r="AR91" s="136" t="s">
        <v>127</v>
      </c>
      <c r="AT91" s="136" t="s">
        <v>123</v>
      </c>
      <c r="AU91" s="136" t="s">
        <v>82</v>
      </c>
      <c r="AY91" s="17" t="s">
        <v>121</v>
      </c>
      <c r="BE91" s="137">
        <f>IF(N91="základní",J91,0)</f>
        <v>0</v>
      </c>
      <c r="BF91" s="137">
        <f>IF(N91="snížená",J91,0)</f>
        <v>0</v>
      </c>
      <c r="BG91" s="137">
        <f>IF(N91="zákl. přenesená",J91,0)</f>
        <v>0</v>
      </c>
      <c r="BH91" s="137">
        <f>IF(N91="sníž. přenesená",J91,0)</f>
        <v>0</v>
      </c>
      <c r="BI91" s="137">
        <f>IF(N91="nulová",J91,0)</f>
        <v>0</v>
      </c>
      <c r="BJ91" s="17" t="s">
        <v>82</v>
      </c>
      <c r="BK91" s="137">
        <f>ROUND(I91*H91,2)</f>
        <v>0</v>
      </c>
      <c r="BL91" s="17" t="s">
        <v>127</v>
      </c>
      <c r="BM91" s="136" t="s">
        <v>908</v>
      </c>
    </row>
    <row r="92" spans="2:65" s="1" customFormat="1">
      <c r="B92" s="30"/>
      <c r="D92" s="138" t="s">
        <v>129</v>
      </c>
      <c r="F92" s="139" t="s">
        <v>907</v>
      </c>
      <c r="L92" s="30"/>
      <c r="M92" s="140"/>
      <c r="U92" s="51"/>
      <c r="AT92" s="17" t="s">
        <v>129</v>
      </c>
      <c r="AU92" s="17" t="s">
        <v>82</v>
      </c>
    </row>
    <row r="93" spans="2:65" s="1" customFormat="1" ht="16.5" customHeight="1">
      <c r="B93" s="124"/>
      <c r="C93" s="125" t="s">
        <v>144</v>
      </c>
      <c r="D93" s="125" t="s">
        <v>123</v>
      </c>
      <c r="E93" s="126" t="s">
        <v>909</v>
      </c>
      <c r="F93" s="127" t="s">
        <v>910</v>
      </c>
      <c r="G93" s="128" t="s">
        <v>415</v>
      </c>
      <c r="H93" s="129">
        <v>4</v>
      </c>
      <c r="I93" s="130"/>
      <c r="J93" s="130">
        <f>ROUND(I93*H93,2)</f>
        <v>0</v>
      </c>
      <c r="K93" s="131"/>
      <c r="L93" s="30"/>
      <c r="M93" s="132" t="s">
        <v>3</v>
      </c>
      <c r="N93" s="133" t="s">
        <v>46</v>
      </c>
      <c r="O93" s="134">
        <v>0</v>
      </c>
      <c r="P93" s="134">
        <f>O93*H93</f>
        <v>0</v>
      </c>
      <c r="Q93" s="134">
        <v>0</v>
      </c>
      <c r="R93" s="134">
        <f>Q93*H93</f>
        <v>0</v>
      </c>
      <c r="S93" s="134">
        <v>0</v>
      </c>
      <c r="T93" s="134">
        <f>S93*H93</f>
        <v>0</v>
      </c>
      <c r="U93" s="135" t="s">
        <v>3</v>
      </c>
      <c r="AR93" s="136" t="s">
        <v>127</v>
      </c>
      <c r="AT93" s="136" t="s">
        <v>123</v>
      </c>
      <c r="AU93" s="136" t="s">
        <v>82</v>
      </c>
      <c r="AY93" s="17" t="s">
        <v>121</v>
      </c>
      <c r="BE93" s="137">
        <f>IF(N93="základní",J93,0)</f>
        <v>0</v>
      </c>
      <c r="BF93" s="137">
        <f>IF(N93="snížená",J93,0)</f>
        <v>0</v>
      </c>
      <c r="BG93" s="137">
        <f>IF(N93="zákl. přenesená",J93,0)</f>
        <v>0</v>
      </c>
      <c r="BH93" s="137">
        <f>IF(N93="sníž. přenesená",J93,0)</f>
        <v>0</v>
      </c>
      <c r="BI93" s="137">
        <f>IF(N93="nulová",J93,0)</f>
        <v>0</v>
      </c>
      <c r="BJ93" s="17" t="s">
        <v>82</v>
      </c>
      <c r="BK93" s="137">
        <f>ROUND(I93*H93,2)</f>
        <v>0</v>
      </c>
      <c r="BL93" s="17" t="s">
        <v>127</v>
      </c>
      <c r="BM93" s="136" t="s">
        <v>911</v>
      </c>
    </row>
    <row r="94" spans="2:65" s="1" customFormat="1">
      <c r="B94" s="30"/>
      <c r="D94" s="138" t="s">
        <v>129</v>
      </c>
      <c r="F94" s="139" t="s">
        <v>910</v>
      </c>
      <c r="L94" s="30"/>
      <c r="M94" s="140"/>
      <c r="U94" s="51"/>
      <c r="AT94" s="17" t="s">
        <v>129</v>
      </c>
      <c r="AU94" s="17" t="s">
        <v>82</v>
      </c>
    </row>
    <row r="95" spans="2:65" s="1" customFormat="1" ht="16.5" customHeight="1">
      <c r="B95" s="124"/>
      <c r="C95" s="125" t="s">
        <v>127</v>
      </c>
      <c r="D95" s="125" t="s">
        <v>123</v>
      </c>
      <c r="E95" s="126" t="s">
        <v>912</v>
      </c>
      <c r="F95" s="127" t="s">
        <v>913</v>
      </c>
      <c r="G95" s="128" t="s">
        <v>192</v>
      </c>
      <c r="H95" s="129">
        <v>80</v>
      </c>
      <c r="I95" s="130"/>
      <c r="J95" s="130">
        <f>ROUND(I95*H95,2)</f>
        <v>0</v>
      </c>
      <c r="K95" s="131"/>
      <c r="L95" s="30"/>
      <c r="M95" s="132" t="s">
        <v>3</v>
      </c>
      <c r="N95" s="133" t="s">
        <v>46</v>
      </c>
      <c r="O95" s="134">
        <v>0</v>
      </c>
      <c r="P95" s="134">
        <f>O95*H95</f>
        <v>0</v>
      </c>
      <c r="Q95" s="134">
        <v>0</v>
      </c>
      <c r="R95" s="134">
        <f>Q95*H95</f>
        <v>0</v>
      </c>
      <c r="S95" s="134">
        <v>0</v>
      </c>
      <c r="T95" s="134">
        <f>S95*H95</f>
        <v>0</v>
      </c>
      <c r="U95" s="135" t="s">
        <v>3</v>
      </c>
      <c r="AR95" s="136" t="s">
        <v>127</v>
      </c>
      <c r="AT95" s="136" t="s">
        <v>123</v>
      </c>
      <c r="AU95" s="136" t="s">
        <v>82</v>
      </c>
      <c r="AY95" s="17" t="s">
        <v>121</v>
      </c>
      <c r="BE95" s="137">
        <f>IF(N95="základní",J95,0)</f>
        <v>0</v>
      </c>
      <c r="BF95" s="137">
        <f>IF(N95="snížená",J95,0)</f>
        <v>0</v>
      </c>
      <c r="BG95" s="137">
        <f>IF(N95="zákl. přenesená",J95,0)</f>
        <v>0</v>
      </c>
      <c r="BH95" s="137">
        <f>IF(N95="sníž. přenesená",J95,0)</f>
        <v>0</v>
      </c>
      <c r="BI95" s="137">
        <f>IF(N95="nulová",J95,0)</f>
        <v>0</v>
      </c>
      <c r="BJ95" s="17" t="s">
        <v>82</v>
      </c>
      <c r="BK95" s="137">
        <f>ROUND(I95*H95,2)</f>
        <v>0</v>
      </c>
      <c r="BL95" s="17" t="s">
        <v>127</v>
      </c>
      <c r="BM95" s="136" t="s">
        <v>914</v>
      </c>
    </row>
    <row r="96" spans="2:65" s="1" customFormat="1">
      <c r="B96" s="30"/>
      <c r="D96" s="138" t="s">
        <v>129</v>
      </c>
      <c r="F96" s="139" t="s">
        <v>913</v>
      </c>
      <c r="L96" s="30"/>
      <c r="M96" s="140"/>
      <c r="U96" s="51"/>
      <c r="AT96" s="17" t="s">
        <v>129</v>
      </c>
      <c r="AU96" s="17" t="s">
        <v>82</v>
      </c>
    </row>
    <row r="97" spans="2:65" s="1" customFormat="1" ht="16.5" customHeight="1">
      <c r="B97" s="124"/>
      <c r="C97" s="125" t="s">
        <v>156</v>
      </c>
      <c r="D97" s="125" t="s">
        <v>123</v>
      </c>
      <c r="E97" s="126" t="s">
        <v>915</v>
      </c>
      <c r="F97" s="127" t="s">
        <v>916</v>
      </c>
      <c r="G97" s="128" t="s">
        <v>192</v>
      </c>
      <c r="H97" s="129">
        <v>100</v>
      </c>
      <c r="I97" s="130"/>
      <c r="J97" s="130">
        <f>ROUND(I97*H97,2)</f>
        <v>0</v>
      </c>
      <c r="K97" s="131"/>
      <c r="L97" s="30"/>
      <c r="M97" s="132" t="s">
        <v>3</v>
      </c>
      <c r="N97" s="133" t="s">
        <v>46</v>
      </c>
      <c r="O97" s="134">
        <v>0</v>
      </c>
      <c r="P97" s="134">
        <f>O97*H97</f>
        <v>0</v>
      </c>
      <c r="Q97" s="134">
        <v>0</v>
      </c>
      <c r="R97" s="134">
        <f>Q97*H97</f>
        <v>0</v>
      </c>
      <c r="S97" s="134">
        <v>0</v>
      </c>
      <c r="T97" s="134">
        <f>S97*H97</f>
        <v>0</v>
      </c>
      <c r="U97" s="135" t="s">
        <v>3</v>
      </c>
      <c r="AR97" s="136" t="s">
        <v>127</v>
      </c>
      <c r="AT97" s="136" t="s">
        <v>123</v>
      </c>
      <c r="AU97" s="136" t="s">
        <v>82</v>
      </c>
      <c r="AY97" s="17" t="s">
        <v>121</v>
      </c>
      <c r="BE97" s="137">
        <f>IF(N97="základní",J97,0)</f>
        <v>0</v>
      </c>
      <c r="BF97" s="137">
        <f>IF(N97="snížená",J97,0)</f>
        <v>0</v>
      </c>
      <c r="BG97" s="137">
        <f>IF(N97="zákl. přenesená",J97,0)</f>
        <v>0</v>
      </c>
      <c r="BH97" s="137">
        <f>IF(N97="sníž. přenesená",J97,0)</f>
        <v>0</v>
      </c>
      <c r="BI97" s="137">
        <f>IF(N97="nulová",J97,0)</f>
        <v>0</v>
      </c>
      <c r="BJ97" s="17" t="s">
        <v>82</v>
      </c>
      <c r="BK97" s="137">
        <f>ROUND(I97*H97,2)</f>
        <v>0</v>
      </c>
      <c r="BL97" s="17" t="s">
        <v>127</v>
      </c>
      <c r="BM97" s="136" t="s">
        <v>917</v>
      </c>
    </row>
    <row r="98" spans="2:65" s="1" customFormat="1">
      <c r="B98" s="30"/>
      <c r="D98" s="138" t="s">
        <v>129</v>
      </c>
      <c r="F98" s="139" t="s">
        <v>916</v>
      </c>
      <c r="L98" s="30"/>
      <c r="M98" s="140"/>
      <c r="U98" s="51"/>
      <c r="AT98" s="17" t="s">
        <v>129</v>
      </c>
      <c r="AU98" s="17" t="s">
        <v>82</v>
      </c>
    </row>
    <row r="99" spans="2:65" s="1" customFormat="1" ht="16.5" customHeight="1">
      <c r="B99" s="124"/>
      <c r="C99" s="125" t="s">
        <v>164</v>
      </c>
      <c r="D99" s="125" t="s">
        <v>123</v>
      </c>
      <c r="E99" s="126" t="s">
        <v>918</v>
      </c>
      <c r="F99" s="127" t="s">
        <v>919</v>
      </c>
      <c r="G99" s="128" t="s">
        <v>192</v>
      </c>
      <c r="H99" s="129">
        <v>30</v>
      </c>
      <c r="I99" s="130"/>
      <c r="J99" s="130">
        <f>ROUND(I99*H99,2)</f>
        <v>0</v>
      </c>
      <c r="K99" s="131"/>
      <c r="L99" s="30"/>
      <c r="M99" s="132" t="s">
        <v>3</v>
      </c>
      <c r="N99" s="133" t="s">
        <v>46</v>
      </c>
      <c r="O99" s="134">
        <v>0</v>
      </c>
      <c r="P99" s="134">
        <f>O99*H99</f>
        <v>0</v>
      </c>
      <c r="Q99" s="134">
        <v>0</v>
      </c>
      <c r="R99" s="134">
        <f>Q99*H99</f>
        <v>0</v>
      </c>
      <c r="S99" s="134">
        <v>0</v>
      </c>
      <c r="T99" s="134">
        <f>S99*H99</f>
        <v>0</v>
      </c>
      <c r="U99" s="135" t="s">
        <v>3</v>
      </c>
      <c r="AR99" s="136" t="s">
        <v>127</v>
      </c>
      <c r="AT99" s="136" t="s">
        <v>123</v>
      </c>
      <c r="AU99" s="136" t="s">
        <v>82</v>
      </c>
      <c r="AY99" s="17" t="s">
        <v>121</v>
      </c>
      <c r="BE99" s="137">
        <f>IF(N99="základní",J99,0)</f>
        <v>0</v>
      </c>
      <c r="BF99" s="137">
        <f>IF(N99="snížená",J99,0)</f>
        <v>0</v>
      </c>
      <c r="BG99" s="137">
        <f>IF(N99="zákl. přenesená",J99,0)</f>
        <v>0</v>
      </c>
      <c r="BH99" s="137">
        <f>IF(N99="sníž. přenesená",J99,0)</f>
        <v>0</v>
      </c>
      <c r="BI99" s="137">
        <f>IF(N99="nulová",J99,0)</f>
        <v>0</v>
      </c>
      <c r="BJ99" s="17" t="s">
        <v>82</v>
      </c>
      <c r="BK99" s="137">
        <f>ROUND(I99*H99,2)</f>
        <v>0</v>
      </c>
      <c r="BL99" s="17" t="s">
        <v>127</v>
      </c>
      <c r="BM99" s="136" t="s">
        <v>920</v>
      </c>
    </row>
    <row r="100" spans="2:65" s="1" customFormat="1">
      <c r="B100" s="30"/>
      <c r="D100" s="138" t="s">
        <v>129</v>
      </c>
      <c r="F100" s="139" t="s">
        <v>919</v>
      </c>
      <c r="L100" s="30"/>
      <c r="M100" s="140"/>
      <c r="U100" s="51"/>
      <c r="AT100" s="17" t="s">
        <v>129</v>
      </c>
      <c r="AU100" s="17" t="s">
        <v>82</v>
      </c>
    </row>
    <row r="101" spans="2:65" s="1" customFormat="1" ht="16.5" customHeight="1">
      <c r="B101" s="124"/>
      <c r="C101" s="125" t="s">
        <v>166</v>
      </c>
      <c r="D101" s="125" t="s">
        <v>123</v>
      </c>
      <c r="E101" s="126" t="s">
        <v>921</v>
      </c>
      <c r="F101" s="127" t="s">
        <v>922</v>
      </c>
      <c r="G101" s="128" t="s">
        <v>192</v>
      </c>
      <c r="H101" s="129">
        <v>100</v>
      </c>
      <c r="I101" s="130"/>
      <c r="J101" s="130">
        <f>ROUND(I101*H101,2)</f>
        <v>0</v>
      </c>
      <c r="K101" s="131"/>
      <c r="L101" s="30"/>
      <c r="M101" s="132" t="s">
        <v>3</v>
      </c>
      <c r="N101" s="133" t="s">
        <v>46</v>
      </c>
      <c r="O101" s="134">
        <v>0</v>
      </c>
      <c r="P101" s="134">
        <f>O101*H101</f>
        <v>0</v>
      </c>
      <c r="Q101" s="134">
        <v>0</v>
      </c>
      <c r="R101" s="134">
        <f>Q101*H101</f>
        <v>0</v>
      </c>
      <c r="S101" s="134">
        <v>0</v>
      </c>
      <c r="T101" s="134">
        <f>S101*H101</f>
        <v>0</v>
      </c>
      <c r="U101" s="135" t="s">
        <v>3</v>
      </c>
      <c r="AR101" s="136" t="s">
        <v>127</v>
      </c>
      <c r="AT101" s="136" t="s">
        <v>123</v>
      </c>
      <c r="AU101" s="136" t="s">
        <v>82</v>
      </c>
      <c r="AY101" s="17" t="s">
        <v>121</v>
      </c>
      <c r="BE101" s="137">
        <f>IF(N101="základní",J101,0)</f>
        <v>0</v>
      </c>
      <c r="BF101" s="137">
        <f>IF(N101="snížená",J101,0)</f>
        <v>0</v>
      </c>
      <c r="BG101" s="137">
        <f>IF(N101="zákl. přenesená",J101,0)</f>
        <v>0</v>
      </c>
      <c r="BH101" s="137">
        <f>IF(N101="sníž. přenesená",J101,0)</f>
        <v>0</v>
      </c>
      <c r="BI101" s="137">
        <f>IF(N101="nulová",J101,0)</f>
        <v>0</v>
      </c>
      <c r="BJ101" s="17" t="s">
        <v>82</v>
      </c>
      <c r="BK101" s="137">
        <f>ROUND(I101*H101,2)</f>
        <v>0</v>
      </c>
      <c r="BL101" s="17" t="s">
        <v>127</v>
      </c>
      <c r="BM101" s="136" t="s">
        <v>923</v>
      </c>
    </row>
    <row r="102" spans="2:65" s="1" customFormat="1">
      <c r="B102" s="30"/>
      <c r="D102" s="138" t="s">
        <v>129</v>
      </c>
      <c r="F102" s="139" t="s">
        <v>922</v>
      </c>
      <c r="L102" s="30"/>
      <c r="M102" s="140"/>
      <c r="U102" s="51"/>
      <c r="AT102" s="17" t="s">
        <v>129</v>
      </c>
      <c r="AU102" s="17" t="s">
        <v>82</v>
      </c>
    </row>
    <row r="103" spans="2:65" s="11" customFormat="1" ht="25.95" customHeight="1">
      <c r="B103" s="113"/>
      <c r="D103" s="114" t="s">
        <v>74</v>
      </c>
      <c r="E103" s="115" t="s">
        <v>924</v>
      </c>
      <c r="F103" s="115" t="s">
        <v>925</v>
      </c>
      <c r="J103" s="116">
        <f>BK103</f>
        <v>0</v>
      </c>
      <c r="L103" s="113"/>
      <c r="M103" s="117"/>
      <c r="P103" s="118">
        <f>SUM(P104:P117)</f>
        <v>0</v>
      </c>
      <c r="R103" s="118">
        <f>SUM(R104:R117)</f>
        <v>2.5249999999999999</v>
      </c>
      <c r="T103" s="118">
        <f>SUM(T104:T117)</f>
        <v>0</v>
      </c>
      <c r="U103" s="119"/>
      <c r="AR103" s="114" t="s">
        <v>82</v>
      </c>
      <c r="AT103" s="120" t="s">
        <v>74</v>
      </c>
      <c r="AU103" s="120" t="s">
        <v>75</v>
      </c>
      <c r="AY103" s="114" t="s">
        <v>121</v>
      </c>
      <c r="BK103" s="121">
        <f>SUM(BK104:BK117)</f>
        <v>0</v>
      </c>
    </row>
    <row r="104" spans="2:65" s="1" customFormat="1" ht="16.5" customHeight="1">
      <c r="B104" s="124"/>
      <c r="C104" s="125" t="s">
        <v>173</v>
      </c>
      <c r="D104" s="125" t="s">
        <v>123</v>
      </c>
      <c r="E104" s="126" t="s">
        <v>926</v>
      </c>
      <c r="F104" s="127" t="s">
        <v>927</v>
      </c>
      <c r="G104" s="128" t="s">
        <v>415</v>
      </c>
      <c r="H104" s="129">
        <v>4</v>
      </c>
      <c r="I104" s="130"/>
      <c r="J104" s="130">
        <f>ROUND(I104*H104,2)</f>
        <v>0</v>
      </c>
      <c r="K104" s="131"/>
      <c r="L104" s="30"/>
      <c r="M104" s="132" t="s">
        <v>3</v>
      </c>
      <c r="N104" s="133" t="s">
        <v>46</v>
      </c>
      <c r="O104" s="134">
        <v>0</v>
      </c>
      <c r="P104" s="134">
        <f>O104*H104</f>
        <v>0</v>
      </c>
      <c r="Q104" s="134">
        <v>0</v>
      </c>
      <c r="R104" s="134">
        <f>Q104*H104</f>
        <v>0</v>
      </c>
      <c r="S104" s="134">
        <v>0</v>
      </c>
      <c r="T104" s="134">
        <f>S104*H104</f>
        <v>0</v>
      </c>
      <c r="U104" s="135" t="s">
        <v>3</v>
      </c>
      <c r="AR104" s="136" t="s">
        <v>127</v>
      </c>
      <c r="AT104" s="136" t="s">
        <v>123</v>
      </c>
      <c r="AU104" s="136" t="s">
        <v>82</v>
      </c>
      <c r="AY104" s="17" t="s">
        <v>121</v>
      </c>
      <c r="BE104" s="137">
        <f>IF(N104="základní",J104,0)</f>
        <v>0</v>
      </c>
      <c r="BF104" s="137">
        <f>IF(N104="snížená",J104,0)</f>
        <v>0</v>
      </c>
      <c r="BG104" s="137">
        <f>IF(N104="zákl. přenesená",J104,0)</f>
        <v>0</v>
      </c>
      <c r="BH104" s="137">
        <f>IF(N104="sníž. přenesená",J104,0)</f>
        <v>0</v>
      </c>
      <c r="BI104" s="137">
        <f>IF(N104="nulová",J104,0)</f>
        <v>0</v>
      </c>
      <c r="BJ104" s="17" t="s">
        <v>82</v>
      </c>
      <c r="BK104" s="137">
        <f>ROUND(I104*H104,2)</f>
        <v>0</v>
      </c>
      <c r="BL104" s="17" t="s">
        <v>127</v>
      </c>
      <c r="BM104" s="136" t="s">
        <v>928</v>
      </c>
    </row>
    <row r="105" spans="2:65" s="1" customFormat="1">
      <c r="B105" s="30"/>
      <c r="D105" s="138" t="s">
        <v>129</v>
      </c>
      <c r="F105" s="139" t="s">
        <v>927</v>
      </c>
      <c r="L105" s="30"/>
      <c r="M105" s="140"/>
      <c r="U105" s="51"/>
      <c r="AT105" s="17" t="s">
        <v>129</v>
      </c>
      <c r="AU105" s="17" t="s">
        <v>82</v>
      </c>
    </row>
    <row r="106" spans="2:65" s="1" customFormat="1" ht="19.2">
      <c r="B106" s="30"/>
      <c r="D106" s="138" t="s">
        <v>793</v>
      </c>
      <c r="F106" s="173" t="s">
        <v>929</v>
      </c>
      <c r="L106" s="30"/>
      <c r="M106" s="140"/>
      <c r="U106" s="51"/>
      <c r="AT106" s="17" t="s">
        <v>793</v>
      </c>
      <c r="AU106" s="17" t="s">
        <v>82</v>
      </c>
    </row>
    <row r="107" spans="2:65" s="1" customFormat="1" ht="16.5" customHeight="1">
      <c r="B107" s="124"/>
      <c r="C107" s="125" t="s">
        <v>182</v>
      </c>
      <c r="D107" s="125" t="s">
        <v>123</v>
      </c>
      <c r="E107" s="126" t="s">
        <v>930</v>
      </c>
      <c r="F107" s="127" t="s">
        <v>931</v>
      </c>
      <c r="G107" s="128" t="s">
        <v>214</v>
      </c>
      <c r="H107" s="129">
        <v>1</v>
      </c>
      <c r="I107" s="130"/>
      <c r="J107" s="130">
        <f>ROUND(I107*H107,2)</f>
        <v>0</v>
      </c>
      <c r="K107" s="131"/>
      <c r="L107" s="30"/>
      <c r="M107" s="132" t="s">
        <v>3</v>
      </c>
      <c r="N107" s="133" t="s">
        <v>46</v>
      </c>
      <c r="O107" s="134">
        <v>0</v>
      </c>
      <c r="P107" s="134">
        <f>O107*H107</f>
        <v>0</v>
      </c>
      <c r="Q107" s="134">
        <v>2.5249999999999999</v>
      </c>
      <c r="R107" s="134">
        <f>Q107*H107</f>
        <v>2.5249999999999999</v>
      </c>
      <c r="S107" s="134">
        <v>0</v>
      </c>
      <c r="T107" s="134">
        <f>S107*H107</f>
        <v>0</v>
      </c>
      <c r="U107" s="135" t="s">
        <v>3</v>
      </c>
      <c r="AR107" s="136" t="s">
        <v>127</v>
      </c>
      <c r="AT107" s="136" t="s">
        <v>123</v>
      </c>
      <c r="AU107" s="136" t="s">
        <v>82</v>
      </c>
      <c r="AY107" s="17" t="s">
        <v>121</v>
      </c>
      <c r="BE107" s="137">
        <f>IF(N107="základní",J107,0)</f>
        <v>0</v>
      </c>
      <c r="BF107" s="137">
        <f>IF(N107="snížená",J107,0)</f>
        <v>0</v>
      </c>
      <c r="BG107" s="137">
        <f>IF(N107="zákl. přenesená",J107,0)</f>
        <v>0</v>
      </c>
      <c r="BH107" s="137">
        <f>IF(N107="sníž. přenesená",J107,0)</f>
        <v>0</v>
      </c>
      <c r="BI107" s="137">
        <f>IF(N107="nulová",J107,0)</f>
        <v>0</v>
      </c>
      <c r="BJ107" s="17" t="s">
        <v>82</v>
      </c>
      <c r="BK107" s="137">
        <f>ROUND(I107*H107,2)</f>
        <v>0</v>
      </c>
      <c r="BL107" s="17" t="s">
        <v>127</v>
      </c>
      <c r="BM107" s="136" t="s">
        <v>932</v>
      </c>
    </row>
    <row r="108" spans="2:65" s="1" customFormat="1">
      <c r="B108" s="30"/>
      <c r="D108" s="138" t="s">
        <v>129</v>
      </c>
      <c r="F108" s="139" t="s">
        <v>931</v>
      </c>
      <c r="L108" s="30"/>
      <c r="M108" s="140"/>
      <c r="U108" s="51"/>
      <c r="AT108" s="17" t="s">
        <v>129</v>
      </c>
      <c r="AU108" s="17" t="s">
        <v>82</v>
      </c>
    </row>
    <row r="109" spans="2:65" s="1" customFormat="1" ht="16.5" customHeight="1">
      <c r="B109" s="124"/>
      <c r="C109" s="125" t="s">
        <v>189</v>
      </c>
      <c r="D109" s="125" t="s">
        <v>123</v>
      </c>
      <c r="E109" s="126" t="s">
        <v>933</v>
      </c>
      <c r="F109" s="127" t="s">
        <v>934</v>
      </c>
      <c r="G109" s="128" t="s">
        <v>192</v>
      </c>
      <c r="H109" s="129">
        <v>80</v>
      </c>
      <c r="I109" s="130"/>
      <c r="J109" s="130">
        <f>ROUND(I109*H109,2)</f>
        <v>0</v>
      </c>
      <c r="K109" s="131"/>
      <c r="L109" s="30"/>
      <c r="M109" s="132" t="s">
        <v>3</v>
      </c>
      <c r="N109" s="133" t="s">
        <v>46</v>
      </c>
      <c r="O109" s="134">
        <v>0</v>
      </c>
      <c r="P109" s="134">
        <f>O109*H109</f>
        <v>0</v>
      </c>
      <c r="Q109" s="134">
        <v>0</v>
      </c>
      <c r="R109" s="134">
        <f>Q109*H109</f>
        <v>0</v>
      </c>
      <c r="S109" s="134">
        <v>0</v>
      </c>
      <c r="T109" s="134">
        <f>S109*H109</f>
        <v>0</v>
      </c>
      <c r="U109" s="135" t="s">
        <v>3</v>
      </c>
      <c r="AR109" s="136" t="s">
        <v>127</v>
      </c>
      <c r="AT109" s="136" t="s">
        <v>123</v>
      </c>
      <c r="AU109" s="136" t="s">
        <v>82</v>
      </c>
      <c r="AY109" s="17" t="s">
        <v>121</v>
      </c>
      <c r="BE109" s="137">
        <f>IF(N109="základní",J109,0)</f>
        <v>0</v>
      </c>
      <c r="BF109" s="137">
        <f>IF(N109="snížená",J109,0)</f>
        <v>0</v>
      </c>
      <c r="BG109" s="137">
        <f>IF(N109="zákl. přenesená",J109,0)</f>
        <v>0</v>
      </c>
      <c r="BH109" s="137">
        <f>IF(N109="sníž. přenesená",J109,0)</f>
        <v>0</v>
      </c>
      <c r="BI109" s="137">
        <f>IF(N109="nulová",J109,0)</f>
        <v>0</v>
      </c>
      <c r="BJ109" s="17" t="s">
        <v>82</v>
      </c>
      <c r="BK109" s="137">
        <f>ROUND(I109*H109,2)</f>
        <v>0</v>
      </c>
      <c r="BL109" s="17" t="s">
        <v>127</v>
      </c>
      <c r="BM109" s="136" t="s">
        <v>935</v>
      </c>
    </row>
    <row r="110" spans="2:65" s="1" customFormat="1">
      <c r="B110" s="30"/>
      <c r="D110" s="138" t="s">
        <v>129</v>
      </c>
      <c r="F110" s="139" t="s">
        <v>936</v>
      </c>
      <c r="L110" s="30"/>
      <c r="M110" s="140"/>
      <c r="U110" s="51"/>
      <c r="AT110" s="17" t="s">
        <v>129</v>
      </c>
      <c r="AU110" s="17" t="s">
        <v>82</v>
      </c>
    </row>
    <row r="111" spans="2:65" s="1" customFormat="1" ht="16.5" customHeight="1">
      <c r="B111" s="124"/>
      <c r="C111" s="125" t="s">
        <v>197</v>
      </c>
      <c r="D111" s="125" t="s">
        <v>123</v>
      </c>
      <c r="E111" s="126" t="s">
        <v>937</v>
      </c>
      <c r="F111" s="127" t="s">
        <v>938</v>
      </c>
      <c r="G111" s="128" t="s">
        <v>192</v>
      </c>
      <c r="H111" s="129">
        <v>80</v>
      </c>
      <c r="I111" s="130"/>
      <c r="J111" s="130">
        <f>ROUND(I111*H111,2)</f>
        <v>0</v>
      </c>
      <c r="K111" s="131"/>
      <c r="L111" s="30"/>
      <c r="M111" s="132" t="s">
        <v>3</v>
      </c>
      <c r="N111" s="133" t="s">
        <v>46</v>
      </c>
      <c r="O111" s="134">
        <v>0</v>
      </c>
      <c r="P111" s="134">
        <f>O111*H111</f>
        <v>0</v>
      </c>
      <c r="Q111" s="134">
        <v>0</v>
      </c>
      <c r="R111" s="134">
        <f>Q111*H111</f>
        <v>0</v>
      </c>
      <c r="S111" s="134">
        <v>0</v>
      </c>
      <c r="T111" s="134">
        <f>S111*H111</f>
        <v>0</v>
      </c>
      <c r="U111" s="135" t="s">
        <v>3</v>
      </c>
      <c r="AR111" s="136" t="s">
        <v>127</v>
      </c>
      <c r="AT111" s="136" t="s">
        <v>123</v>
      </c>
      <c r="AU111" s="136" t="s">
        <v>82</v>
      </c>
      <c r="AY111" s="17" t="s">
        <v>121</v>
      </c>
      <c r="BE111" s="137">
        <f>IF(N111="základní",J111,0)</f>
        <v>0</v>
      </c>
      <c r="BF111" s="137">
        <f>IF(N111="snížená",J111,0)</f>
        <v>0</v>
      </c>
      <c r="BG111" s="137">
        <f>IF(N111="zákl. přenesená",J111,0)</f>
        <v>0</v>
      </c>
      <c r="BH111" s="137">
        <f>IF(N111="sníž. přenesená",J111,0)</f>
        <v>0</v>
      </c>
      <c r="BI111" s="137">
        <f>IF(N111="nulová",J111,0)</f>
        <v>0</v>
      </c>
      <c r="BJ111" s="17" t="s">
        <v>82</v>
      </c>
      <c r="BK111" s="137">
        <f>ROUND(I111*H111,2)</f>
        <v>0</v>
      </c>
      <c r="BL111" s="17" t="s">
        <v>127</v>
      </c>
      <c r="BM111" s="136" t="s">
        <v>939</v>
      </c>
    </row>
    <row r="112" spans="2:65" s="1" customFormat="1">
      <c r="B112" s="30"/>
      <c r="D112" s="138" t="s">
        <v>129</v>
      </c>
      <c r="F112" s="139" t="s">
        <v>938</v>
      </c>
      <c r="L112" s="30"/>
      <c r="M112" s="140"/>
      <c r="U112" s="51"/>
      <c r="AT112" s="17" t="s">
        <v>129</v>
      </c>
      <c r="AU112" s="17" t="s">
        <v>82</v>
      </c>
    </row>
    <row r="113" spans="2:65" s="1" customFormat="1" ht="16.5" customHeight="1">
      <c r="B113" s="124"/>
      <c r="C113" s="125" t="s">
        <v>9</v>
      </c>
      <c r="D113" s="125" t="s">
        <v>123</v>
      </c>
      <c r="E113" s="126" t="s">
        <v>940</v>
      </c>
      <c r="F113" s="127" t="s">
        <v>941</v>
      </c>
      <c r="G113" s="128" t="s">
        <v>214</v>
      </c>
      <c r="H113" s="129">
        <v>20</v>
      </c>
      <c r="I113" s="130"/>
      <c r="J113" s="130">
        <f>ROUND(I113*H113,2)</f>
        <v>0</v>
      </c>
      <c r="K113" s="131"/>
      <c r="L113" s="30"/>
      <c r="M113" s="132" t="s">
        <v>3</v>
      </c>
      <c r="N113" s="133" t="s">
        <v>46</v>
      </c>
      <c r="O113" s="134">
        <v>0</v>
      </c>
      <c r="P113" s="134">
        <f>O113*H113</f>
        <v>0</v>
      </c>
      <c r="Q113" s="134">
        <v>0</v>
      </c>
      <c r="R113" s="134">
        <f>Q113*H113</f>
        <v>0</v>
      </c>
      <c r="S113" s="134">
        <v>0</v>
      </c>
      <c r="T113" s="134">
        <f>S113*H113</f>
        <v>0</v>
      </c>
      <c r="U113" s="135" t="s">
        <v>3</v>
      </c>
      <c r="AR113" s="136" t="s">
        <v>127</v>
      </c>
      <c r="AT113" s="136" t="s">
        <v>123</v>
      </c>
      <c r="AU113" s="136" t="s">
        <v>82</v>
      </c>
      <c r="AY113" s="17" t="s">
        <v>121</v>
      </c>
      <c r="BE113" s="137">
        <f>IF(N113="základní",J113,0)</f>
        <v>0</v>
      </c>
      <c r="BF113" s="137">
        <f>IF(N113="snížená",J113,0)</f>
        <v>0</v>
      </c>
      <c r="BG113" s="137">
        <f>IF(N113="zákl. přenesená",J113,0)</f>
        <v>0</v>
      </c>
      <c r="BH113" s="137">
        <f>IF(N113="sníž. přenesená",J113,0)</f>
        <v>0</v>
      </c>
      <c r="BI113" s="137">
        <f>IF(N113="nulová",J113,0)</f>
        <v>0</v>
      </c>
      <c r="BJ113" s="17" t="s">
        <v>82</v>
      </c>
      <c r="BK113" s="137">
        <f>ROUND(I113*H113,2)</f>
        <v>0</v>
      </c>
      <c r="BL113" s="17" t="s">
        <v>127</v>
      </c>
      <c r="BM113" s="136" t="s">
        <v>942</v>
      </c>
    </row>
    <row r="114" spans="2:65" s="1" customFormat="1">
      <c r="B114" s="30"/>
      <c r="D114" s="138" t="s">
        <v>129</v>
      </c>
      <c r="F114" s="139" t="s">
        <v>941</v>
      </c>
      <c r="L114" s="30"/>
      <c r="M114" s="140"/>
      <c r="U114" s="51"/>
      <c r="AT114" s="17" t="s">
        <v>129</v>
      </c>
      <c r="AU114" s="17" t="s">
        <v>82</v>
      </c>
    </row>
    <row r="115" spans="2:65" s="1" customFormat="1" ht="19.2">
      <c r="B115" s="30"/>
      <c r="D115" s="138" t="s">
        <v>793</v>
      </c>
      <c r="F115" s="173" t="s">
        <v>943</v>
      </c>
      <c r="L115" s="30"/>
      <c r="M115" s="140"/>
      <c r="U115" s="51"/>
      <c r="AT115" s="17" t="s">
        <v>793</v>
      </c>
      <c r="AU115" s="17" t="s">
        <v>82</v>
      </c>
    </row>
    <row r="116" spans="2:65" s="1" customFormat="1" ht="16.5" customHeight="1">
      <c r="B116" s="124"/>
      <c r="C116" s="125" t="s">
        <v>211</v>
      </c>
      <c r="D116" s="125" t="s">
        <v>123</v>
      </c>
      <c r="E116" s="126" t="s">
        <v>944</v>
      </c>
      <c r="F116" s="127" t="s">
        <v>945</v>
      </c>
      <c r="G116" s="128" t="s">
        <v>126</v>
      </c>
      <c r="H116" s="129">
        <v>40</v>
      </c>
      <c r="I116" s="130"/>
      <c r="J116" s="130">
        <f>ROUND(I116*H116,2)</f>
        <v>0</v>
      </c>
      <c r="K116" s="131"/>
      <c r="L116" s="30"/>
      <c r="M116" s="132" t="s">
        <v>3</v>
      </c>
      <c r="N116" s="133" t="s">
        <v>46</v>
      </c>
      <c r="O116" s="134">
        <v>0</v>
      </c>
      <c r="P116" s="134">
        <f>O116*H116</f>
        <v>0</v>
      </c>
      <c r="Q116" s="134">
        <v>0</v>
      </c>
      <c r="R116" s="134">
        <f>Q116*H116</f>
        <v>0</v>
      </c>
      <c r="S116" s="134">
        <v>0</v>
      </c>
      <c r="T116" s="134">
        <f>S116*H116</f>
        <v>0</v>
      </c>
      <c r="U116" s="135" t="s">
        <v>3</v>
      </c>
      <c r="AR116" s="136" t="s">
        <v>127</v>
      </c>
      <c r="AT116" s="136" t="s">
        <v>123</v>
      </c>
      <c r="AU116" s="136" t="s">
        <v>82</v>
      </c>
      <c r="AY116" s="17" t="s">
        <v>121</v>
      </c>
      <c r="BE116" s="137">
        <f>IF(N116="základní",J116,0)</f>
        <v>0</v>
      </c>
      <c r="BF116" s="137">
        <f>IF(N116="snížená",J116,0)</f>
        <v>0</v>
      </c>
      <c r="BG116" s="137">
        <f>IF(N116="zákl. přenesená",J116,0)</f>
        <v>0</v>
      </c>
      <c r="BH116" s="137">
        <f>IF(N116="sníž. přenesená",J116,0)</f>
        <v>0</v>
      </c>
      <c r="BI116" s="137">
        <f>IF(N116="nulová",J116,0)</f>
        <v>0</v>
      </c>
      <c r="BJ116" s="17" t="s">
        <v>82</v>
      </c>
      <c r="BK116" s="137">
        <f>ROUND(I116*H116,2)</f>
        <v>0</v>
      </c>
      <c r="BL116" s="17" t="s">
        <v>127</v>
      </c>
      <c r="BM116" s="136" t="s">
        <v>946</v>
      </c>
    </row>
    <row r="117" spans="2:65" s="1" customFormat="1">
      <c r="B117" s="30"/>
      <c r="D117" s="138" t="s">
        <v>129</v>
      </c>
      <c r="F117" s="139" t="s">
        <v>945</v>
      </c>
      <c r="L117" s="30"/>
      <c r="M117" s="140"/>
      <c r="U117" s="51"/>
      <c r="AT117" s="17" t="s">
        <v>129</v>
      </c>
      <c r="AU117" s="17" t="s">
        <v>82</v>
      </c>
    </row>
    <row r="118" spans="2:65" s="11" customFormat="1" ht="25.95" customHeight="1">
      <c r="B118" s="113"/>
      <c r="D118" s="114" t="s">
        <v>74</v>
      </c>
      <c r="E118" s="115" t="s">
        <v>947</v>
      </c>
      <c r="F118" s="115" t="s">
        <v>948</v>
      </c>
      <c r="J118" s="116">
        <f>BK118</f>
        <v>0</v>
      </c>
      <c r="L118" s="113"/>
      <c r="M118" s="117"/>
      <c r="P118" s="118">
        <f>SUM(P119:P122)</f>
        <v>0</v>
      </c>
      <c r="R118" s="118">
        <f>SUM(R119:R122)</f>
        <v>0</v>
      </c>
      <c r="T118" s="118">
        <f>SUM(T119:T122)</f>
        <v>0</v>
      </c>
      <c r="U118" s="119"/>
      <c r="AR118" s="114" t="s">
        <v>82</v>
      </c>
      <c r="AT118" s="120" t="s">
        <v>74</v>
      </c>
      <c r="AU118" s="120" t="s">
        <v>75</v>
      </c>
      <c r="AY118" s="114" t="s">
        <v>121</v>
      </c>
      <c r="BK118" s="121">
        <f>SUM(BK119:BK122)</f>
        <v>0</v>
      </c>
    </row>
    <row r="119" spans="2:65" s="1" customFormat="1" ht="16.5" customHeight="1">
      <c r="B119" s="124"/>
      <c r="C119" s="125" t="s">
        <v>222</v>
      </c>
      <c r="D119" s="125" t="s">
        <v>123</v>
      </c>
      <c r="E119" s="126" t="s">
        <v>949</v>
      </c>
      <c r="F119" s="127" t="s">
        <v>950</v>
      </c>
      <c r="G119" s="128" t="s">
        <v>258</v>
      </c>
      <c r="H119" s="129">
        <v>1</v>
      </c>
      <c r="I119" s="130"/>
      <c r="J119" s="130">
        <f>ROUND(I119*H119,2)</f>
        <v>0</v>
      </c>
      <c r="K119" s="131"/>
      <c r="L119" s="30"/>
      <c r="M119" s="132" t="s">
        <v>3</v>
      </c>
      <c r="N119" s="133" t="s">
        <v>46</v>
      </c>
      <c r="O119" s="134">
        <v>0</v>
      </c>
      <c r="P119" s="134">
        <f>O119*H119</f>
        <v>0</v>
      </c>
      <c r="Q119" s="134">
        <v>0</v>
      </c>
      <c r="R119" s="134">
        <f>Q119*H119</f>
        <v>0</v>
      </c>
      <c r="S119" s="134">
        <v>0</v>
      </c>
      <c r="T119" s="134">
        <f>S119*H119</f>
        <v>0</v>
      </c>
      <c r="U119" s="135" t="s">
        <v>3</v>
      </c>
      <c r="AR119" s="136" t="s">
        <v>127</v>
      </c>
      <c r="AT119" s="136" t="s">
        <v>123</v>
      </c>
      <c r="AU119" s="136" t="s">
        <v>82</v>
      </c>
      <c r="AY119" s="17" t="s">
        <v>121</v>
      </c>
      <c r="BE119" s="137">
        <f>IF(N119="základní",J119,0)</f>
        <v>0</v>
      </c>
      <c r="BF119" s="137">
        <f>IF(N119="snížená",J119,0)</f>
        <v>0</v>
      </c>
      <c r="BG119" s="137">
        <f>IF(N119="zákl. přenesená",J119,0)</f>
        <v>0</v>
      </c>
      <c r="BH119" s="137">
        <f>IF(N119="sníž. přenesená",J119,0)</f>
        <v>0</v>
      </c>
      <c r="BI119" s="137">
        <f>IF(N119="nulová",J119,0)</f>
        <v>0</v>
      </c>
      <c r="BJ119" s="17" t="s">
        <v>82</v>
      </c>
      <c r="BK119" s="137">
        <f>ROUND(I119*H119,2)</f>
        <v>0</v>
      </c>
      <c r="BL119" s="17" t="s">
        <v>127</v>
      </c>
      <c r="BM119" s="136" t="s">
        <v>951</v>
      </c>
    </row>
    <row r="120" spans="2:65" s="1" customFormat="1">
      <c r="B120" s="30"/>
      <c r="D120" s="138" t="s">
        <v>129</v>
      </c>
      <c r="F120" s="139" t="s">
        <v>950</v>
      </c>
      <c r="L120" s="30"/>
      <c r="M120" s="140"/>
      <c r="U120" s="51"/>
      <c r="AT120" s="17" t="s">
        <v>129</v>
      </c>
      <c r="AU120" s="17" t="s">
        <v>82</v>
      </c>
    </row>
    <row r="121" spans="2:65" s="1" customFormat="1" ht="16.5" customHeight="1">
      <c r="B121" s="124"/>
      <c r="C121" s="125" t="s">
        <v>230</v>
      </c>
      <c r="D121" s="125" t="s">
        <v>123</v>
      </c>
      <c r="E121" s="126" t="s">
        <v>952</v>
      </c>
      <c r="F121" s="127" t="s">
        <v>953</v>
      </c>
      <c r="G121" s="128" t="s">
        <v>258</v>
      </c>
      <c r="H121" s="129">
        <v>1</v>
      </c>
      <c r="I121" s="130"/>
      <c r="J121" s="130">
        <f>ROUND(I121*H121,2)</f>
        <v>0</v>
      </c>
      <c r="K121" s="131"/>
      <c r="L121" s="30"/>
      <c r="M121" s="132" t="s">
        <v>3</v>
      </c>
      <c r="N121" s="133" t="s">
        <v>46</v>
      </c>
      <c r="O121" s="134">
        <v>0</v>
      </c>
      <c r="P121" s="134">
        <f>O121*H121</f>
        <v>0</v>
      </c>
      <c r="Q121" s="134">
        <v>0</v>
      </c>
      <c r="R121" s="134">
        <f>Q121*H121</f>
        <v>0</v>
      </c>
      <c r="S121" s="134">
        <v>0</v>
      </c>
      <c r="T121" s="134">
        <f>S121*H121</f>
        <v>0</v>
      </c>
      <c r="U121" s="135" t="s">
        <v>3</v>
      </c>
      <c r="AR121" s="136" t="s">
        <v>127</v>
      </c>
      <c r="AT121" s="136" t="s">
        <v>123</v>
      </c>
      <c r="AU121" s="136" t="s">
        <v>82</v>
      </c>
      <c r="AY121" s="17" t="s">
        <v>121</v>
      </c>
      <c r="BE121" s="137">
        <f>IF(N121="základní",J121,0)</f>
        <v>0</v>
      </c>
      <c r="BF121" s="137">
        <f>IF(N121="snížená",J121,0)</f>
        <v>0</v>
      </c>
      <c r="BG121" s="137">
        <f>IF(N121="zákl. přenesená",J121,0)</f>
        <v>0</v>
      </c>
      <c r="BH121" s="137">
        <f>IF(N121="sníž. přenesená",J121,0)</f>
        <v>0</v>
      </c>
      <c r="BI121" s="137">
        <f>IF(N121="nulová",J121,0)</f>
        <v>0</v>
      </c>
      <c r="BJ121" s="17" t="s">
        <v>82</v>
      </c>
      <c r="BK121" s="137">
        <f>ROUND(I121*H121,2)</f>
        <v>0</v>
      </c>
      <c r="BL121" s="17" t="s">
        <v>127</v>
      </c>
      <c r="BM121" s="136" t="s">
        <v>954</v>
      </c>
    </row>
    <row r="122" spans="2:65" s="1" customFormat="1">
      <c r="B122" s="30"/>
      <c r="D122" s="138" t="s">
        <v>129</v>
      </c>
      <c r="F122" s="139" t="s">
        <v>953</v>
      </c>
      <c r="L122" s="30"/>
      <c r="M122" s="140"/>
      <c r="U122" s="51"/>
      <c r="AT122" s="17" t="s">
        <v>129</v>
      </c>
      <c r="AU122" s="17" t="s">
        <v>82</v>
      </c>
    </row>
    <row r="123" spans="2:65" s="11" customFormat="1" ht="25.95" customHeight="1">
      <c r="B123" s="113"/>
      <c r="D123" s="114" t="s">
        <v>74</v>
      </c>
      <c r="E123" s="115" t="s">
        <v>955</v>
      </c>
      <c r="F123" s="115" t="s">
        <v>956</v>
      </c>
      <c r="J123" s="267">
        <f>BK123</f>
        <v>0</v>
      </c>
      <c r="L123" s="113" t="s">
        <v>1251</v>
      </c>
      <c r="M123" s="117"/>
      <c r="P123" s="118">
        <f>SUM(P124:P146)</f>
        <v>0</v>
      </c>
      <c r="R123" s="118">
        <f>SUM(R124:R146)</f>
        <v>8.48E-2</v>
      </c>
      <c r="T123" s="118">
        <f>SUM(T124:T146)</f>
        <v>0</v>
      </c>
      <c r="U123" s="119"/>
      <c r="AR123" s="114" t="s">
        <v>82</v>
      </c>
      <c r="AT123" s="120" t="s">
        <v>74</v>
      </c>
      <c r="AU123" s="120" t="s">
        <v>75</v>
      </c>
      <c r="AY123" s="114" t="s">
        <v>121</v>
      </c>
      <c r="BK123" s="121">
        <f>SUM(BK124:BK146)</f>
        <v>0</v>
      </c>
    </row>
    <row r="124" spans="2:65" s="1" customFormat="1" ht="16.5" customHeight="1">
      <c r="B124" s="124"/>
      <c r="C124" s="125" t="s">
        <v>238</v>
      </c>
      <c r="D124" s="125" t="s">
        <v>123</v>
      </c>
      <c r="E124" s="126" t="s">
        <v>957</v>
      </c>
      <c r="F124" s="127" t="s">
        <v>958</v>
      </c>
      <c r="G124" s="128" t="s">
        <v>959</v>
      </c>
      <c r="H124" s="129">
        <v>4</v>
      </c>
      <c r="I124" s="130"/>
      <c r="J124" s="265">
        <f>ROUND(I124*H124,2)</f>
        <v>0</v>
      </c>
      <c r="K124" s="131"/>
      <c r="L124" s="30"/>
      <c r="M124" s="132" t="s">
        <v>3</v>
      </c>
      <c r="N124" s="133" t="s">
        <v>46</v>
      </c>
      <c r="O124" s="134">
        <v>0</v>
      </c>
      <c r="P124" s="134">
        <f>O124*H124</f>
        <v>0</v>
      </c>
      <c r="Q124" s="134">
        <v>0</v>
      </c>
      <c r="R124" s="134">
        <f>Q124*H124</f>
        <v>0</v>
      </c>
      <c r="S124" s="134">
        <v>0</v>
      </c>
      <c r="T124" s="134">
        <f>S124*H124</f>
        <v>0</v>
      </c>
      <c r="U124" s="135" t="s">
        <v>3</v>
      </c>
      <c r="AR124" s="136" t="s">
        <v>127</v>
      </c>
      <c r="AT124" s="136" t="s">
        <v>123</v>
      </c>
      <c r="AU124" s="136" t="s">
        <v>82</v>
      </c>
      <c r="AY124" s="17" t="s">
        <v>121</v>
      </c>
      <c r="BE124" s="137">
        <f>IF(N124="základní",J124,0)</f>
        <v>0</v>
      </c>
      <c r="BF124" s="137">
        <f>IF(N124="snížená",J124,0)</f>
        <v>0</v>
      </c>
      <c r="BG124" s="137">
        <f>IF(N124="zákl. přenesená",J124,0)</f>
        <v>0</v>
      </c>
      <c r="BH124" s="137">
        <f>IF(N124="sníž. přenesená",J124,0)</f>
        <v>0</v>
      </c>
      <c r="BI124" s="137">
        <f>IF(N124="nulová",J124,0)</f>
        <v>0</v>
      </c>
      <c r="BJ124" s="17" t="s">
        <v>82</v>
      </c>
      <c r="BK124" s="137">
        <f>ROUND(I124*H124,2)</f>
        <v>0</v>
      </c>
      <c r="BL124" s="17" t="s">
        <v>127</v>
      </c>
      <c r="BM124" s="136" t="s">
        <v>960</v>
      </c>
    </row>
    <row r="125" spans="2:65" s="1" customFormat="1">
      <c r="B125" s="30"/>
      <c r="D125" s="138" t="s">
        <v>129</v>
      </c>
      <c r="F125" s="139" t="s">
        <v>958</v>
      </c>
      <c r="J125" s="266"/>
      <c r="L125" s="30"/>
      <c r="M125" s="140"/>
      <c r="U125" s="51"/>
      <c r="AT125" s="17" t="s">
        <v>129</v>
      </c>
      <c r="AU125" s="17" t="s">
        <v>82</v>
      </c>
    </row>
    <row r="126" spans="2:65" s="1" customFormat="1" ht="38.4">
      <c r="B126" s="30"/>
      <c r="D126" s="138" t="s">
        <v>793</v>
      </c>
      <c r="F126" s="173" t="s">
        <v>961</v>
      </c>
      <c r="J126" s="266"/>
      <c r="L126" s="30"/>
      <c r="M126" s="140"/>
      <c r="U126" s="51"/>
      <c r="AT126" s="17" t="s">
        <v>793</v>
      </c>
      <c r="AU126" s="17" t="s">
        <v>82</v>
      </c>
    </row>
    <row r="127" spans="2:65" s="1" customFormat="1" ht="16.5" customHeight="1">
      <c r="B127" s="124"/>
      <c r="C127" s="125" t="s">
        <v>243</v>
      </c>
      <c r="D127" s="125" t="s">
        <v>123</v>
      </c>
      <c r="E127" s="126" t="s">
        <v>962</v>
      </c>
      <c r="F127" s="127" t="s">
        <v>963</v>
      </c>
      <c r="G127" s="128" t="s">
        <v>959</v>
      </c>
      <c r="H127" s="129">
        <v>4</v>
      </c>
      <c r="I127" s="130"/>
      <c r="J127" s="265">
        <f>ROUND(I127*H127,2)</f>
        <v>0</v>
      </c>
      <c r="K127" s="131"/>
      <c r="L127" s="30"/>
      <c r="M127" s="132" t="s">
        <v>3</v>
      </c>
      <c r="N127" s="133" t="s">
        <v>46</v>
      </c>
      <c r="O127" s="134">
        <v>0</v>
      </c>
      <c r="P127" s="134">
        <f>O127*H127</f>
        <v>0</v>
      </c>
      <c r="Q127" s="134">
        <v>0</v>
      </c>
      <c r="R127" s="134">
        <f>Q127*H127</f>
        <v>0</v>
      </c>
      <c r="S127" s="134">
        <v>0</v>
      </c>
      <c r="T127" s="134">
        <f>S127*H127</f>
        <v>0</v>
      </c>
      <c r="U127" s="135" t="s">
        <v>3</v>
      </c>
      <c r="AR127" s="136" t="s">
        <v>127</v>
      </c>
      <c r="AT127" s="136" t="s">
        <v>123</v>
      </c>
      <c r="AU127" s="136" t="s">
        <v>82</v>
      </c>
      <c r="AY127" s="17" t="s">
        <v>121</v>
      </c>
      <c r="BE127" s="137">
        <f>IF(N127="základní",J127,0)</f>
        <v>0</v>
      </c>
      <c r="BF127" s="137">
        <f>IF(N127="snížená",J127,0)</f>
        <v>0</v>
      </c>
      <c r="BG127" s="137">
        <f>IF(N127="zákl. přenesená",J127,0)</f>
        <v>0</v>
      </c>
      <c r="BH127" s="137">
        <f>IF(N127="sníž. přenesená",J127,0)</f>
        <v>0</v>
      </c>
      <c r="BI127" s="137">
        <f>IF(N127="nulová",J127,0)</f>
        <v>0</v>
      </c>
      <c r="BJ127" s="17" t="s">
        <v>82</v>
      </c>
      <c r="BK127" s="137">
        <f>ROUND(I127*H127,2)</f>
        <v>0</v>
      </c>
      <c r="BL127" s="17" t="s">
        <v>127</v>
      </c>
      <c r="BM127" s="136" t="s">
        <v>964</v>
      </c>
    </row>
    <row r="128" spans="2:65" s="1" customFormat="1">
      <c r="B128" s="30"/>
      <c r="D128" s="138" t="s">
        <v>129</v>
      </c>
      <c r="F128" s="139" t="s">
        <v>963</v>
      </c>
      <c r="J128" s="266"/>
      <c r="L128" s="30"/>
      <c r="M128" s="140"/>
      <c r="U128" s="51"/>
      <c r="AT128" s="17" t="s">
        <v>129</v>
      </c>
      <c r="AU128" s="17" t="s">
        <v>82</v>
      </c>
    </row>
    <row r="129" spans="2:65" s="1" customFormat="1" ht="19.2">
      <c r="B129" s="30"/>
      <c r="D129" s="138" t="s">
        <v>793</v>
      </c>
      <c r="F129" s="173" t="s">
        <v>965</v>
      </c>
      <c r="J129" s="266"/>
      <c r="L129" s="30"/>
      <c r="M129" s="140"/>
      <c r="U129" s="51"/>
      <c r="AT129" s="17" t="s">
        <v>793</v>
      </c>
      <c r="AU129" s="17" t="s">
        <v>82</v>
      </c>
    </row>
    <row r="130" spans="2:65" s="1" customFormat="1" ht="16.5" customHeight="1">
      <c r="B130" s="124"/>
      <c r="C130" s="125" t="s">
        <v>244</v>
      </c>
      <c r="D130" s="125" t="s">
        <v>123</v>
      </c>
      <c r="E130" s="126" t="s">
        <v>966</v>
      </c>
      <c r="F130" s="127" t="s">
        <v>967</v>
      </c>
      <c r="G130" s="128" t="s">
        <v>959</v>
      </c>
      <c r="H130" s="129">
        <v>4</v>
      </c>
      <c r="I130" s="130"/>
      <c r="J130" s="265">
        <f>ROUND(I130*H130,2)</f>
        <v>0</v>
      </c>
      <c r="K130" s="131"/>
      <c r="L130" s="30"/>
      <c r="M130" s="132" t="s">
        <v>3</v>
      </c>
      <c r="N130" s="133" t="s">
        <v>46</v>
      </c>
      <c r="O130" s="134">
        <v>0</v>
      </c>
      <c r="P130" s="134">
        <f>O130*H130</f>
        <v>0</v>
      </c>
      <c r="Q130" s="134">
        <v>0</v>
      </c>
      <c r="R130" s="134">
        <f>Q130*H130</f>
        <v>0</v>
      </c>
      <c r="S130" s="134">
        <v>0</v>
      </c>
      <c r="T130" s="134">
        <f>S130*H130</f>
        <v>0</v>
      </c>
      <c r="U130" s="135" t="s">
        <v>3</v>
      </c>
      <c r="AR130" s="136" t="s">
        <v>127</v>
      </c>
      <c r="AT130" s="136" t="s">
        <v>123</v>
      </c>
      <c r="AU130" s="136" t="s">
        <v>82</v>
      </c>
      <c r="AY130" s="17" t="s">
        <v>121</v>
      </c>
      <c r="BE130" s="137">
        <f>IF(N130="základní",J130,0)</f>
        <v>0</v>
      </c>
      <c r="BF130" s="137">
        <f>IF(N130="snížená",J130,0)</f>
        <v>0</v>
      </c>
      <c r="BG130" s="137">
        <f>IF(N130="zákl. přenesená",J130,0)</f>
        <v>0</v>
      </c>
      <c r="BH130" s="137">
        <f>IF(N130="sníž. přenesená",J130,0)</f>
        <v>0</v>
      </c>
      <c r="BI130" s="137">
        <f>IF(N130="nulová",J130,0)</f>
        <v>0</v>
      </c>
      <c r="BJ130" s="17" t="s">
        <v>82</v>
      </c>
      <c r="BK130" s="137">
        <f>ROUND(I130*H130,2)</f>
        <v>0</v>
      </c>
      <c r="BL130" s="17" t="s">
        <v>127</v>
      </c>
      <c r="BM130" s="136" t="s">
        <v>968</v>
      </c>
    </row>
    <row r="131" spans="2:65" s="1" customFormat="1">
      <c r="B131" s="30"/>
      <c r="D131" s="138" t="s">
        <v>129</v>
      </c>
      <c r="F131" s="139" t="s">
        <v>967</v>
      </c>
      <c r="J131" s="266"/>
      <c r="L131" s="30"/>
      <c r="M131" s="140"/>
      <c r="U131" s="51"/>
      <c r="AT131" s="17" t="s">
        <v>129</v>
      </c>
      <c r="AU131" s="17" t="s">
        <v>82</v>
      </c>
    </row>
    <row r="132" spans="2:65" s="1" customFormat="1" ht="19.2">
      <c r="B132" s="30"/>
      <c r="D132" s="138" t="s">
        <v>793</v>
      </c>
      <c r="F132" s="173" t="s">
        <v>969</v>
      </c>
      <c r="J132" s="266"/>
      <c r="L132" s="30"/>
      <c r="M132" s="140"/>
      <c r="U132" s="51"/>
      <c r="AT132" s="17" t="s">
        <v>793</v>
      </c>
      <c r="AU132" s="17" t="s">
        <v>82</v>
      </c>
    </row>
    <row r="133" spans="2:65" s="1" customFormat="1" ht="16.5" customHeight="1">
      <c r="B133" s="124"/>
      <c r="C133" s="125" t="s">
        <v>250</v>
      </c>
      <c r="D133" s="125" t="s">
        <v>123</v>
      </c>
      <c r="E133" s="126" t="s">
        <v>970</v>
      </c>
      <c r="F133" s="127" t="s">
        <v>971</v>
      </c>
      <c r="G133" s="128" t="s">
        <v>192</v>
      </c>
      <c r="H133" s="129">
        <v>30</v>
      </c>
      <c r="I133" s="130"/>
      <c r="J133" s="265">
        <f>ROUND(I133*H133,2)</f>
        <v>0</v>
      </c>
      <c r="K133" s="131"/>
      <c r="L133" s="30"/>
      <c r="M133" s="132" t="s">
        <v>3</v>
      </c>
      <c r="N133" s="133" t="s">
        <v>46</v>
      </c>
      <c r="O133" s="134">
        <v>0</v>
      </c>
      <c r="P133" s="134">
        <f>O133*H133</f>
        <v>0</v>
      </c>
      <c r="Q133" s="134">
        <v>1.6000000000000001E-4</v>
      </c>
      <c r="R133" s="134">
        <f>Q133*H133</f>
        <v>4.8000000000000004E-3</v>
      </c>
      <c r="S133" s="134">
        <v>0</v>
      </c>
      <c r="T133" s="134">
        <f>S133*H133</f>
        <v>0</v>
      </c>
      <c r="U133" s="135" t="s">
        <v>3</v>
      </c>
      <c r="AR133" s="136" t="s">
        <v>127</v>
      </c>
      <c r="AT133" s="136" t="s">
        <v>123</v>
      </c>
      <c r="AU133" s="136" t="s">
        <v>82</v>
      </c>
      <c r="AY133" s="17" t="s">
        <v>121</v>
      </c>
      <c r="BE133" s="137">
        <f>IF(N133="základní",J133,0)</f>
        <v>0</v>
      </c>
      <c r="BF133" s="137">
        <f>IF(N133="snížená",J133,0)</f>
        <v>0</v>
      </c>
      <c r="BG133" s="137">
        <f>IF(N133="zákl. přenesená",J133,0)</f>
        <v>0</v>
      </c>
      <c r="BH133" s="137">
        <f>IF(N133="sníž. přenesená",J133,0)</f>
        <v>0</v>
      </c>
      <c r="BI133" s="137">
        <f>IF(N133="nulová",J133,0)</f>
        <v>0</v>
      </c>
      <c r="BJ133" s="17" t="s">
        <v>82</v>
      </c>
      <c r="BK133" s="137">
        <f>ROUND(I133*H133,2)</f>
        <v>0</v>
      </c>
      <c r="BL133" s="17" t="s">
        <v>127</v>
      </c>
      <c r="BM133" s="136" t="s">
        <v>972</v>
      </c>
    </row>
    <row r="134" spans="2:65" s="1" customFormat="1">
      <c r="B134" s="30"/>
      <c r="D134" s="138" t="s">
        <v>129</v>
      </c>
      <c r="F134" s="139" t="s">
        <v>971</v>
      </c>
      <c r="J134" s="266"/>
      <c r="L134" s="30"/>
      <c r="M134" s="140"/>
      <c r="U134" s="51"/>
      <c r="AT134" s="17" t="s">
        <v>129</v>
      </c>
      <c r="AU134" s="17" t="s">
        <v>82</v>
      </c>
    </row>
    <row r="135" spans="2:65" s="1" customFormat="1" ht="38.4">
      <c r="B135" s="30"/>
      <c r="D135" s="138" t="s">
        <v>793</v>
      </c>
      <c r="F135" s="173" t="s">
        <v>973</v>
      </c>
      <c r="J135" s="266"/>
      <c r="L135" s="30"/>
      <c r="M135" s="140"/>
      <c r="U135" s="51"/>
      <c r="AT135" s="17" t="s">
        <v>793</v>
      </c>
      <c r="AU135" s="17" t="s">
        <v>82</v>
      </c>
    </row>
    <row r="136" spans="2:65" s="1" customFormat="1" ht="16.5" customHeight="1">
      <c r="B136" s="124"/>
      <c r="C136" s="125" t="s">
        <v>256</v>
      </c>
      <c r="D136" s="125" t="s">
        <v>123</v>
      </c>
      <c r="E136" s="126" t="s">
        <v>974</v>
      </c>
      <c r="F136" s="127" t="s">
        <v>975</v>
      </c>
      <c r="G136" s="128" t="s">
        <v>192</v>
      </c>
      <c r="H136" s="129">
        <v>100</v>
      </c>
      <c r="I136" s="130"/>
      <c r="J136" s="265">
        <f>ROUND(I136*H136,2)</f>
        <v>0</v>
      </c>
      <c r="K136" s="131"/>
      <c r="L136" s="30"/>
      <c r="M136" s="132" t="s">
        <v>3</v>
      </c>
      <c r="N136" s="133" t="s">
        <v>46</v>
      </c>
      <c r="O136" s="134">
        <v>0</v>
      </c>
      <c r="P136" s="134">
        <f>O136*H136</f>
        <v>0</v>
      </c>
      <c r="Q136" s="134">
        <v>6.0999999999999997E-4</v>
      </c>
      <c r="R136" s="134">
        <f>Q136*H136</f>
        <v>6.0999999999999999E-2</v>
      </c>
      <c r="S136" s="134">
        <v>0</v>
      </c>
      <c r="T136" s="134">
        <f>S136*H136</f>
        <v>0</v>
      </c>
      <c r="U136" s="135" t="s">
        <v>3</v>
      </c>
      <c r="AR136" s="136" t="s">
        <v>127</v>
      </c>
      <c r="AT136" s="136" t="s">
        <v>123</v>
      </c>
      <c r="AU136" s="136" t="s">
        <v>82</v>
      </c>
      <c r="AY136" s="17" t="s">
        <v>121</v>
      </c>
      <c r="BE136" s="137">
        <f>IF(N136="základní",J136,0)</f>
        <v>0</v>
      </c>
      <c r="BF136" s="137">
        <f>IF(N136="snížená",J136,0)</f>
        <v>0</v>
      </c>
      <c r="BG136" s="137">
        <f>IF(N136="zákl. přenesená",J136,0)</f>
        <v>0</v>
      </c>
      <c r="BH136" s="137">
        <f>IF(N136="sníž. přenesená",J136,0)</f>
        <v>0</v>
      </c>
      <c r="BI136" s="137">
        <f>IF(N136="nulová",J136,0)</f>
        <v>0</v>
      </c>
      <c r="BJ136" s="17" t="s">
        <v>82</v>
      </c>
      <c r="BK136" s="137">
        <f>ROUND(I136*H136,2)</f>
        <v>0</v>
      </c>
      <c r="BL136" s="17" t="s">
        <v>127</v>
      </c>
      <c r="BM136" s="136" t="s">
        <v>976</v>
      </c>
    </row>
    <row r="137" spans="2:65" s="1" customFormat="1">
      <c r="B137" s="30"/>
      <c r="D137" s="138" t="s">
        <v>129</v>
      </c>
      <c r="F137" s="139" t="s">
        <v>975</v>
      </c>
      <c r="J137" s="266"/>
      <c r="L137" s="30"/>
      <c r="M137" s="140"/>
      <c r="U137" s="51"/>
      <c r="AT137" s="17" t="s">
        <v>129</v>
      </c>
      <c r="AU137" s="17" t="s">
        <v>82</v>
      </c>
    </row>
    <row r="138" spans="2:65" s="1" customFormat="1" ht="38.4">
      <c r="B138" s="30"/>
      <c r="D138" s="138" t="s">
        <v>793</v>
      </c>
      <c r="F138" s="173" t="s">
        <v>973</v>
      </c>
      <c r="J138" s="266"/>
      <c r="L138" s="30"/>
      <c r="M138" s="140"/>
      <c r="U138" s="51"/>
      <c r="AT138" s="17" t="s">
        <v>793</v>
      </c>
      <c r="AU138" s="17" t="s">
        <v>82</v>
      </c>
    </row>
    <row r="139" spans="2:65" s="1" customFormat="1" ht="16.5" customHeight="1">
      <c r="B139" s="124"/>
      <c r="C139" s="125" t="s">
        <v>8</v>
      </c>
      <c r="D139" s="125" t="s">
        <v>123</v>
      </c>
      <c r="E139" s="126" t="s">
        <v>977</v>
      </c>
      <c r="F139" s="127" t="s">
        <v>978</v>
      </c>
      <c r="G139" s="128" t="s">
        <v>192</v>
      </c>
      <c r="H139" s="129">
        <v>100</v>
      </c>
      <c r="I139" s="130"/>
      <c r="J139" s="265">
        <f>ROUND(I139*H139,2)</f>
        <v>0</v>
      </c>
      <c r="K139" s="131"/>
      <c r="L139" s="30"/>
      <c r="M139" s="132" t="s">
        <v>3</v>
      </c>
      <c r="N139" s="133" t="s">
        <v>46</v>
      </c>
      <c r="O139" s="134">
        <v>0</v>
      </c>
      <c r="P139" s="134">
        <f>O139*H139</f>
        <v>0</v>
      </c>
      <c r="Q139" s="134">
        <v>1.9000000000000001E-4</v>
      </c>
      <c r="R139" s="134">
        <f>Q139*H139</f>
        <v>1.9E-2</v>
      </c>
      <c r="S139" s="134">
        <v>0</v>
      </c>
      <c r="T139" s="134">
        <f>S139*H139</f>
        <v>0</v>
      </c>
      <c r="U139" s="135" t="s">
        <v>3</v>
      </c>
      <c r="AR139" s="136" t="s">
        <v>127</v>
      </c>
      <c r="AT139" s="136" t="s">
        <v>123</v>
      </c>
      <c r="AU139" s="136" t="s">
        <v>82</v>
      </c>
      <c r="AY139" s="17" t="s">
        <v>121</v>
      </c>
      <c r="BE139" s="137">
        <f>IF(N139="základní",J139,0)</f>
        <v>0</v>
      </c>
      <c r="BF139" s="137">
        <f>IF(N139="snížená",J139,0)</f>
        <v>0</v>
      </c>
      <c r="BG139" s="137">
        <f>IF(N139="zákl. přenesená",J139,0)</f>
        <v>0</v>
      </c>
      <c r="BH139" s="137">
        <f>IF(N139="sníž. přenesená",J139,0)</f>
        <v>0</v>
      </c>
      <c r="BI139" s="137">
        <f>IF(N139="nulová",J139,0)</f>
        <v>0</v>
      </c>
      <c r="BJ139" s="17" t="s">
        <v>82</v>
      </c>
      <c r="BK139" s="137">
        <f>ROUND(I139*H139,2)</f>
        <v>0</v>
      </c>
      <c r="BL139" s="17" t="s">
        <v>127</v>
      </c>
      <c r="BM139" s="136" t="s">
        <v>979</v>
      </c>
    </row>
    <row r="140" spans="2:65" s="1" customFormat="1">
      <c r="B140" s="30"/>
      <c r="D140" s="138" t="s">
        <v>129</v>
      </c>
      <c r="F140" s="139" t="s">
        <v>978</v>
      </c>
      <c r="J140" s="266"/>
      <c r="L140" s="30"/>
      <c r="M140" s="140"/>
      <c r="U140" s="51"/>
      <c r="AT140" s="17" t="s">
        <v>129</v>
      </c>
      <c r="AU140" s="17" t="s">
        <v>82</v>
      </c>
    </row>
    <row r="141" spans="2:65" s="1" customFormat="1" ht="144">
      <c r="B141" s="30"/>
      <c r="D141" s="138" t="s">
        <v>793</v>
      </c>
      <c r="F141" s="173" t="s">
        <v>980</v>
      </c>
      <c r="J141" s="266"/>
      <c r="L141" s="30"/>
      <c r="M141" s="140"/>
      <c r="U141" s="51"/>
      <c r="AT141" s="17" t="s">
        <v>793</v>
      </c>
      <c r="AU141" s="17" t="s">
        <v>82</v>
      </c>
    </row>
    <row r="142" spans="2:65" s="1" customFormat="1" ht="16.5" customHeight="1">
      <c r="B142" s="124"/>
      <c r="C142" s="125" t="s">
        <v>267</v>
      </c>
      <c r="D142" s="125" t="s">
        <v>123</v>
      </c>
      <c r="E142" s="126" t="s">
        <v>981</v>
      </c>
      <c r="F142" s="127" t="s">
        <v>982</v>
      </c>
      <c r="G142" s="128" t="s">
        <v>306</v>
      </c>
      <c r="H142" s="129">
        <v>80</v>
      </c>
      <c r="I142" s="130"/>
      <c r="J142" s="265">
        <f>ROUND(I142*H142,2)</f>
        <v>0</v>
      </c>
      <c r="K142" s="131"/>
      <c r="L142" s="30"/>
      <c r="M142" s="132" t="s">
        <v>3</v>
      </c>
      <c r="N142" s="133" t="s">
        <v>46</v>
      </c>
      <c r="O142" s="134">
        <v>0</v>
      </c>
      <c r="P142" s="134">
        <f>O142*H142</f>
        <v>0</v>
      </c>
      <c r="Q142" s="134">
        <v>0</v>
      </c>
      <c r="R142" s="134">
        <f>Q142*H142</f>
        <v>0</v>
      </c>
      <c r="S142" s="134">
        <v>0</v>
      </c>
      <c r="T142" s="134">
        <f>S142*H142</f>
        <v>0</v>
      </c>
      <c r="U142" s="135" t="s">
        <v>3</v>
      </c>
      <c r="AR142" s="136" t="s">
        <v>127</v>
      </c>
      <c r="AT142" s="136" t="s">
        <v>123</v>
      </c>
      <c r="AU142" s="136" t="s">
        <v>82</v>
      </c>
      <c r="AY142" s="17" t="s">
        <v>121</v>
      </c>
      <c r="BE142" s="137">
        <f>IF(N142="základní",J142,0)</f>
        <v>0</v>
      </c>
      <c r="BF142" s="137">
        <f>IF(N142="snížená",J142,0)</f>
        <v>0</v>
      </c>
      <c r="BG142" s="137">
        <f>IF(N142="zákl. přenesená",J142,0)</f>
        <v>0</v>
      </c>
      <c r="BH142" s="137">
        <f>IF(N142="sníž. přenesená",J142,0)</f>
        <v>0</v>
      </c>
      <c r="BI142" s="137">
        <f>IF(N142="nulová",J142,0)</f>
        <v>0</v>
      </c>
      <c r="BJ142" s="17" t="s">
        <v>82</v>
      </c>
      <c r="BK142" s="137">
        <f>ROUND(I142*H142,2)</f>
        <v>0</v>
      </c>
      <c r="BL142" s="17" t="s">
        <v>127</v>
      </c>
      <c r="BM142" s="136" t="s">
        <v>983</v>
      </c>
    </row>
    <row r="143" spans="2:65" s="1" customFormat="1">
      <c r="B143" s="30"/>
      <c r="D143" s="138" t="s">
        <v>129</v>
      </c>
      <c r="F143" s="139" t="s">
        <v>982</v>
      </c>
      <c r="J143" s="266"/>
      <c r="L143" s="30"/>
      <c r="M143" s="140"/>
      <c r="U143" s="51"/>
      <c r="AT143" s="17" t="s">
        <v>129</v>
      </c>
      <c r="AU143" s="17" t="s">
        <v>82</v>
      </c>
    </row>
    <row r="144" spans="2:65" s="1" customFormat="1" ht="19.2">
      <c r="B144" s="30"/>
      <c r="D144" s="138" t="s">
        <v>793</v>
      </c>
      <c r="F144" s="173" t="s">
        <v>984</v>
      </c>
      <c r="J144" s="266"/>
      <c r="L144" s="30"/>
      <c r="M144" s="140"/>
      <c r="U144" s="51"/>
      <c r="AT144" s="17" t="s">
        <v>793</v>
      </c>
      <c r="AU144" s="17" t="s">
        <v>82</v>
      </c>
    </row>
    <row r="145" spans="2:65" s="1" customFormat="1" ht="16.5" customHeight="1">
      <c r="B145" s="124"/>
      <c r="C145" s="125" t="s">
        <v>274</v>
      </c>
      <c r="D145" s="125" t="s">
        <v>123</v>
      </c>
      <c r="E145" s="126" t="s">
        <v>985</v>
      </c>
      <c r="F145" s="127" t="s">
        <v>986</v>
      </c>
      <c r="G145" s="128" t="s">
        <v>987</v>
      </c>
      <c r="H145" s="129">
        <v>1</v>
      </c>
      <c r="I145" s="130"/>
      <c r="J145" s="265">
        <f>ROUND(I145*H145,2)</f>
        <v>0</v>
      </c>
      <c r="K145" s="131"/>
      <c r="L145" s="30"/>
      <c r="M145" s="132" t="s">
        <v>3</v>
      </c>
      <c r="N145" s="133" t="s">
        <v>46</v>
      </c>
      <c r="O145" s="134">
        <v>0</v>
      </c>
      <c r="P145" s="134">
        <f>O145*H145</f>
        <v>0</v>
      </c>
      <c r="Q145" s="134">
        <v>0</v>
      </c>
      <c r="R145" s="134">
        <f>Q145*H145</f>
        <v>0</v>
      </c>
      <c r="S145" s="134">
        <v>0</v>
      </c>
      <c r="T145" s="134">
        <f>S145*H145</f>
        <v>0</v>
      </c>
      <c r="U145" s="135" t="s">
        <v>3</v>
      </c>
      <c r="AR145" s="136" t="s">
        <v>127</v>
      </c>
      <c r="AT145" s="136" t="s">
        <v>123</v>
      </c>
      <c r="AU145" s="136" t="s">
        <v>82</v>
      </c>
      <c r="AY145" s="17" t="s">
        <v>121</v>
      </c>
      <c r="BE145" s="137">
        <f>IF(N145="základní",J145,0)</f>
        <v>0</v>
      </c>
      <c r="BF145" s="137">
        <f>IF(N145="snížená",J145,0)</f>
        <v>0</v>
      </c>
      <c r="BG145" s="137">
        <f>IF(N145="zákl. přenesená",J145,0)</f>
        <v>0</v>
      </c>
      <c r="BH145" s="137">
        <f>IF(N145="sníž. přenesená",J145,0)</f>
        <v>0</v>
      </c>
      <c r="BI145" s="137">
        <f>IF(N145="nulová",J145,0)</f>
        <v>0</v>
      </c>
      <c r="BJ145" s="17" t="s">
        <v>82</v>
      </c>
      <c r="BK145" s="137">
        <f>ROUND(I145*H145,2)</f>
        <v>0</v>
      </c>
      <c r="BL145" s="17" t="s">
        <v>127</v>
      </c>
      <c r="BM145" s="136" t="s">
        <v>988</v>
      </c>
    </row>
    <row r="146" spans="2:65" s="1" customFormat="1">
      <c r="B146" s="30"/>
      <c r="D146" s="138" t="s">
        <v>129</v>
      </c>
      <c r="F146" s="139" t="s">
        <v>986</v>
      </c>
      <c r="L146" s="30"/>
      <c r="M146" s="140"/>
      <c r="U146" s="51"/>
      <c r="AT146" s="17" t="s">
        <v>129</v>
      </c>
      <c r="AU146" s="17" t="s">
        <v>82</v>
      </c>
    </row>
    <row r="147" spans="2:65" s="11" customFormat="1" ht="25.95" customHeight="1">
      <c r="B147" s="113"/>
      <c r="D147" s="114" t="s">
        <v>74</v>
      </c>
      <c r="E147" s="115" t="s">
        <v>989</v>
      </c>
      <c r="F147" s="115" t="s">
        <v>990</v>
      </c>
      <c r="J147" s="267">
        <f>BK147</f>
        <v>0</v>
      </c>
      <c r="L147" s="113" t="s">
        <v>1249</v>
      </c>
      <c r="M147" s="117"/>
      <c r="P147" s="118">
        <f>SUM(P148:P150)</f>
        <v>2</v>
      </c>
      <c r="R147" s="118">
        <f>SUM(R148:R150)</f>
        <v>0</v>
      </c>
      <c r="T147" s="118">
        <f>SUM(T148:T150)</f>
        <v>0</v>
      </c>
      <c r="U147" s="119"/>
      <c r="AR147" s="114" t="s">
        <v>127</v>
      </c>
      <c r="AT147" s="120" t="s">
        <v>74</v>
      </c>
      <c r="AU147" s="120" t="s">
        <v>75</v>
      </c>
      <c r="AY147" s="114" t="s">
        <v>121</v>
      </c>
      <c r="BK147" s="121">
        <f>SUM(BK148:BK150)</f>
        <v>0</v>
      </c>
    </row>
    <row r="148" spans="2:65" s="1" customFormat="1" ht="16.5" customHeight="1">
      <c r="B148" s="124"/>
      <c r="C148" s="125" t="s">
        <v>281</v>
      </c>
      <c r="D148" s="125" t="s">
        <v>123</v>
      </c>
      <c r="E148" s="126" t="s">
        <v>991</v>
      </c>
      <c r="F148" s="127" t="s">
        <v>992</v>
      </c>
      <c r="G148" s="128" t="s">
        <v>993</v>
      </c>
      <c r="H148" s="129">
        <v>2</v>
      </c>
      <c r="I148" s="130"/>
      <c r="J148" s="265">
        <f>ROUND(I148*H148,2)</f>
        <v>0</v>
      </c>
      <c r="K148" s="131"/>
      <c r="L148" s="30"/>
      <c r="M148" s="132" t="s">
        <v>3</v>
      </c>
      <c r="N148" s="133" t="s">
        <v>46</v>
      </c>
      <c r="O148" s="134">
        <v>1</v>
      </c>
      <c r="P148" s="134">
        <f>O148*H148</f>
        <v>2</v>
      </c>
      <c r="Q148" s="134">
        <v>0</v>
      </c>
      <c r="R148" s="134">
        <f>Q148*H148</f>
        <v>0</v>
      </c>
      <c r="S148" s="134">
        <v>0</v>
      </c>
      <c r="T148" s="134">
        <f>S148*H148</f>
        <v>0</v>
      </c>
      <c r="U148" s="135" t="s">
        <v>3</v>
      </c>
      <c r="AR148" s="136" t="s">
        <v>994</v>
      </c>
      <c r="AT148" s="136" t="s">
        <v>123</v>
      </c>
      <c r="AU148" s="136" t="s">
        <v>82</v>
      </c>
      <c r="AY148" s="17" t="s">
        <v>121</v>
      </c>
      <c r="BE148" s="137">
        <f>IF(N148="základní",J148,0)</f>
        <v>0</v>
      </c>
      <c r="BF148" s="137">
        <f>IF(N148="snížená",J148,0)</f>
        <v>0</v>
      </c>
      <c r="BG148" s="137">
        <f>IF(N148="zákl. přenesená",J148,0)</f>
        <v>0</v>
      </c>
      <c r="BH148" s="137">
        <f>IF(N148="sníž. přenesená",J148,0)</f>
        <v>0</v>
      </c>
      <c r="BI148" s="137">
        <f>IF(N148="nulová",J148,0)</f>
        <v>0</v>
      </c>
      <c r="BJ148" s="17" t="s">
        <v>82</v>
      </c>
      <c r="BK148" s="137">
        <f>ROUND(I148*H148,2)</f>
        <v>0</v>
      </c>
      <c r="BL148" s="17" t="s">
        <v>994</v>
      </c>
      <c r="BM148" s="136" t="s">
        <v>995</v>
      </c>
    </row>
    <row r="149" spans="2:65" s="1" customFormat="1">
      <c r="B149" s="30"/>
      <c r="D149" s="138" t="s">
        <v>129</v>
      </c>
      <c r="F149" s="139" t="s">
        <v>996</v>
      </c>
      <c r="L149" s="30"/>
      <c r="M149" s="140"/>
      <c r="U149" s="51"/>
      <c r="AT149" s="17" t="s">
        <v>129</v>
      </c>
      <c r="AU149" s="17" t="s">
        <v>82</v>
      </c>
    </row>
    <row r="150" spans="2:65" s="1" customFormat="1">
      <c r="B150" s="30"/>
      <c r="D150" s="141" t="s">
        <v>131</v>
      </c>
      <c r="F150" s="142" t="s">
        <v>997</v>
      </c>
      <c r="L150" s="30"/>
      <c r="M150" s="140"/>
      <c r="U150" s="51"/>
      <c r="AT150" s="17" t="s">
        <v>131</v>
      </c>
      <c r="AU150" s="17" t="s">
        <v>82</v>
      </c>
    </row>
    <row r="151" spans="2:65" s="11" customFormat="1" ht="25.95" customHeight="1">
      <c r="B151" s="113"/>
      <c r="D151" s="114" t="s">
        <v>74</v>
      </c>
      <c r="E151" s="115" t="s">
        <v>89</v>
      </c>
      <c r="F151" s="115" t="s">
        <v>998</v>
      </c>
      <c r="J151" s="267">
        <f>BK151</f>
        <v>0</v>
      </c>
      <c r="L151" s="113" t="s">
        <v>1249</v>
      </c>
      <c r="M151" s="117"/>
      <c r="P151" s="118">
        <f>P152</f>
        <v>0</v>
      </c>
      <c r="R151" s="118">
        <f>R152</f>
        <v>0</v>
      </c>
      <c r="T151" s="118">
        <f>T152</f>
        <v>0</v>
      </c>
      <c r="U151" s="119"/>
      <c r="AR151" s="114" t="s">
        <v>156</v>
      </c>
      <c r="AT151" s="120" t="s">
        <v>74</v>
      </c>
      <c r="AU151" s="120" t="s">
        <v>75</v>
      </c>
      <c r="AY151" s="114" t="s">
        <v>121</v>
      </c>
      <c r="BK151" s="121">
        <f>BK152</f>
        <v>0</v>
      </c>
    </row>
    <row r="152" spans="2:65" s="11" customFormat="1" ht="22.8" customHeight="1">
      <c r="B152" s="113"/>
      <c r="D152" s="114" t="s">
        <v>74</v>
      </c>
      <c r="E152" s="122" t="s">
        <v>999</v>
      </c>
      <c r="F152" s="122" t="s">
        <v>1000</v>
      </c>
      <c r="J152" s="123">
        <f>BK152</f>
        <v>0</v>
      </c>
      <c r="L152" s="113"/>
      <c r="M152" s="117"/>
      <c r="P152" s="118">
        <f>SUM(P153:P155)</f>
        <v>0</v>
      </c>
      <c r="R152" s="118">
        <f>SUM(R153:R155)</f>
        <v>0</v>
      </c>
      <c r="T152" s="118">
        <f>SUM(T153:T155)</f>
        <v>0</v>
      </c>
      <c r="U152" s="119"/>
      <c r="AR152" s="114" t="s">
        <v>156</v>
      </c>
      <c r="AT152" s="120" t="s">
        <v>74</v>
      </c>
      <c r="AU152" s="120" t="s">
        <v>82</v>
      </c>
      <c r="AY152" s="114" t="s">
        <v>121</v>
      </c>
      <c r="BK152" s="121">
        <f>SUM(BK153:BK155)</f>
        <v>0</v>
      </c>
    </row>
    <row r="153" spans="2:65" s="1" customFormat="1" ht="16.5" customHeight="1">
      <c r="B153" s="124"/>
      <c r="C153" s="125" t="s">
        <v>287</v>
      </c>
      <c r="D153" s="125" t="s">
        <v>123</v>
      </c>
      <c r="E153" s="126" t="s">
        <v>1001</v>
      </c>
      <c r="F153" s="127" t="s">
        <v>1002</v>
      </c>
      <c r="G153" s="128" t="s">
        <v>1003</v>
      </c>
      <c r="H153" s="129">
        <v>1</v>
      </c>
      <c r="I153" s="312"/>
      <c r="J153" s="265">
        <f>ROUND(I153*H153,2)</f>
        <v>0</v>
      </c>
      <c r="K153" s="131"/>
      <c r="L153" s="30"/>
      <c r="M153" s="132" t="s">
        <v>3</v>
      </c>
      <c r="N153" s="133" t="s">
        <v>46</v>
      </c>
      <c r="O153" s="134">
        <v>0</v>
      </c>
      <c r="P153" s="134">
        <f>O153*H153</f>
        <v>0</v>
      </c>
      <c r="Q153" s="134">
        <v>0</v>
      </c>
      <c r="R153" s="134">
        <f>Q153*H153</f>
        <v>0</v>
      </c>
      <c r="S153" s="134">
        <v>0</v>
      </c>
      <c r="T153" s="134">
        <f>S153*H153</f>
        <v>0</v>
      </c>
      <c r="U153" s="135" t="s">
        <v>3</v>
      </c>
      <c r="AR153" s="136" t="s">
        <v>1004</v>
      </c>
      <c r="AT153" s="136" t="s">
        <v>123</v>
      </c>
      <c r="AU153" s="136" t="s">
        <v>84</v>
      </c>
      <c r="AY153" s="17" t="s">
        <v>121</v>
      </c>
      <c r="BE153" s="137">
        <f>IF(N153="základní",J153,0)</f>
        <v>0</v>
      </c>
      <c r="BF153" s="137">
        <f>IF(N153="snížená",J153,0)</f>
        <v>0</v>
      </c>
      <c r="BG153" s="137">
        <f>IF(N153="zákl. přenesená",J153,0)</f>
        <v>0</v>
      </c>
      <c r="BH153" s="137">
        <f>IF(N153="sníž. přenesená",J153,0)</f>
        <v>0</v>
      </c>
      <c r="BI153" s="137">
        <f>IF(N153="nulová",J153,0)</f>
        <v>0</v>
      </c>
      <c r="BJ153" s="17" t="s">
        <v>82</v>
      </c>
      <c r="BK153" s="137">
        <f>ROUND(I153*H153,2)</f>
        <v>0</v>
      </c>
      <c r="BL153" s="17" t="s">
        <v>1004</v>
      </c>
      <c r="BM153" s="136" t="s">
        <v>1005</v>
      </c>
    </row>
    <row r="154" spans="2:65" s="1" customFormat="1">
      <c r="B154" s="30"/>
      <c r="D154" s="138" t="s">
        <v>129</v>
      </c>
      <c r="F154" s="139" t="s">
        <v>1002</v>
      </c>
      <c r="L154" s="30"/>
      <c r="M154" s="140"/>
      <c r="U154" s="51"/>
      <c r="AT154" s="17" t="s">
        <v>129</v>
      </c>
      <c r="AU154" s="17" t="s">
        <v>84</v>
      </c>
    </row>
    <row r="155" spans="2:65" s="1" customFormat="1">
      <c r="B155" s="30"/>
      <c r="D155" s="141" t="s">
        <v>131</v>
      </c>
      <c r="F155" s="142" t="s">
        <v>1006</v>
      </c>
      <c r="L155" s="30"/>
      <c r="M155" s="170"/>
      <c r="N155" s="171"/>
      <c r="O155" s="171"/>
      <c r="P155" s="171"/>
      <c r="Q155" s="171"/>
      <c r="R155" s="171"/>
      <c r="S155" s="171"/>
      <c r="T155" s="171"/>
      <c r="U155" s="172"/>
      <c r="AT155" s="17" t="s">
        <v>131</v>
      </c>
      <c r="AU155" s="17" t="s">
        <v>84</v>
      </c>
    </row>
    <row r="156" spans="2:65" s="1" customFormat="1" ht="6.9" customHeight="1">
      <c r="B156" s="39"/>
      <c r="C156" s="40"/>
      <c r="D156" s="40"/>
      <c r="E156" s="40"/>
      <c r="F156" s="40"/>
      <c r="G156" s="40"/>
      <c r="H156" s="40"/>
      <c r="I156" s="40"/>
      <c r="J156" s="40"/>
      <c r="K156" s="40"/>
      <c r="L156" s="30"/>
    </row>
  </sheetData>
  <autoFilter ref="C85:K155" xr:uid="{00000000-0009-0000-0000-000003000000}"/>
  <mergeCells count="8">
    <mergeCell ref="E76:H76"/>
    <mergeCell ref="E78:H78"/>
    <mergeCell ref="L2:V2"/>
    <mergeCell ref="E7:H7"/>
    <mergeCell ref="E9:H9"/>
    <mergeCell ref="E27:H27"/>
    <mergeCell ref="E48:H48"/>
    <mergeCell ref="E50:H50"/>
  </mergeCells>
  <hyperlinks>
    <hyperlink ref="F150" r:id="rId1" xr:uid="{00000000-0004-0000-0300-000000000000}"/>
    <hyperlink ref="F155" r:id="rId2" xr:uid="{00000000-0004-0000-0300-000001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27"/>
  <sheetViews>
    <sheetView showGridLines="0" topLeftCell="A52" workbookViewId="0">
      <selection activeCell="I124" sqref="I124:I126"/>
    </sheetView>
  </sheetViews>
  <sheetFormatPr defaultRowHeight="10.199999999999999"/>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0" width="22.28515625" customWidth="1"/>
    <col min="11" max="11" width="22.28515625" hidden="1" customWidth="1"/>
    <col min="12" max="12" width="9.28515625" customWidth="1"/>
    <col min="13" max="13" width="10.85546875" hidden="1" customWidth="1"/>
    <col min="14" max="14" width="9.28515625" hidden="1"/>
    <col min="15" max="21" width="14.140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68" t="s">
        <v>6</v>
      </c>
      <c r="M2" s="269"/>
      <c r="N2" s="269"/>
      <c r="O2" s="269"/>
      <c r="P2" s="269"/>
      <c r="Q2" s="269"/>
      <c r="R2" s="269"/>
      <c r="S2" s="269"/>
      <c r="T2" s="269"/>
      <c r="U2" s="269"/>
      <c r="V2" s="269"/>
      <c r="AT2" s="17" t="s">
        <v>90</v>
      </c>
    </row>
    <row r="3" spans="2:46" ht="6.9" customHeight="1">
      <c r="B3" s="18"/>
      <c r="C3" s="19"/>
      <c r="D3" s="19"/>
      <c r="E3" s="19"/>
      <c r="F3" s="19"/>
      <c r="G3" s="19"/>
      <c r="H3" s="19"/>
      <c r="I3" s="19"/>
      <c r="J3" s="19"/>
      <c r="K3" s="19"/>
      <c r="L3" s="20"/>
      <c r="AT3" s="17" t="s">
        <v>84</v>
      </c>
    </row>
    <row r="4" spans="2:46" ht="24.9" customHeight="1">
      <c r="B4" s="20"/>
      <c r="D4" s="21" t="s">
        <v>91</v>
      </c>
      <c r="L4" s="20"/>
      <c r="M4" s="83" t="s">
        <v>11</v>
      </c>
      <c r="AT4" s="17" t="s">
        <v>4</v>
      </c>
    </row>
    <row r="5" spans="2:46" ht="6.9" customHeight="1">
      <c r="B5" s="20"/>
      <c r="L5" s="20"/>
    </row>
    <row r="6" spans="2:46" ht="12" customHeight="1">
      <c r="B6" s="20"/>
      <c r="D6" s="26" t="s">
        <v>15</v>
      </c>
      <c r="L6" s="20"/>
    </row>
    <row r="7" spans="2:46" ht="16.5" customHeight="1">
      <c r="B7" s="20"/>
      <c r="E7" s="301" t="str">
        <f>'Rekapitulace stavby'!K6</f>
        <v>ŠLUKNOV,PARKOVACÍ PLOCHA V SOKOLSKÉ ULICI</v>
      </c>
      <c r="F7" s="302"/>
      <c r="G7" s="302"/>
      <c r="H7" s="302"/>
      <c r="L7" s="20"/>
    </row>
    <row r="8" spans="2:46" s="1" customFormat="1" ht="12" customHeight="1">
      <c r="B8" s="30"/>
      <c r="D8" s="26" t="s">
        <v>92</v>
      </c>
      <c r="L8" s="30"/>
    </row>
    <row r="9" spans="2:46" s="1" customFormat="1" ht="16.5" customHeight="1">
      <c r="B9" s="30"/>
      <c r="E9" s="292" t="s">
        <v>1007</v>
      </c>
      <c r="F9" s="303"/>
      <c r="G9" s="303"/>
      <c r="H9" s="303"/>
      <c r="L9" s="30"/>
    </row>
    <row r="10" spans="2:46" s="1" customFormat="1">
      <c r="B10" s="30"/>
      <c r="L10" s="30"/>
    </row>
    <row r="11" spans="2:46" s="1" customFormat="1" ht="12" customHeight="1">
      <c r="B11" s="30"/>
      <c r="D11" s="26" t="s">
        <v>17</v>
      </c>
      <c r="F11" s="24" t="s">
        <v>18</v>
      </c>
      <c r="I11" s="26" t="s">
        <v>19</v>
      </c>
      <c r="J11" s="24" t="s">
        <v>3</v>
      </c>
      <c r="L11" s="30"/>
    </row>
    <row r="12" spans="2:46" s="1" customFormat="1" ht="12" customHeight="1">
      <c r="B12" s="30"/>
      <c r="D12" s="26" t="s">
        <v>21</v>
      </c>
      <c r="F12" s="24" t="s">
        <v>22</v>
      </c>
      <c r="I12" s="26" t="s">
        <v>23</v>
      </c>
      <c r="J12" s="47" t="str">
        <f>'Rekapitulace stavby'!AN8</f>
        <v>27. 3. 2025</v>
      </c>
      <c r="L12" s="30"/>
    </row>
    <row r="13" spans="2:46" s="1" customFormat="1" ht="10.8" customHeight="1">
      <c r="B13" s="30"/>
      <c r="L13" s="30"/>
    </row>
    <row r="14" spans="2:46" s="1" customFormat="1" ht="12" customHeight="1">
      <c r="B14" s="30"/>
      <c r="D14" s="26" t="s">
        <v>29</v>
      </c>
      <c r="I14" s="26" t="s">
        <v>30</v>
      </c>
      <c r="J14" s="24" t="s">
        <v>3</v>
      </c>
      <c r="L14" s="30"/>
    </row>
    <row r="15" spans="2:46" s="1" customFormat="1" ht="18" customHeight="1">
      <c r="B15" s="30"/>
      <c r="E15" s="24" t="s">
        <v>31</v>
      </c>
      <c r="I15" s="26" t="s">
        <v>32</v>
      </c>
      <c r="J15" s="24" t="s">
        <v>3</v>
      </c>
      <c r="L15" s="30"/>
    </row>
    <row r="16" spans="2:46" s="1" customFormat="1" ht="6.9" customHeight="1">
      <c r="B16" s="30"/>
      <c r="L16" s="30"/>
    </row>
    <row r="17" spans="2:12" s="1" customFormat="1" ht="12" customHeight="1">
      <c r="B17" s="30"/>
      <c r="D17" s="26" t="s">
        <v>33</v>
      </c>
      <c r="I17" s="26" t="s">
        <v>30</v>
      </c>
      <c r="J17" s="24" t="s">
        <v>3</v>
      </c>
      <c r="L17" s="30"/>
    </row>
    <row r="18" spans="2:12" s="1" customFormat="1" ht="18" customHeight="1">
      <c r="B18" s="30"/>
      <c r="E18" s="24" t="s">
        <v>34</v>
      </c>
      <c r="I18" s="26" t="s">
        <v>32</v>
      </c>
      <c r="J18" s="24" t="s">
        <v>3</v>
      </c>
      <c r="L18" s="30"/>
    </row>
    <row r="19" spans="2:12" s="1" customFormat="1" ht="6.9" customHeight="1">
      <c r="B19" s="30"/>
      <c r="L19" s="30"/>
    </row>
    <row r="20" spans="2:12" s="1" customFormat="1" ht="12" customHeight="1">
      <c r="B20" s="30"/>
      <c r="D20" s="26" t="s">
        <v>35</v>
      </c>
      <c r="I20" s="26" t="s">
        <v>30</v>
      </c>
      <c r="J20" s="24" t="s">
        <v>3</v>
      </c>
      <c r="L20" s="30"/>
    </row>
    <row r="21" spans="2:12" s="1" customFormat="1" ht="18" customHeight="1">
      <c r="B21" s="30"/>
      <c r="E21" s="24" t="s">
        <v>36</v>
      </c>
      <c r="I21" s="26" t="s">
        <v>32</v>
      </c>
      <c r="J21" s="24" t="s">
        <v>3</v>
      </c>
      <c r="L21" s="30"/>
    </row>
    <row r="22" spans="2:12" s="1" customFormat="1" ht="6.9" customHeight="1">
      <c r="B22" s="30"/>
      <c r="L22" s="30"/>
    </row>
    <row r="23" spans="2:12" s="1" customFormat="1" ht="12" customHeight="1">
      <c r="B23" s="30"/>
      <c r="D23" s="26" t="s">
        <v>38</v>
      </c>
      <c r="I23" s="26" t="s">
        <v>30</v>
      </c>
      <c r="J23" s="24" t="s">
        <v>3</v>
      </c>
      <c r="L23" s="30"/>
    </row>
    <row r="24" spans="2:12" s="1" customFormat="1" ht="18" customHeight="1">
      <c r="B24" s="30"/>
      <c r="E24" s="24" t="s">
        <v>36</v>
      </c>
      <c r="I24" s="26" t="s">
        <v>32</v>
      </c>
      <c r="J24" s="24" t="s">
        <v>3</v>
      </c>
      <c r="L24" s="30"/>
    </row>
    <row r="25" spans="2:12" s="1" customFormat="1" ht="6.9" customHeight="1">
      <c r="B25" s="30"/>
      <c r="L25" s="30"/>
    </row>
    <row r="26" spans="2:12" s="1" customFormat="1" ht="12" customHeight="1">
      <c r="B26" s="30"/>
      <c r="D26" s="26" t="s">
        <v>39</v>
      </c>
      <c r="L26" s="30"/>
    </row>
    <row r="27" spans="2:12" s="7" customFormat="1" ht="47.25" customHeight="1">
      <c r="B27" s="84"/>
      <c r="E27" s="279" t="s">
        <v>40</v>
      </c>
      <c r="F27" s="279"/>
      <c r="G27" s="279"/>
      <c r="H27" s="279"/>
      <c r="L27" s="84"/>
    </row>
    <row r="28" spans="2:12" s="1" customFormat="1" ht="6.9" customHeight="1">
      <c r="B28" s="30"/>
      <c r="L28" s="30"/>
    </row>
    <row r="29" spans="2:12" s="1" customFormat="1" ht="6.9" customHeight="1">
      <c r="B29" s="30"/>
      <c r="D29" s="48"/>
      <c r="E29" s="48"/>
      <c r="F29" s="48"/>
      <c r="G29" s="48"/>
      <c r="H29" s="48"/>
      <c r="I29" s="48"/>
      <c r="J29" s="48"/>
      <c r="K29" s="48"/>
      <c r="L29" s="30"/>
    </row>
    <row r="30" spans="2:12" s="1" customFormat="1" ht="25.35" customHeight="1">
      <c r="B30" s="30"/>
      <c r="D30" s="85" t="s">
        <v>41</v>
      </c>
      <c r="J30" s="61">
        <f>ROUND(J85, 2)</f>
        <v>0</v>
      </c>
      <c r="L30" s="30"/>
    </row>
    <row r="31" spans="2:12" s="1" customFormat="1" ht="6.9" customHeight="1">
      <c r="B31" s="30"/>
      <c r="D31" s="48"/>
      <c r="E31" s="48"/>
      <c r="F31" s="48"/>
      <c r="G31" s="48"/>
      <c r="H31" s="48"/>
      <c r="I31" s="48"/>
      <c r="J31" s="48"/>
      <c r="K31" s="48"/>
      <c r="L31" s="30"/>
    </row>
    <row r="32" spans="2:12" s="1" customFormat="1" ht="14.4" customHeight="1">
      <c r="B32" s="30"/>
      <c r="F32" s="33" t="s">
        <v>43</v>
      </c>
      <c r="I32" s="33" t="s">
        <v>42</v>
      </c>
      <c r="J32" s="33" t="s">
        <v>44</v>
      </c>
      <c r="L32" s="30"/>
    </row>
    <row r="33" spans="2:12" s="1" customFormat="1" ht="14.4" customHeight="1">
      <c r="B33" s="30"/>
      <c r="D33" s="50" t="s">
        <v>45</v>
      </c>
      <c r="E33" s="26" t="s">
        <v>46</v>
      </c>
      <c r="F33" s="86">
        <f>ROUND((SUM(BE85:BE126)),  2)</f>
        <v>0</v>
      </c>
      <c r="I33" s="87">
        <v>0.21</v>
      </c>
      <c r="J33" s="86">
        <f>ROUND(((SUM(BE85:BE126))*I33),  2)</f>
        <v>0</v>
      </c>
      <c r="L33" s="30"/>
    </row>
    <row r="34" spans="2:12" s="1" customFormat="1" ht="14.4" customHeight="1">
      <c r="B34" s="30"/>
      <c r="E34" s="26" t="s">
        <v>47</v>
      </c>
      <c r="F34" s="86">
        <f>ROUND((SUM(BF85:BF126)),  2)</f>
        <v>0</v>
      </c>
      <c r="I34" s="87">
        <v>0.12</v>
      </c>
      <c r="J34" s="86">
        <f>ROUND(((SUM(BF85:BF126))*I34),  2)</f>
        <v>0</v>
      </c>
      <c r="L34" s="30"/>
    </row>
    <row r="35" spans="2:12" s="1" customFormat="1" ht="14.4" hidden="1" customHeight="1">
      <c r="B35" s="30"/>
      <c r="E35" s="26" t="s">
        <v>48</v>
      </c>
      <c r="F35" s="86">
        <f>ROUND((SUM(BG85:BG126)),  2)</f>
        <v>0</v>
      </c>
      <c r="I35" s="87">
        <v>0.21</v>
      </c>
      <c r="J35" s="86">
        <f>0</f>
        <v>0</v>
      </c>
      <c r="L35" s="30"/>
    </row>
    <row r="36" spans="2:12" s="1" customFormat="1" ht="14.4" hidden="1" customHeight="1">
      <c r="B36" s="30"/>
      <c r="E36" s="26" t="s">
        <v>49</v>
      </c>
      <c r="F36" s="86">
        <f>ROUND((SUM(BH85:BH126)),  2)</f>
        <v>0</v>
      </c>
      <c r="I36" s="87">
        <v>0.12</v>
      </c>
      <c r="J36" s="86">
        <f>0</f>
        <v>0</v>
      </c>
      <c r="L36" s="30"/>
    </row>
    <row r="37" spans="2:12" s="1" customFormat="1" ht="14.4" hidden="1" customHeight="1">
      <c r="B37" s="30"/>
      <c r="E37" s="26" t="s">
        <v>50</v>
      </c>
      <c r="F37" s="86">
        <f>ROUND((SUM(BI85:BI126)),  2)</f>
        <v>0</v>
      </c>
      <c r="I37" s="87">
        <v>0</v>
      </c>
      <c r="J37" s="86">
        <f>0</f>
        <v>0</v>
      </c>
      <c r="L37" s="30"/>
    </row>
    <row r="38" spans="2:12" s="1" customFormat="1" ht="6.9" customHeight="1">
      <c r="B38" s="30"/>
      <c r="L38" s="30"/>
    </row>
    <row r="39" spans="2:12" s="1" customFormat="1" ht="25.35" customHeight="1">
      <c r="B39" s="30"/>
      <c r="C39" s="88"/>
      <c r="D39" s="89" t="s">
        <v>51</v>
      </c>
      <c r="E39" s="52"/>
      <c r="F39" s="52"/>
      <c r="G39" s="90" t="s">
        <v>52</v>
      </c>
      <c r="H39" s="91" t="s">
        <v>53</v>
      </c>
      <c r="I39" s="52"/>
      <c r="J39" s="92">
        <f>SUM(J30:J37)</f>
        <v>0</v>
      </c>
      <c r="K39" s="93"/>
      <c r="L39" s="30"/>
    </row>
    <row r="40" spans="2:12" s="1" customFormat="1" ht="14.4" customHeight="1">
      <c r="B40" s="39"/>
      <c r="C40" s="40"/>
      <c r="D40" s="40"/>
      <c r="E40" s="40"/>
      <c r="F40" s="40"/>
      <c r="G40" s="40"/>
      <c r="H40" s="40"/>
      <c r="I40" s="40"/>
      <c r="J40" s="40"/>
      <c r="K40" s="40"/>
      <c r="L40" s="30"/>
    </row>
    <row r="44" spans="2:12" s="1" customFormat="1" ht="6.9" customHeight="1">
      <c r="B44" s="41"/>
      <c r="C44" s="42"/>
      <c r="D44" s="42"/>
      <c r="E44" s="42"/>
      <c r="F44" s="42"/>
      <c r="G44" s="42"/>
      <c r="H44" s="42"/>
      <c r="I44" s="42"/>
      <c r="J44" s="42"/>
      <c r="K44" s="42"/>
      <c r="L44" s="30"/>
    </row>
    <row r="45" spans="2:12" s="1" customFormat="1" ht="24.9" customHeight="1">
      <c r="B45" s="30"/>
      <c r="C45" s="21" t="s">
        <v>94</v>
      </c>
      <c r="L45" s="30"/>
    </row>
    <row r="46" spans="2:12" s="1" customFormat="1" ht="6.9" customHeight="1">
      <c r="B46" s="30"/>
      <c r="L46" s="30"/>
    </row>
    <row r="47" spans="2:12" s="1" customFormat="1" ht="12" customHeight="1">
      <c r="B47" s="30"/>
      <c r="C47" s="26" t="s">
        <v>15</v>
      </c>
      <c r="L47" s="30"/>
    </row>
    <row r="48" spans="2:12" s="1" customFormat="1" ht="16.5" customHeight="1">
      <c r="B48" s="30"/>
      <c r="E48" s="301" t="str">
        <f>E7</f>
        <v>ŠLUKNOV,PARKOVACÍ PLOCHA V SOKOLSKÉ ULICI</v>
      </c>
      <c r="F48" s="302"/>
      <c r="G48" s="302"/>
      <c r="H48" s="302"/>
      <c r="L48" s="30"/>
    </row>
    <row r="49" spans="2:47" s="1" customFormat="1" ht="12" customHeight="1">
      <c r="B49" s="30"/>
      <c r="C49" s="26" t="s">
        <v>92</v>
      </c>
      <c r="L49" s="30"/>
    </row>
    <row r="50" spans="2:47" s="1" customFormat="1" ht="16.5" customHeight="1">
      <c r="B50" s="30"/>
      <c r="E50" s="292" t="str">
        <f>E9</f>
        <v>VRN - Vedlejší rozpočtové náklady Parkoviště</v>
      </c>
      <c r="F50" s="303"/>
      <c r="G50" s="303"/>
      <c r="H50" s="303"/>
      <c r="L50" s="30"/>
    </row>
    <row r="51" spans="2:47" s="1" customFormat="1" ht="6.9" customHeight="1">
      <c r="B51" s="30"/>
      <c r="L51" s="30"/>
    </row>
    <row r="52" spans="2:47" s="1" customFormat="1" ht="12" customHeight="1">
      <c r="B52" s="30"/>
      <c r="C52" s="26" t="s">
        <v>21</v>
      </c>
      <c r="F52" s="24" t="str">
        <f>F12</f>
        <v xml:space="preserve"> Šluknov,ul.Sokolská</v>
      </c>
      <c r="I52" s="26" t="s">
        <v>23</v>
      </c>
      <c r="J52" s="47" t="str">
        <f>IF(J12="","",J12)</f>
        <v>27. 3. 2025</v>
      </c>
      <c r="L52" s="30"/>
    </row>
    <row r="53" spans="2:47" s="1" customFormat="1" ht="6.9" customHeight="1">
      <c r="B53" s="30"/>
      <c r="L53" s="30"/>
    </row>
    <row r="54" spans="2:47" s="1" customFormat="1" ht="40.049999999999997" customHeight="1">
      <c r="B54" s="30"/>
      <c r="C54" s="26" t="s">
        <v>29</v>
      </c>
      <c r="F54" s="24" t="str">
        <f>E15</f>
        <v>Město Šluknov</v>
      </c>
      <c r="I54" s="26" t="s">
        <v>35</v>
      </c>
      <c r="J54" s="28" t="str">
        <f>E21</f>
        <v xml:space="preserve">KIP Ing. arch. Jiří Kňákal 473 01 Okrouhlá 70 </v>
      </c>
      <c r="L54" s="30"/>
    </row>
    <row r="55" spans="2:47" s="1" customFormat="1" ht="40.049999999999997" customHeight="1">
      <c r="B55" s="30"/>
      <c r="C55" s="26" t="s">
        <v>33</v>
      </c>
      <c r="F55" s="24" t="str">
        <f>IF(E18="","",E18)</f>
        <v xml:space="preserve"> Vyjde z výběrového řízení</v>
      </c>
      <c r="I55" s="26" t="s">
        <v>38</v>
      </c>
      <c r="J55" s="28" t="str">
        <f>E24</f>
        <v xml:space="preserve">KIP Ing. arch. Jiří Kňákal 473 01 Okrouhlá 70 </v>
      </c>
      <c r="L55" s="30"/>
    </row>
    <row r="56" spans="2:47" s="1" customFormat="1" ht="10.35" customHeight="1">
      <c r="B56" s="30"/>
      <c r="L56" s="30"/>
    </row>
    <row r="57" spans="2:47" s="1" customFormat="1" ht="29.25" customHeight="1">
      <c r="B57" s="30"/>
      <c r="C57" s="94" t="s">
        <v>95</v>
      </c>
      <c r="D57" s="88"/>
      <c r="E57" s="88"/>
      <c r="F57" s="88"/>
      <c r="G57" s="88"/>
      <c r="H57" s="88"/>
      <c r="I57" s="88"/>
      <c r="J57" s="95" t="s">
        <v>96</v>
      </c>
      <c r="K57" s="88"/>
      <c r="L57" s="30"/>
    </row>
    <row r="58" spans="2:47" s="1" customFormat="1" ht="10.35" customHeight="1">
      <c r="B58" s="30"/>
      <c r="L58" s="30"/>
    </row>
    <row r="59" spans="2:47" s="1" customFormat="1" ht="22.8" customHeight="1">
      <c r="B59" s="30"/>
      <c r="C59" s="96" t="s">
        <v>73</v>
      </c>
      <c r="J59" s="61">
        <f>J85</f>
        <v>0</v>
      </c>
      <c r="L59" s="30"/>
      <c r="AU59" s="17" t="s">
        <v>97</v>
      </c>
    </row>
    <row r="60" spans="2:47" s="8" customFormat="1" ht="24.9" customHeight="1">
      <c r="B60" s="97"/>
      <c r="D60" s="98" t="s">
        <v>898</v>
      </c>
      <c r="E60" s="99"/>
      <c r="F60" s="99"/>
      <c r="G60" s="99"/>
      <c r="H60" s="99"/>
      <c r="I60" s="99"/>
      <c r="J60" s="100">
        <f>J86</f>
        <v>0</v>
      </c>
      <c r="L60" s="97"/>
    </row>
    <row r="61" spans="2:47" s="9" customFormat="1" ht="19.95" customHeight="1">
      <c r="B61" s="101"/>
      <c r="D61" s="102" t="s">
        <v>899</v>
      </c>
      <c r="E61" s="103"/>
      <c r="F61" s="103"/>
      <c r="G61" s="103"/>
      <c r="H61" s="103"/>
      <c r="I61" s="103"/>
      <c r="J61" s="104">
        <f>J87</f>
        <v>0</v>
      </c>
      <c r="L61" s="101"/>
    </row>
    <row r="62" spans="2:47" s="9" customFormat="1" ht="19.95" customHeight="1">
      <c r="B62" s="101"/>
      <c r="D62" s="102" t="s">
        <v>1008</v>
      </c>
      <c r="E62" s="103"/>
      <c r="F62" s="103"/>
      <c r="G62" s="103"/>
      <c r="H62" s="103"/>
      <c r="I62" s="103"/>
      <c r="J62" s="104">
        <f>J114</f>
        <v>0</v>
      </c>
      <c r="L62" s="101"/>
    </row>
    <row r="63" spans="2:47" s="9" customFormat="1" ht="19.95" customHeight="1">
      <c r="B63" s="101"/>
      <c r="D63" s="102" t="s">
        <v>1009</v>
      </c>
      <c r="E63" s="103"/>
      <c r="F63" s="103"/>
      <c r="G63" s="103"/>
      <c r="H63" s="103"/>
      <c r="I63" s="103"/>
      <c r="J63" s="104">
        <f>J116</f>
        <v>0</v>
      </c>
      <c r="L63" s="101"/>
    </row>
    <row r="64" spans="2:47" s="9" customFormat="1" ht="19.95" customHeight="1">
      <c r="B64" s="101"/>
      <c r="D64" s="102" t="s">
        <v>1010</v>
      </c>
      <c r="E64" s="103"/>
      <c r="F64" s="103"/>
      <c r="G64" s="103"/>
      <c r="H64" s="103"/>
      <c r="I64" s="103"/>
      <c r="J64" s="104">
        <f>J123</f>
        <v>0</v>
      </c>
      <c r="L64" s="101"/>
    </row>
    <row r="65" spans="2:12" s="9" customFormat="1" ht="19.95" customHeight="1">
      <c r="B65" s="101"/>
      <c r="D65" s="102" t="s">
        <v>1011</v>
      </c>
      <c r="E65" s="103"/>
      <c r="F65" s="103"/>
      <c r="G65" s="103"/>
      <c r="H65" s="103"/>
      <c r="I65" s="103"/>
      <c r="J65" s="104">
        <f>J125</f>
        <v>0</v>
      </c>
      <c r="L65" s="101"/>
    </row>
    <row r="66" spans="2:12" s="1" customFormat="1" ht="21.75" customHeight="1">
      <c r="B66" s="30"/>
      <c r="L66" s="30"/>
    </row>
    <row r="67" spans="2:12" s="1" customFormat="1" ht="6.9" customHeight="1">
      <c r="B67" s="39"/>
      <c r="C67" s="40"/>
      <c r="D67" s="40"/>
      <c r="E67" s="40"/>
      <c r="F67" s="40"/>
      <c r="G67" s="40"/>
      <c r="H67" s="40"/>
      <c r="I67" s="40"/>
      <c r="J67" s="40"/>
      <c r="K67" s="40"/>
      <c r="L67" s="30"/>
    </row>
    <row r="71" spans="2:12" s="1" customFormat="1" ht="6.9" customHeight="1">
      <c r="B71" s="41"/>
      <c r="C71" s="42"/>
      <c r="D71" s="42"/>
      <c r="E71" s="42"/>
      <c r="F71" s="42"/>
      <c r="G71" s="42"/>
      <c r="H71" s="42"/>
      <c r="I71" s="42"/>
      <c r="J71" s="42"/>
      <c r="K71" s="42"/>
      <c r="L71" s="30"/>
    </row>
    <row r="72" spans="2:12" s="1" customFormat="1" ht="24.9" customHeight="1">
      <c r="B72" s="30"/>
      <c r="C72" s="21" t="s">
        <v>105</v>
      </c>
      <c r="L72" s="30"/>
    </row>
    <row r="73" spans="2:12" s="1" customFormat="1" ht="6.9" customHeight="1">
      <c r="B73" s="30"/>
      <c r="L73" s="30"/>
    </row>
    <row r="74" spans="2:12" s="1" customFormat="1" ht="12" customHeight="1">
      <c r="B74" s="30"/>
      <c r="C74" s="26" t="s">
        <v>15</v>
      </c>
      <c r="L74" s="30"/>
    </row>
    <row r="75" spans="2:12" s="1" customFormat="1" ht="16.5" customHeight="1">
      <c r="B75" s="30"/>
      <c r="E75" s="301" t="str">
        <f>E7</f>
        <v>ŠLUKNOV,PARKOVACÍ PLOCHA V SOKOLSKÉ ULICI</v>
      </c>
      <c r="F75" s="302"/>
      <c r="G75" s="302"/>
      <c r="H75" s="302"/>
      <c r="L75" s="30"/>
    </row>
    <row r="76" spans="2:12" s="1" customFormat="1" ht="12" customHeight="1">
      <c r="B76" s="30"/>
      <c r="C76" s="26" t="s">
        <v>92</v>
      </c>
      <c r="L76" s="30"/>
    </row>
    <row r="77" spans="2:12" s="1" customFormat="1" ht="16.5" customHeight="1">
      <c r="B77" s="30"/>
      <c r="E77" s="292" t="str">
        <f>E9</f>
        <v>VRN - Vedlejší rozpočtové náklady Parkoviště</v>
      </c>
      <c r="F77" s="303"/>
      <c r="G77" s="303"/>
      <c r="H77" s="303"/>
      <c r="L77" s="30"/>
    </row>
    <row r="78" spans="2:12" s="1" customFormat="1" ht="6.9" customHeight="1">
      <c r="B78" s="30"/>
      <c r="L78" s="30"/>
    </row>
    <row r="79" spans="2:12" s="1" customFormat="1" ht="12" customHeight="1">
      <c r="B79" s="30"/>
      <c r="C79" s="26" t="s">
        <v>21</v>
      </c>
      <c r="F79" s="24" t="str">
        <f>F12</f>
        <v xml:space="preserve"> Šluknov,ul.Sokolská</v>
      </c>
      <c r="I79" s="26" t="s">
        <v>23</v>
      </c>
      <c r="J79" s="47" t="str">
        <f>IF(J12="","",J12)</f>
        <v>27. 3. 2025</v>
      </c>
      <c r="L79" s="30"/>
    </row>
    <row r="80" spans="2:12" s="1" customFormat="1" ht="6.9" customHeight="1">
      <c r="B80" s="30"/>
      <c r="L80" s="30"/>
    </row>
    <row r="81" spans="2:65" s="1" customFormat="1" ht="40.049999999999997" customHeight="1">
      <c r="B81" s="30"/>
      <c r="C81" s="26" t="s">
        <v>29</v>
      </c>
      <c r="F81" s="24" t="str">
        <f>E15</f>
        <v>Město Šluknov</v>
      </c>
      <c r="I81" s="26" t="s">
        <v>35</v>
      </c>
      <c r="J81" s="28" t="str">
        <f>E21</f>
        <v xml:space="preserve">KIP Ing. arch. Jiří Kňákal 473 01 Okrouhlá 70 </v>
      </c>
      <c r="L81" s="30"/>
    </row>
    <row r="82" spans="2:65" s="1" customFormat="1" ht="40.049999999999997" customHeight="1">
      <c r="B82" s="30"/>
      <c r="C82" s="26" t="s">
        <v>33</v>
      </c>
      <c r="F82" s="24" t="str">
        <f>IF(E18="","",E18)</f>
        <v xml:space="preserve"> Vyjde z výběrového řízení</v>
      </c>
      <c r="I82" s="26" t="s">
        <v>38</v>
      </c>
      <c r="J82" s="28" t="str">
        <f>E24</f>
        <v xml:space="preserve">KIP Ing. arch. Jiří Kňákal 473 01 Okrouhlá 70 </v>
      </c>
      <c r="L82" s="30"/>
    </row>
    <row r="83" spans="2:65" s="1" customFormat="1" ht="10.35" customHeight="1">
      <c r="B83" s="30"/>
      <c r="L83" s="30"/>
    </row>
    <row r="84" spans="2:65" s="10" customFormat="1" ht="29.25" customHeight="1">
      <c r="B84" s="105"/>
      <c r="C84" s="106" t="s">
        <v>106</v>
      </c>
      <c r="D84" s="107" t="s">
        <v>60</v>
      </c>
      <c r="E84" s="107" t="s">
        <v>56</v>
      </c>
      <c r="F84" s="107" t="s">
        <v>57</v>
      </c>
      <c r="G84" s="107" t="s">
        <v>107</v>
      </c>
      <c r="H84" s="107" t="s">
        <v>108</v>
      </c>
      <c r="I84" s="107" t="s">
        <v>109</v>
      </c>
      <c r="J84" s="108" t="s">
        <v>96</v>
      </c>
      <c r="K84" s="109" t="s">
        <v>110</v>
      </c>
      <c r="L84" s="105"/>
      <c r="M84" s="54" t="s">
        <v>3</v>
      </c>
      <c r="N84" s="55" t="s">
        <v>45</v>
      </c>
      <c r="O84" s="55" t="s">
        <v>111</v>
      </c>
      <c r="P84" s="55" t="s">
        <v>112</v>
      </c>
      <c r="Q84" s="55" t="s">
        <v>113</v>
      </c>
      <c r="R84" s="55" t="s">
        <v>114</v>
      </c>
      <c r="S84" s="55" t="s">
        <v>115</v>
      </c>
      <c r="T84" s="55" t="s">
        <v>116</v>
      </c>
      <c r="U84" s="56" t="s">
        <v>117</v>
      </c>
    </row>
    <row r="85" spans="2:65" s="1" customFormat="1" ht="22.8" customHeight="1">
      <c r="B85" s="30"/>
      <c r="C85" s="59" t="s">
        <v>118</v>
      </c>
      <c r="J85" s="110">
        <f>BK85</f>
        <v>0</v>
      </c>
      <c r="L85" s="30"/>
      <c r="M85" s="57"/>
      <c r="N85" s="48"/>
      <c r="O85" s="48"/>
      <c r="P85" s="111">
        <f>P86</f>
        <v>0</v>
      </c>
      <c r="Q85" s="48"/>
      <c r="R85" s="111">
        <f>R86</f>
        <v>0</v>
      </c>
      <c r="S85" s="48"/>
      <c r="T85" s="111">
        <f>T86</f>
        <v>0</v>
      </c>
      <c r="U85" s="49"/>
      <c r="AT85" s="17" t="s">
        <v>74</v>
      </c>
      <c r="AU85" s="17" t="s">
        <v>97</v>
      </c>
      <c r="BK85" s="112">
        <f>BK86</f>
        <v>0</v>
      </c>
    </row>
    <row r="86" spans="2:65" s="11" customFormat="1" ht="25.95" customHeight="1">
      <c r="B86" s="113"/>
      <c r="D86" s="114" t="s">
        <v>74</v>
      </c>
      <c r="E86" s="115" t="s">
        <v>89</v>
      </c>
      <c r="F86" s="115" t="s">
        <v>998</v>
      </c>
      <c r="J86" s="116">
        <f>BK86</f>
        <v>0</v>
      </c>
      <c r="L86" s="113"/>
      <c r="M86" s="117"/>
      <c r="P86" s="118">
        <f>P87+P114+P116+P123+P125</f>
        <v>0</v>
      </c>
      <c r="R86" s="118">
        <f>R87+R114+R116+R123+R125</f>
        <v>0</v>
      </c>
      <c r="T86" s="118">
        <f>T87+T114+T116+T123+T125</f>
        <v>0</v>
      </c>
      <c r="U86" s="119"/>
      <c r="AR86" s="114" t="s">
        <v>156</v>
      </c>
      <c r="AT86" s="120" t="s">
        <v>74</v>
      </c>
      <c r="AU86" s="120" t="s">
        <v>75</v>
      </c>
      <c r="AY86" s="114" t="s">
        <v>121</v>
      </c>
      <c r="BK86" s="121">
        <f>BK87+BK114+BK116+BK123+BK125</f>
        <v>0</v>
      </c>
    </row>
    <row r="87" spans="2:65" s="11" customFormat="1" ht="22.8" customHeight="1">
      <c r="B87" s="113"/>
      <c r="D87" s="114" t="s">
        <v>74</v>
      </c>
      <c r="E87" s="122" t="s">
        <v>999</v>
      </c>
      <c r="F87" s="122" t="s">
        <v>1000</v>
      </c>
      <c r="J87" s="123">
        <f>BK87</f>
        <v>0</v>
      </c>
      <c r="L87" s="113"/>
      <c r="M87" s="117"/>
      <c r="P87" s="118">
        <f>SUM(P88:P113)</f>
        <v>0</v>
      </c>
      <c r="R87" s="118">
        <f>SUM(R88:R113)</f>
        <v>0</v>
      </c>
      <c r="T87" s="118">
        <f>SUM(T88:T113)</f>
        <v>0</v>
      </c>
      <c r="U87" s="119"/>
      <c r="AR87" s="114" t="s">
        <v>156</v>
      </c>
      <c r="AT87" s="120" t="s">
        <v>74</v>
      </c>
      <c r="AU87" s="120" t="s">
        <v>82</v>
      </c>
      <c r="AY87" s="114" t="s">
        <v>121</v>
      </c>
      <c r="BK87" s="121">
        <f>SUM(BK88:BK113)</f>
        <v>0</v>
      </c>
    </row>
    <row r="88" spans="2:65" s="1" customFormat="1" ht="16.5" customHeight="1">
      <c r="B88" s="124"/>
      <c r="C88" s="125" t="s">
        <v>82</v>
      </c>
      <c r="D88" s="125" t="s">
        <v>123</v>
      </c>
      <c r="E88" s="126" t="s">
        <v>1012</v>
      </c>
      <c r="F88" s="127" t="s">
        <v>1013</v>
      </c>
      <c r="G88" s="128" t="s">
        <v>1014</v>
      </c>
      <c r="H88" s="129">
        <v>1</v>
      </c>
      <c r="I88" s="130"/>
      <c r="J88" s="130">
        <f>ROUND(I88*H88,2)</f>
        <v>0</v>
      </c>
      <c r="K88" s="131"/>
      <c r="L88" s="30"/>
      <c r="M88" s="132" t="s">
        <v>3</v>
      </c>
      <c r="N88" s="133" t="s">
        <v>46</v>
      </c>
      <c r="O88" s="134">
        <v>0</v>
      </c>
      <c r="P88" s="134">
        <f>O88*H88</f>
        <v>0</v>
      </c>
      <c r="Q88" s="134">
        <v>0</v>
      </c>
      <c r="R88" s="134">
        <f>Q88*H88</f>
        <v>0</v>
      </c>
      <c r="S88" s="134">
        <v>0</v>
      </c>
      <c r="T88" s="134">
        <f>S88*H88</f>
        <v>0</v>
      </c>
      <c r="U88" s="135" t="s">
        <v>3</v>
      </c>
      <c r="AR88" s="136" t="s">
        <v>1004</v>
      </c>
      <c r="AT88" s="136" t="s">
        <v>123</v>
      </c>
      <c r="AU88" s="136" t="s">
        <v>84</v>
      </c>
      <c r="AY88" s="17" t="s">
        <v>121</v>
      </c>
      <c r="BE88" s="137">
        <f>IF(N88="základní",J88,0)</f>
        <v>0</v>
      </c>
      <c r="BF88" s="137">
        <f>IF(N88="snížená",J88,0)</f>
        <v>0</v>
      </c>
      <c r="BG88" s="137">
        <f>IF(N88="zákl. přenesená",J88,0)</f>
        <v>0</v>
      </c>
      <c r="BH88" s="137">
        <f>IF(N88="sníž. přenesená",J88,0)</f>
        <v>0</v>
      </c>
      <c r="BI88" s="137">
        <f>IF(N88="nulová",J88,0)</f>
        <v>0</v>
      </c>
      <c r="BJ88" s="17" t="s">
        <v>82</v>
      </c>
      <c r="BK88" s="137">
        <f>ROUND(I88*H88,2)</f>
        <v>0</v>
      </c>
      <c r="BL88" s="17" t="s">
        <v>1004</v>
      </c>
      <c r="BM88" s="136" t="s">
        <v>1015</v>
      </c>
    </row>
    <row r="89" spans="2:65" s="1" customFormat="1">
      <c r="B89" s="30"/>
      <c r="D89" s="138" t="s">
        <v>129</v>
      </c>
      <c r="F89" s="139" t="s">
        <v>1013</v>
      </c>
      <c r="L89" s="30"/>
      <c r="M89" s="140"/>
      <c r="U89" s="51"/>
      <c r="AT89" s="17" t="s">
        <v>129</v>
      </c>
      <c r="AU89" s="17" t="s">
        <v>84</v>
      </c>
    </row>
    <row r="90" spans="2:65" s="1" customFormat="1">
      <c r="B90" s="30"/>
      <c r="D90" s="141" t="s">
        <v>131</v>
      </c>
      <c r="F90" s="142" t="s">
        <v>1016</v>
      </c>
      <c r="L90" s="30"/>
      <c r="M90" s="140"/>
      <c r="U90" s="51"/>
      <c r="AT90" s="17" t="s">
        <v>131</v>
      </c>
      <c r="AU90" s="17" t="s">
        <v>84</v>
      </c>
    </row>
    <row r="91" spans="2:65" s="12" customFormat="1">
      <c r="B91" s="143"/>
      <c r="D91" s="138" t="s">
        <v>133</v>
      </c>
      <c r="E91" s="144" t="s">
        <v>3</v>
      </c>
      <c r="F91" s="145" t="s">
        <v>1017</v>
      </c>
      <c r="H91" s="144" t="s">
        <v>3</v>
      </c>
      <c r="L91" s="143"/>
      <c r="M91" s="146"/>
      <c r="U91" s="147"/>
      <c r="AT91" s="144" t="s">
        <v>133</v>
      </c>
      <c r="AU91" s="144" t="s">
        <v>84</v>
      </c>
      <c r="AV91" s="12" t="s">
        <v>82</v>
      </c>
      <c r="AW91" s="12" t="s">
        <v>37</v>
      </c>
      <c r="AX91" s="12" t="s">
        <v>75</v>
      </c>
      <c r="AY91" s="144" t="s">
        <v>121</v>
      </c>
    </row>
    <row r="92" spans="2:65" s="12" customFormat="1">
      <c r="B92" s="143"/>
      <c r="D92" s="138" t="s">
        <v>133</v>
      </c>
      <c r="E92" s="144" t="s">
        <v>3</v>
      </c>
      <c r="F92" s="145" t="s">
        <v>1018</v>
      </c>
      <c r="H92" s="144" t="s">
        <v>3</v>
      </c>
      <c r="L92" s="143"/>
      <c r="M92" s="146"/>
      <c r="U92" s="147"/>
      <c r="AT92" s="144" t="s">
        <v>133</v>
      </c>
      <c r="AU92" s="144" t="s">
        <v>84</v>
      </c>
      <c r="AV92" s="12" t="s">
        <v>82</v>
      </c>
      <c r="AW92" s="12" t="s">
        <v>37</v>
      </c>
      <c r="AX92" s="12" t="s">
        <v>75</v>
      </c>
      <c r="AY92" s="144" t="s">
        <v>121</v>
      </c>
    </row>
    <row r="93" spans="2:65" s="12" customFormat="1">
      <c r="B93" s="143"/>
      <c r="D93" s="138" t="s">
        <v>133</v>
      </c>
      <c r="E93" s="144" t="s">
        <v>3</v>
      </c>
      <c r="F93" s="145" t="s">
        <v>1019</v>
      </c>
      <c r="H93" s="144" t="s">
        <v>3</v>
      </c>
      <c r="L93" s="143"/>
      <c r="M93" s="146"/>
      <c r="U93" s="147"/>
      <c r="AT93" s="144" t="s">
        <v>133</v>
      </c>
      <c r="AU93" s="144" t="s">
        <v>84</v>
      </c>
      <c r="AV93" s="12" t="s">
        <v>82</v>
      </c>
      <c r="AW93" s="12" t="s">
        <v>37</v>
      </c>
      <c r="AX93" s="12" t="s">
        <v>75</v>
      </c>
      <c r="AY93" s="144" t="s">
        <v>121</v>
      </c>
    </row>
    <row r="94" spans="2:65" s="13" customFormat="1">
      <c r="B94" s="148"/>
      <c r="D94" s="138" t="s">
        <v>133</v>
      </c>
      <c r="E94" s="149" t="s">
        <v>3</v>
      </c>
      <c r="F94" s="150" t="s">
        <v>462</v>
      </c>
      <c r="H94" s="151">
        <v>1</v>
      </c>
      <c r="L94" s="148"/>
      <c r="M94" s="152"/>
      <c r="U94" s="153"/>
      <c r="AT94" s="149" t="s">
        <v>133</v>
      </c>
      <c r="AU94" s="149" t="s">
        <v>84</v>
      </c>
      <c r="AV94" s="13" t="s">
        <v>84</v>
      </c>
      <c r="AW94" s="13" t="s">
        <v>37</v>
      </c>
      <c r="AX94" s="13" t="s">
        <v>75</v>
      </c>
      <c r="AY94" s="149" t="s">
        <v>121</v>
      </c>
    </row>
    <row r="95" spans="2:65" s="14" customFormat="1">
      <c r="B95" s="154"/>
      <c r="D95" s="138" t="s">
        <v>133</v>
      </c>
      <c r="E95" s="155" t="s">
        <v>3</v>
      </c>
      <c r="F95" s="156" t="s">
        <v>136</v>
      </c>
      <c r="H95" s="157">
        <v>1</v>
      </c>
      <c r="L95" s="154"/>
      <c r="M95" s="158"/>
      <c r="U95" s="159"/>
      <c r="AT95" s="155" t="s">
        <v>133</v>
      </c>
      <c r="AU95" s="155" t="s">
        <v>84</v>
      </c>
      <c r="AV95" s="14" t="s">
        <v>127</v>
      </c>
      <c r="AW95" s="14" t="s">
        <v>37</v>
      </c>
      <c r="AX95" s="14" t="s">
        <v>82</v>
      </c>
      <c r="AY95" s="155" t="s">
        <v>121</v>
      </c>
    </row>
    <row r="96" spans="2:65" s="1" customFormat="1" ht="16.5" customHeight="1">
      <c r="B96" s="124"/>
      <c r="C96" s="125" t="s">
        <v>144</v>
      </c>
      <c r="D96" s="125" t="s">
        <v>123</v>
      </c>
      <c r="E96" s="126" t="s">
        <v>1020</v>
      </c>
      <c r="F96" s="127" t="s">
        <v>1241</v>
      </c>
      <c r="G96" s="128" t="s">
        <v>1014</v>
      </c>
      <c r="H96" s="129">
        <v>1</v>
      </c>
      <c r="I96" s="130"/>
      <c r="J96" s="130">
        <f>ROUND(I96*H96,2)</f>
        <v>0</v>
      </c>
      <c r="K96" s="131"/>
      <c r="L96" s="30"/>
      <c r="M96" s="132" t="s">
        <v>3</v>
      </c>
      <c r="N96" s="133" t="s">
        <v>46</v>
      </c>
      <c r="O96" s="134">
        <v>0</v>
      </c>
      <c r="P96" s="134">
        <f>O96*H96</f>
        <v>0</v>
      </c>
      <c r="Q96" s="134">
        <v>0</v>
      </c>
      <c r="R96" s="134">
        <f>Q96*H96</f>
        <v>0</v>
      </c>
      <c r="S96" s="134">
        <v>0</v>
      </c>
      <c r="T96" s="134">
        <f>S96*H96</f>
        <v>0</v>
      </c>
      <c r="U96" s="135" t="s">
        <v>3</v>
      </c>
      <c r="AR96" s="136" t="s">
        <v>1004</v>
      </c>
      <c r="AT96" s="136" t="s">
        <v>123</v>
      </c>
      <c r="AU96" s="136" t="s">
        <v>84</v>
      </c>
      <c r="AY96" s="17" t="s">
        <v>121</v>
      </c>
      <c r="BE96" s="137">
        <f>IF(N96="základní",J96,0)</f>
        <v>0</v>
      </c>
      <c r="BF96" s="137">
        <f>IF(N96="snížená",J96,0)</f>
        <v>0</v>
      </c>
      <c r="BG96" s="137">
        <f>IF(N96="zákl. přenesená",J96,0)</f>
        <v>0</v>
      </c>
      <c r="BH96" s="137">
        <f>IF(N96="sníž. přenesená",J96,0)</f>
        <v>0</v>
      </c>
      <c r="BI96" s="137">
        <f>IF(N96="nulová",J96,0)</f>
        <v>0</v>
      </c>
      <c r="BJ96" s="17" t="s">
        <v>82</v>
      </c>
      <c r="BK96" s="137">
        <f>ROUND(I96*H96,2)</f>
        <v>0</v>
      </c>
      <c r="BL96" s="17" t="s">
        <v>1004</v>
      </c>
      <c r="BM96" s="136" t="s">
        <v>1022</v>
      </c>
    </row>
    <row r="97" spans="2:65" s="1" customFormat="1">
      <c r="B97" s="30"/>
      <c r="D97" s="138" t="s">
        <v>129</v>
      </c>
      <c r="F97" s="139" t="s">
        <v>1021</v>
      </c>
      <c r="L97" s="30"/>
      <c r="M97" s="140"/>
      <c r="U97" s="51"/>
      <c r="AT97" s="17" t="s">
        <v>129</v>
      </c>
      <c r="AU97" s="17" t="s">
        <v>84</v>
      </c>
    </row>
    <row r="98" spans="2:65" s="1" customFormat="1">
      <c r="B98" s="30"/>
      <c r="D98" s="141" t="s">
        <v>131</v>
      </c>
      <c r="F98" s="142" t="s">
        <v>1023</v>
      </c>
      <c r="L98" s="30"/>
      <c r="M98" s="140"/>
      <c r="U98" s="51"/>
      <c r="AT98" s="17" t="s">
        <v>131</v>
      </c>
      <c r="AU98" s="17" t="s">
        <v>84</v>
      </c>
    </row>
    <row r="99" spans="2:65" s="12" customFormat="1">
      <c r="B99" s="143"/>
      <c r="D99" s="138" t="s">
        <v>133</v>
      </c>
      <c r="E99" s="144" t="s">
        <v>3</v>
      </c>
      <c r="F99" s="145" t="s">
        <v>218</v>
      </c>
      <c r="H99" s="144" t="s">
        <v>3</v>
      </c>
      <c r="L99" s="143"/>
      <c r="M99" s="146"/>
      <c r="U99" s="147"/>
      <c r="AT99" s="144" t="s">
        <v>133</v>
      </c>
      <c r="AU99" s="144" t="s">
        <v>84</v>
      </c>
      <c r="AV99" s="12" t="s">
        <v>82</v>
      </c>
      <c r="AW99" s="12" t="s">
        <v>37</v>
      </c>
      <c r="AX99" s="12" t="s">
        <v>75</v>
      </c>
      <c r="AY99" s="144" t="s">
        <v>121</v>
      </c>
    </row>
    <row r="100" spans="2:65" s="12" customFormat="1">
      <c r="B100" s="143"/>
      <c r="D100" s="138" t="s">
        <v>133</v>
      </c>
      <c r="E100" s="144" t="s">
        <v>3</v>
      </c>
      <c r="F100" s="145" t="s">
        <v>1024</v>
      </c>
      <c r="H100" s="144" t="s">
        <v>3</v>
      </c>
      <c r="L100" s="143"/>
      <c r="M100" s="146"/>
      <c r="U100" s="147"/>
      <c r="AT100" s="144" t="s">
        <v>133</v>
      </c>
      <c r="AU100" s="144" t="s">
        <v>84</v>
      </c>
      <c r="AV100" s="12" t="s">
        <v>82</v>
      </c>
      <c r="AW100" s="12" t="s">
        <v>37</v>
      </c>
      <c r="AX100" s="12" t="s">
        <v>75</v>
      </c>
      <c r="AY100" s="144" t="s">
        <v>121</v>
      </c>
    </row>
    <row r="101" spans="2:65" s="13" customFormat="1">
      <c r="B101" s="148"/>
      <c r="D101" s="138" t="s">
        <v>133</v>
      </c>
      <c r="E101" s="149" t="s">
        <v>3</v>
      </c>
      <c r="F101" s="150" t="s">
        <v>462</v>
      </c>
      <c r="H101" s="151">
        <v>1</v>
      </c>
      <c r="L101" s="148"/>
      <c r="M101" s="152"/>
      <c r="U101" s="153"/>
      <c r="AT101" s="149" t="s">
        <v>133</v>
      </c>
      <c r="AU101" s="149" t="s">
        <v>84</v>
      </c>
      <c r="AV101" s="13" t="s">
        <v>84</v>
      </c>
      <c r="AW101" s="13" t="s">
        <v>37</v>
      </c>
      <c r="AX101" s="13" t="s">
        <v>75</v>
      </c>
      <c r="AY101" s="149" t="s">
        <v>121</v>
      </c>
    </row>
    <row r="102" spans="2:65" s="14" customFormat="1">
      <c r="B102" s="154"/>
      <c r="D102" s="138" t="s">
        <v>133</v>
      </c>
      <c r="E102" s="155" t="s">
        <v>3</v>
      </c>
      <c r="F102" s="156" t="s">
        <v>136</v>
      </c>
      <c r="H102" s="157">
        <v>1</v>
      </c>
      <c r="L102" s="154"/>
      <c r="M102" s="158"/>
      <c r="U102" s="159"/>
      <c r="AT102" s="155" t="s">
        <v>133</v>
      </c>
      <c r="AU102" s="155" t="s">
        <v>84</v>
      </c>
      <c r="AV102" s="14" t="s">
        <v>127</v>
      </c>
      <c r="AW102" s="14" t="s">
        <v>37</v>
      </c>
      <c r="AX102" s="14" t="s">
        <v>82</v>
      </c>
      <c r="AY102" s="155" t="s">
        <v>121</v>
      </c>
    </row>
    <row r="103" spans="2:65" s="1" customFormat="1" ht="16.5" customHeight="1">
      <c r="B103" s="124"/>
      <c r="C103" s="125" t="s">
        <v>127</v>
      </c>
      <c r="D103" s="125" t="s">
        <v>123</v>
      </c>
      <c r="E103" s="126" t="s">
        <v>1025</v>
      </c>
      <c r="F103" s="127" t="s">
        <v>1026</v>
      </c>
      <c r="G103" s="128" t="s">
        <v>1014</v>
      </c>
      <c r="H103" s="129">
        <v>1</v>
      </c>
      <c r="I103" s="130"/>
      <c r="J103" s="130">
        <f>ROUND(I103*H103,2)</f>
        <v>0</v>
      </c>
      <c r="K103" s="131"/>
      <c r="L103" s="30"/>
      <c r="M103" s="132" t="s">
        <v>3</v>
      </c>
      <c r="N103" s="133" t="s">
        <v>46</v>
      </c>
      <c r="O103" s="134">
        <v>0</v>
      </c>
      <c r="P103" s="134">
        <f>O103*H103</f>
        <v>0</v>
      </c>
      <c r="Q103" s="134">
        <v>0</v>
      </c>
      <c r="R103" s="134">
        <f>Q103*H103</f>
        <v>0</v>
      </c>
      <c r="S103" s="134">
        <v>0</v>
      </c>
      <c r="T103" s="134">
        <f>S103*H103</f>
        <v>0</v>
      </c>
      <c r="U103" s="135" t="s">
        <v>3</v>
      </c>
      <c r="AR103" s="136" t="s">
        <v>1004</v>
      </c>
      <c r="AT103" s="136" t="s">
        <v>123</v>
      </c>
      <c r="AU103" s="136" t="s">
        <v>84</v>
      </c>
      <c r="AY103" s="17" t="s">
        <v>121</v>
      </c>
      <c r="BE103" s="137">
        <f>IF(N103="základní",J103,0)</f>
        <v>0</v>
      </c>
      <c r="BF103" s="137">
        <f>IF(N103="snížená",J103,0)</f>
        <v>0</v>
      </c>
      <c r="BG103" s="137">
        <f>IF(N103="zákl. přenesená",J103,0)</f>
        <v>0</v>
      </c>
      <c r="BH103" s="137">
        <f>IF(N103="sníž. přenesená",J103,0)</f>
        <v>0</v>
      </c>
      <c r="BI103" s="137">
        <f>IF(N103="nulová",J103,0)</f>
        <v>0</v>
      </c>
      <c r="BJ103" s="17" t="s">
        <v>82</v>
      </c>
      <c r="BK103" s="137">
        <f>ROUND(I103*H103,2)</f>
        <v>0</v>
      </c>
      <c r="BL103" s="17" t="s">
        <v>1004</v>
      </c>
      <c r="BM103" s="136" t="s">
        <v>1027</v>
      </c>
    </row>
    <row r="104" spans="2:65" s="1" customFormat="1">
      <c r="B104" s="30"/>
      <c r="D104" s="138" t="s">
        <v>129</v>
      </c>
      <c r="F104" s="139" t="s">
        <v>1026</v>
      </c>
      <c r="L104" s="30"/>
      <c r="M104" s="140"/>
      <c r="U104" s="51"/>
      <c r="AT104" s="17" t="s">
        <v>129</v>
      </c>
      <c r="AU104" s="17" t="s">
        <v>84</v>
      </c>
    </row>
    <row r="105" spans="2:65" s="1" customFormat="1">
      <c r="B105" s="30"/>
      <c r="D105" s="141" t="s">
        <v>131</v>
      </c>
      <c r="F105" s="142" t="s">
        <v>1028</v>
      </c>
      <c r="L105" s="30"/>
      <c r="M105" s="140"/>
      <c r="U105" s="51"/>
      <c r="AT105" s="17" t="s">
        <v>131</v>
      </c>
      <c r="AU105" s="17" t="s">
        <v>84</v>
      </c>
    </row>
    <row r="106" spans="2:65" s="12" customFormat="1">
      <c r="B106" s="143"/>
      <c r="D106" s="138" t="s">
        <v>133</v>
      </c>
      <c r="E106" s="144" t="s">
        <v>3</v>
      </c>
      <c r="F106" s="145" t="s">
        <v>218</v>
      </c>
      <c r="H106" s="144" t="s">
        <v>3</v>
      </c>
      <c r="L106" s="143"/>
      <c r="M106" s="146"/>
      <c r="U106" s="147"/>
      <c r="AT106" s="144" t="s">
        <v>133</v>
      </c>
      <c r="AU106" s="144" t="s">
        <v>84</v>
      </c>
      <c r="AV106" s="12" t="s">
        <v>82</v>
      </c>
      <c r="AW106" s="12" t="s">
        <v>37</v>
      </c>
      <c r="AX106" s="12" t="s">
        <v>75</v>
      </c>
      <c r="AY106" s="144" t="s">
        <v>121</v>
      </c>
    </row>
    <row r="107" spans="2:65" s="12" customFormat="1">
      <c r="B107" s="143"/>
      <c r="D107" s="138" t="s">
        <v>133</v>
      </c>
      <c r="E107" s="144" t="s">
        <v>3</v>
      </c>
      <c r="F107" s="145" t="s">
        <v>1029</v>
      </c>
      <c r="H107" s="144" t="s">
        <v>3</v>
      </c>
      <c r="L107" s="143"/>
      <c r="M107" s="146"/>
      <c r="U107" s="147"/>
      <c r="AT107" s="144" t="s">
        <v>133</v>
      </c>
      <c r="AU107" s="144" t="s">
        <v>84</v>
      </c>
      <c r="AV107" s="12" t="s">
        <v>82</v>
      </c>
      <c r="AW107" s="12" t="s">
        <v>37</v>
      </c>
      <c r="AX107" s="12" t="s">
        <v>75</v>
      </c>
      <c r="AY107" s="144" t="s">
        <v>121</v>
      </c>
    </row>
    <row r="108" spans="2:65" s="12" customFormat="1">
      <c r="B108" s="143"/>
      <c r="D108" s="138" t="s">
        <v>133</v>
      </c>
      <c r="E108" s="144" t="s">
        <v>3</v>
      </c>
      <c r="F108" s="145" t="s">
        <v>1030</v>
      </c>
      <c r="H108" s="144" t="s">
        <v>3</v>
      </c>
      <c r="L108" s="143"/>
      <c r="M108" s="146"/>
      <c r="U108" s="147"/>
      <c r="AT108" s="144" t="s">
        <v>133</v>
      </c>
      <c r="AU108" s="144" t="s">
        <v>84</v>
      </c>
      <c r="AV108" s="12" t="s">
        <v>82</v>
      </c>
      <c r="AW108" s="12" t="s">
        <v>37</v>
      </c>
      <c r="AX108" s="12" t="s">
        <v>75</v>
      </c>
      <c r="AY108" s="144" t="s">
        <v>121</v>
      </c>
    </row>
    <row r="109" spans="2:65" s="13" customFormat="1">
      <c r="B109" s="148"/>
      <c r="D109" s="138" t="s">
        <v>133</v>
      </c>
      <c r="E109" s="149" t="s">
        <v>3</v>
      </c>
      <c r="F109" s="150" t="s">
        <v>462</v>
      </c>
      <c r="H109" s="151">
        <v>1</v>
      </c>
      <c r="L109" s="148"/>
      <c r="M109" s="152"/>
      <c r="U109" s="153"/>
      <c r="AT109" s="149" t="s">
        <v>133</v>
      </c>
      <c r="AU109" s="149" t="s">
        <v>84</v>
      </c>
      <c r="AV109" s="13" t="s">
        <v>84</v>
      </c>
      <c r="AW109" s="13" t="s">
        <v>37</v>
      </c>
      <c r="AX109" s="13" t="s">
        <v>75</v>
      </c>
      <c r="AY109" s="149" t="s">
        <v>121</v>
      </c>
    </row>
    <row r="110" spans="2:65" s="14" customFormat="1">
      <c r="B110" s="154"/>
      <c r="D110" s="138" t="s">
        <v>133</v>
      </c>
      <c r="E110" s="155" t="s">
        <v>3</v>
      </c>
      <c r="F110" s="156" t="s">
        <v>136</v>
      </c>
      <c r="H110" s="157">
        <v>1</v>
      </c>
      <c r="L110" s="154"/>
      <c r="M110" s="158"/>
      <c r="U110" s="159"/>
      <c r="AT110" s="155" t="s">
        <v>133</v>
      </c>
      <c r="AU110" s="155" t="s">
        <v>84</v>
      </c>
      <c r="AV110" s="14" t="s">
        <v>127</v>
      </c>
      <c r="AW110" s="14" t="s">
        <v>37</v>
      </c>
      <c r="AX110" s="14" t="s">
        <v>82</v>
      </c>
      <c r="AY110" s="155" t="s">
        <v>121</v>
      </c>
    </row>
    <row r="111" spans="2:65" s="1" customFormat="1" ht="16.5" customHeight="1">
      <c r="B111" s="124"/>
      <c r="C111" s="125" t="s">
        <v>156</v>
      </c>
      <c r="D111" s="125" t="s">
        <v>123</v>
      </c>
      <c r="E111" s="126" t="s">
        <v>1001</v>
      </c>
      <c r="F111" s="127" t="s">
        <v>1002</v>
      </c>
      <c r="G111" s="128" t="s">
        <v>1003</v>
      </c>
      <c r="H111" s="129">
        <v>1</v>
      </c>
      <c r="I111" s="130"/>
      <c r="J111" s="130">
        <f>ROUND(I111*H111,2)</f>
        <v>0</v>
      </c>
      <c r="K111" s="131"/>
      <c r="L111" s="30"/>
      <c r="M111" s="132" t="s">
        <v>3</v>
      </c>
      <c r="N111" s="133" t="s">
        <v>46</v>
      </c>
      <c r="O111" s="134">
        <v>0</v>
      </c>
      <c r="P111" s="134">
        <f>O111*H111</f>
        <v>0</v>
      </c>
      <c r="Q111" s="134">
        <v>0</v>
      </c>
      <c r="R111" s="134">
        <f>Q111*H111</f>
        <v>0</v>
      </c>
      <c r="S111" s="134">
        <v>0</v>
      </c>
      <c r="T111" s="134">
        <f>S111*H111</f>
        <v>0</v>
      </c>
      <c r="U111" s="135" t="s">
        <v>3</v>
      </c>
      <c r="AR111" s="136" t="s">
        <v>1004</v>
      </c>
      <c r="AT111" s="136" t="s">
        <v>123</v>
      </c>
      <c r="AU111" s="136" t="s">
        <v>84</v>
      </c>
      <c r="AY111" s="17" t="s">
        <v>121</v>
      </c>
      <c r="BE111" s="137">
        <f>IF(N111="základní",J111,0)</f>
        <v>0</v>
      </c>
      <c r="BF111" s="137">
        <f>IF(N111="snížená",J111,0)</f>
        <v>0</v>
      </c>
      <c r="BG111" s="137">
        <f>IF(N111="zákl. přenesená",J111,0)</f>
        <v>0</v>
      </c>
      <c r="BH111" s="137">
        <f>IF(N111="sníž. přenesená",J111,0)</f>
        <v>0</v>
      </c>
      <c r="BI111" s="137">
        <f>IF(N111="nulová",J111,0)</f>
        <v>0</v>
      </c>
      <c r="BJ111" s="17" t="s">
        <v>82</v>
      </c>
      <c r="BK111" s="137">
        <f>ROUND(I111*H111,2)</f>
        <v>0</v>
      </c>
      <c r="BL111" s="17" t="s">
        <v>1004</v>
      </c>
      <c r="BM111" s="136" t="s">
        <v>1031</v>
      </c>
    </row>
    <row r="112" spans="2:65" s="1" customFormat="1">
      <c r="B112" s="30"/>
      <c r="D112" s="138" t="s">
        <v>129</v>
      </c>
      <c r="F112" s="139" t="s">
        <v>1002</v>
      </c>
      <c r="L112" s="30"/>
      <c r="M112" s="140"/>
      <c r="U112" s="51"/>
      <c r="AT112" s="17" t="s">
        <v>129</v>
      </c>
      <c r="AU112" s="17" t="s">
        <v>84</v>
      </c>
    </row>
    <row r="113" spans="2:65" s="1" customFormat="1">
      <c r="B113" s="30"/>
      <c r="D113" s="141" t="s">
        <v>131</v>
      </c>
      <c r="F113" s="142" t="s">
        <v>1006</v>
      </c>
      <c r="L113" s="30"/>
      <c r="M113" s="140"/>
      <c r="U113" s="51"/>
      <c r="AT113" s="17" t="s">
        <v>131</v>
      </c>
      <c r="AU113" s="17" t="s">
        <v>84</v>
      </c>
    </row>
    <row r="114" spans="2:65" s="11" customFormat="1" ht="22.8" customHeight="1">
      <c r="B114" s="113"/>
      <c r="D114" s="114" t="s">
        <v>74</v>
      </c>
      <c r="E114" s="122" t="s">
        <v>1032</v>
      </c>
      <c r="F114" s="122" t="s">
        <v>1033</v>
      </c>
      <c r="J114" s="123">
        <f>BK114</f>
        <v>0</v>
      </c>
      <c r="L114" s="113"/>
      <c r="M114" s="117"/>
      <c r="P114" s="118">
        <f>SUM(P115:P115)</f>
        <v>0</v>
      </c>
      <c r="R114" s="118">
        <f>SUM(R115:R115)</f>
        <v>0</v>
      </c>
      <c r="T114" s="118">
        <f>SUM(T115:T115)</f>
        <v>0</v>
      </c>
      <c r="U114" s="119"/>
      <c r="AR114" s="114" t="s">
        <v>156</v>
      </c>
      <c r="AT114" s="120" t="s">
        <v>74</v>
      </c>
      <c r="AU114" s="120" t="s">
        <v>82</v>
      </c>
      <c r="AY114" s="114" t="s">
        <v>121</v>
      </c>
      <c r="BK114" s="121">
        <f>SUM(BK115:BK115)</f>
        <v>0</v>
      </c>
    </row>
    <row r="115" spans="2:65" s="1" customFormat="1" ht="16.5" customHeight="1">
      <c r="B115" s="124"/>
      <c r="C115" s="125" t="s">
        <v>164</v>
      </c>
      <c r="D115" s="125" t="s">
        <v>123</v>
      </c>
      <c r="E115" s="126" t="s">
        <v>1245</v>
      </c>
      <c r="F115" s="127" t="s">
        <v>1246</v>
      </c>
      <c r="G115" s="128" t="s">
        <v>1034</v>
      </c>
      <c r="H115" s="129">
        <v>10</v>
      </c>
      <c r="I115" s="130"/>
      <c r="J115" s="130">
        <f>ROUND(I115*H115,2)</f>
        <v>0</v>
      </c>
      <c r="K115" s="131"/>
      <c r="L115" s="30"/>
      <c r="M115" s="132" t="s">
        <v>3</v>
      </c>
      <c r="N115" s="133" t="s">
        <v>46</v>
      </c>
      <c r="O115" s="134">
        <v>0</v>
      </c>
      <c r="P115" s="134">
        <f>O115*H115</f>
        <v>0</v>
      </c>
      <c r="Q115" s="134">
        <v>0</v>
      </c>
      <c r="R115" s="134">
        <f>Q115*H115</f>
        <v>0</v>
      </c>
      <c r="S115" s="134">
        <v>0</v>
      </c>
      <c r="T115" s="134">
        <f>S115*H115</f>
        <v>0</v>
      </c>
      <c r="U115" s="135" t="s">
        <v>3</v>
      </c>
      <c r="AR115" s="136" t="s">
        <v>1004</v>
      </c>
      <c r="AT115" s="136" t="s">
        <v>123</v>
      </c>
      <c r="AU115" s="136" t="s">
        <v>84</v>
      </c>
      <c r="AY115" s="17" t="s">
        <v>121</v>
      </c>
      <c r="BE115" s="137">
        <f>IF(N115="základní",J115,0)</f>
        <v>0</v>
      </c>
      <c r="BF115" s="137">
        <f>IF(N115="snížená",J115,0)</f>
        <v>0</v>
      </c>
      <c r="BG115" s="137">
        <f>IF(N115="zákl. přenesená",J115,0)</f>
        <v>0</v>
      </c>
      <c r="BH115" s="137">
        <f>IF(N115="sníž. přenesená",J115,0)</f>
        <v>0</v>
      </c>
      <c r="BI115" s="137">
        <f>IF(N115="nulová",J115,0)</f>
        <v>0</v>
      </c>
      <c r="BJ115" s="17" t="s">
        <v>82</v>
      </c>
      <c r="BK115" s="137">
        <f>ROUND(I115*H115,2)</f>
        <v>0</v>
      </c>
      <c r="BL115" s="17" t="s">
        <v>1004</v>
      </c>
      <c r="BM115" s="136" t="s">
        <v>1035</v>
      </c>
    </row>
    <row r="116" spans="2:65" s="11" customFormat="1" ht="22.8" customHeight="1">
      <c r="B116" s="113"/>
      <c r="D116" s="114" t="s">
        <v>74</v>
      </c>
      <c r="E116" s="122" t="s">
        <v>1036</v>
      </c>
      <c r="F116" s="122" t="s">
        <v>1037</v>
      </c>
      <c r="J116" s="123">
        <f>BK116</f>
        <v>0</v>
      </c>
      <c r="L116" s="113"/>
      <c r="M116" s="117"/>
      <c r="P116" s="118">
        <f>SUM(P117:P122)</f>
        <v>0</v>
      </c>
      <c r="R116" s="118">
        <f>SUM(R117:R122)</f>
        <v>0</v>
      </c>
      <c r="T116" s="118">
        <f>SUM(T117:T122)</f>
        <v>0</v>
      </c>
      <c r="U116" s="119"/>
      <c r="AR116" s="114" t="s">
        <v>156</v>
      </c>
      <c r="AT116" s="120" t="s">
        <v>74</v>
      </c>
      <c r="AU116" s="120" t="s">
        <v>82</v>
      </c>
      <c r="AY116" s="114" t="s">
        <v>121</v>
      </c>
      <c r="BK116" s="121">
        <f>SUM(BK117:BK122)</f>
        <v>0</v>
      </c>
    </row>
    <row r="117" spans="2:65" s="1" customFormat="1" ht="16.5" customHeight="1">
      <c r="B117" s="124"/>
      <c r="C117" s="125" t="s">
        <v>182</v>
      </c>
      <c r="D117" s="125" t="s">
        <v>123</v>
      </c>
      <c r="E117" s="126" t="s">
        <v>1038</v>
      </c>
      <c r="F117" s="127" t="s">
        <v>1039</v>
      </c>
      <c r="G117" s="128" t="s">
        <v>1040</v>
      </c>
      <c r="H117" s="129">
        <v>1</v>
      </c>
      <c r="I117" s="130"/>
      <c r="J117" s="130">
        <f>ROUND(I117*H117,2)</f>
        <v>0</v>
      </c>
      <c r="K117" s="131"/>
      <c r="L117" s="30"/>
      <c r="M117" s="132" t="s">
        <v>3</v>
      </c>
      <c r="N117" s="133" t="s">
        <v>46</v>
      </c>
      <c r="O117" s="134">
        <v>0</v>
      </c>
      <c r="P117" s="134">
        <f>O117*H117</f>
        <v>0</v>
      </c>
      <c r="Q117" s="134">
        <v>0</v>
      </c>
      <c r="R117" s="134">
        <f>Q117*H117</f>
        <v>0</v>
      </c>
      <c r="S117" s="134">
        <v>0</v>
      </c>
      <c r="T117" s="134">
        <f>S117*H117</f>
        <v>0</v>
      </c>
      <c r="U117" s="135" t="s">
        <v>3</v>
      </c>
      <c r="AR117" s="136" t="s">
        <v>1004</v>
      </c>
      <c r="AT117" s="136" t="s">
        <v>123</v>
      </c>
      <c r="AU117" s="136" t="s">
        <v>84</v>
      </c>
      <c r="AY117" s="17" t="s">
        <v>121</v>
      </c>
      <c r="BE117" s="137">
        <f>IF(N117="základní",J117,0)</f>
        <v>0</v>
      </c>
      <c r="BF117" s="137">
        <f>IF(N117="snížená",J117,0)</f>
        <v>0</v>
      </c>
      <c r="BG117" s="137">
        <f>IF(N117="zákl. přenesená",J117,0)</f>
        <v>0</v>
      </c>
      <c r="BH117" s="137">
        <f>IF(N117="sníž. přenesená",J117,0)</f>
        <v>0</v>
      </c>
      <c r="BI117" s="137">
        <f>IF(N117="nulová",J117,0)</f>
        <v>0</v>
      </c>
      <c r="BJ117" s="17" t="s">
        <v>82</v>
      </c>
      <c r="BK117" s="137">
        <f>ROUND(I117*H117,2)</f>
        <v>0</v>
      </c>
      <c r="BL117" s="17" t="s">
        <v>1004</v>
      </c>
      <c r="BM117" s="136" t="s">
        <v>1041</v>
      </c>
    </row>
    <row r="118" spans="2:65" s="1" customFormat="1">
      <c r="B118" s="30"/>
      <c r="D118" s="138" t="s">
        <v>129</v>
      </c>
      <c r="F118" s="139" t="s">
        <v>1039</v>
      </c>
      <c r="L118" s="30"/>
      <c r="M118" s="140"/>
      <c r="U118" s="51"/>
      <c r="AT118" s="17" t="s">
        <v>129</v>
      </c>
      <c r="AU118" s="17" t="s">
        <v>84</v>
      </c>
    </row>
    <row r="119" spans="2:65" s="1" customFormat="1">
      <c r="B119" s="30"/>
      <c r="D119" s="141" t="s">
        <v>131</v>
      </c>
      <c r="F119" s="142" t="s">
        <v>1042</v>
      </c>
      <c r="L119" s="30"/>
      <c r="M119" s="140"/>
      <c r="U119" s="51"/>
      <c r="AT119" s="17" t="s">
        <v>131</v>
      </c>
      <c r="AU119" s="17" t="s">
        <v>84</v>
      </c>
    </row>
    <row r="120" spans="2:65" s="12" customFormat="1">
      <c r="B120" s="143"/>
      <c r="D120" s="138" t="s">
        <v>133</v>
      </c>
      <c r="E120" s="144" t="s">
        <v>3</v>
      </c>
      <c r="F120" s="145" t="s">
        <v>1043</v>
      </c>
      <c r="H120" s="144" t="s">
        <v>3</v>
      </c>
      <c r="L120" s="143"/>
      <c r="M120" s="146"/>
      <c r="U120" s="147"/>
      <c r="AT120" s="144" t="s">
        <v>133</v>
      </c>
      <c r="AU120" s="144" t="s">
        <v>84</v>
      </c>
      <c r="AV120" s="12" t="s">
        <v>82</v>
      </c>
      <c r="AW120" s="12" t="s">
        <v>37</v>
      </c>
      <c r="AX120" s="12" t="s">
        <v>75</v>
      </c>
      <c r="AY120" s="144" t="s">
        <v>121</v>
      </c>
    </row>
    <row r="121" spans="2:65" s="13" customFormat="1">
      <c r="B121" s="148"/>
      <c r="D121" s="138" t="s">
        <v>133</v>
      </c>
      <c r="E121" s="149" t="s">
        <v>3</v>
      </c>
      <c r="F121" s="150" t="s">
        <v>462</v>
      </c>
      <c r="H121" s="151">
        <v>1</v>
      </c>
      <c r="L121" s="148"/>
      <c r="M121" s="152"/>
      <c r="U121" s="153"/>
      <c r="AT121" s="149" t="s">
        <v>133</v>
      </c>
      <c r="AU121" s="149" t="s">
        <v>84</v>
      </c>
      <c r="AV121" s="13" t="s">
        <v>84</v>
      </c>
      <c r="AW121" s="13" t="s">
        <v>37</v>
      </c>
      <c r="AX121" s="13" t="s">
        <v>75</v>
      </c>
      <c r="AY121" s="149" t="s">
        <v>121</v>
      </c>
    </row>
    <row r="122" spans="2:65" s="14" customFormat="1">
      <c r="B122" s="154"/>
      <c r="D122" s="138" t="s">
        <v>133</v>
      </c>
      <c r="E122" s="155" t="s">
        <v>3</v>
      </c>
      <c r="F122" s="156" t="s">
        <v>136</v>
      </c>
      <c r="H122" s="157">
        <v>1</v>
      </c>
      <c r="L122" s="154"/>
      <c r="M122" s="158"/>
      <c r="U122" s="159"/>
      <c r="AT122" s="155" t="s">
        <v>133</v>
      </c>
      <c r="AU122" s="155" t="s">
        <v>84</v>
      </c>
      <c r="AV122" s="14" t="s">
        <v>127</v>
      </c>
      <c r="AW122" s="14" t="s">
        <v>37</v>
      </c>
      <c r="AX122" s="14" t="s">
        <v>82</v>
      </c>
      <c r="AY122" s="155" t="s">
        <v>121</v>
      </c>
    </row>
    <row r="123" spans="2:65" s="11" customFormat="1" ht="22.8" customHeight="1">
      <c r="B123" s="113"/>
      <c r="D123" s="114" t="s">
        <v>74</v>
      </c>
      <c r="E123" s="122" t="s">
        <v>1044</v>
      </c>
      <c r="F123" s="122" t="s">
        <v>1045</v>
      </c>
      <c r="J123" s="123">
        <f>BK123</f>
        <v>0</v>
      </c>
      <c r="L123" s="113"/>
      <c r="M123" s="117"/>
      <c r="P123" s="118">
        <f>SUM(P124:P124)</f>
        <v>0</v>
      </c>
      <c r="R123" s="118">
        <f>SUM(R124:R124)</f>
        <v>0</v>
      </c>
      <c r="T123" s="118">
        <f>SUM(T124:T124)</f>
        <v>0</v>
      </c>
      <c r="U123" s="119"/>
      <c r="AR123" s="114" t="s">
        <v>156</v>
      </c>
      <c r="AT123" s="120" t="s">
        <v>74</v>
      </c>
      <c r="AU123" s="120" t="s">
        <v>82</v>
      </c>
      <c r="AY123" s="114" t="s">
        <v>121</v>
      </c>
      <c r="BK123" s="121">
        <f>SUM(BK124:BK124)</f>
        <v>0</v>
      </c>
    </row>
    <row r="124" spans="2:65" s="1" customFormat="1" ht="16.5" customHeight="1">
      <c r="B124" s="124"/>
      <c r="C124" s="125" t="s">
        <v>189</v>
      </c>
      <c r="D124" s="125" t="s">
        <v>123</v>
      </c>
      <c r="E124" s="126" t="s">
        <v>1243</v>
      </c>
      <c r="F124" s="127" t="s">
        <v>1244</v>
      </c>
      <c r="G124" s="128" t="s">
        <v>1014</v>
      </c>
      <c r="H124" s="129">
        <v>1</v>
      </c>
      <c r="I124" s="130"/>
      <c r="J124" s="130">
        <f>ROUND(I124*H124,2)</f>
        <v>0</v>
      </c>
      <c r="K124" s="131"/>
      <c r="L124" s="30"/>
      <c r="M124" s="132" t="s">
        <v>3</v>
      </c>
      <c r="N124" s="133" t="s">
        <v>46</v>
      </c>
      <c r="O124" s="134">
        <v>0</v>
      </c>
      <c r="P124" s="134">
        <f>O124*H124</f>
        <v>0</v>
      </c>
      <c r="Q124" s="134">
        <v>0</v>
      </c>
      <c r="R124" s="134">
        <f>Q124*H124</f>
        <v>0</v>
      </c>
      <c r="S124" s="134">
        <v>0</v>
      </c>
      <c r="T124" s="134">
        <f>S124*H124</f>
        <v>0</v>
      </c>
      <c r="U124" s="135" t="s">
        <v>3</v>
      </c>
      <c r="AR124" s="136" t="s">
        <v>1004</v>
      </c>
      <c r="AT124" s="136" t="s">
        <v>123</v>
      </c>
      <c r="AU124" s="136" t="s">
        <v>84</v>
      </c>
      <c r="AY124" s="17" t="s">
        <v>121</v>
      </c>
      <c r="BE124" s="137">
        <f>IF(N124="základní",J124,0)</f>
        <v>0</v>
      </c>
      <c r="BF124" s="137">
        <f>IF(N124="snížená",J124,0)</f>
        <v>0</v>
      </c>
      <c r="BG124" s="137">
        <f>IF(N124="zákl. přenesená",J124,0)</f>
        <v>0</v>
      </c>
      <c r="BH124" s="137">
        <f>IF(N124="sníž. přenesená",J124,0)</f>
        <v>0</v>
      </c>
      <c r="BI124" s="137">
        <f>IF(N124="nulová",J124,0)</f>
        <v>0</v>
      </c>
      <c r="BJ124" s="17" t="s">
        <v>82</v>
      </c>
      <c r="BK124" s="137">
        <f>ROUND(I124*H124,2)</f>
        <v>0</v>
      </c>
      <c r="BL124" s="17" t="s">
        <v>1004</v>
      </c>
      <c r="BM124" s="136" t="s">
        <v>1046</v>
      </c>
    </row>
    <row r="125" spans="2:65" s="11" customFormat="1" ht="22.8" customHeight="1">
      <c r="B125" s="113"/>
      <c r="D125" s="114" t="s">
        <v>74</v>
      </c>
      <c r="E125" s="122" t="s">
        <v>1047</v>
      </c>
      <c r="F125" s="122" t="s">
        <v>1048</v>
      </c>
      <c r="J125" s="123">
        <f>BK125</f>
        <v>0</v>
      </c>
      <c r="L125" s="113"/>
      <c r="M125" s="117"/>
      <c r="P125" s="118">
        <f>SUM(P126:P126)</f>
        <v>0</v>
      </c>
      <c r="R125" s="118">
        <f>SUM(R126:R126)</f>
        <v>0</v>
      </c>
      <c r="T125" s="118">
        <f>SUM(T126:T126)</f>
        <v>0</v>
      </c>
      <c r="U125" s="119"/>
      <c r="AR125" s="114" t="s">
        <v>156</v>
      </c>
      <c r="AT125" s="120" t="s">
        <v>74</v>
      </c>
      <c r="AU125" s="120" t="s">
        <v>82</v>
      </c>
      <c r="AY125" s="114" t="s">
        <v>121</v>
      </c>
      <c r="BK125" s="121">
        <f>SUM(BK126:BK126)</f>
        <v>0</v>
      </c>
    </row>
    <row r="126" spans="2:65" s="1" customFormat="1" ht="16.5" customHeight="1">
      <c r="B126" s="124"/>
      <c r="C126" s="125" t="s">
        <v>9</v>
      </c>
      <c r="D126" s="125" t="s">
        <v>123</v>
      </c>
      <c r="E126" s="126" t="s">
        <v>1237</v>
      </c>
      <c r="F126" s="127" t="s">
        <v>1242</v>
      </c>
      <c r="G126" s="128" t="s">
        <v>1239</v>
      </c>
      <c r="H126" s="129">
        <v>1</v>
      </c>
      <c r="I126" s="130"/>
      <c r="J126" s="130">
        <f>ROUND(I126*H126,2)</f>
        <v>0</v>
      </c>
      <c r="K126" s="131"/>
      <c r="L126" s="30"/>
      <c r="M126" s="132" t="s">
        <v>3</v>
      </c>
      <c r="N126" s="133" t="s">
        <v>46</v>
      </c>
      <c r="O126" s="134">
        <v>0</v>
      </c>
      <c r="P126" s="134">
        <f>O126*H126</f>
        <v>0</v>
      </c>
      <c r="Q126" s="134">
        <v>0</v>
      </c>
      <c r="R126" s="134">
        <f>Q126*H126</f>
        <v>0</v>
      </c>
      <c r="S126" s="134">
        <v>0</v>
      </c>
      <c r="T126" s="134">
        <f>S126*H126</f>
        <v>0</v>
      </c>
      <c r="U126" s="135" t="s">
        <v>3</v>
      </c>
      <c r="AR126" s="136" t="s">
        <v>1004</v>
      </c>
      <c r="AT126" s="136" t="s">
        <v>123</v>
      </c>
      <c r="AU126" s="136" t="s">
        <v>84</v>
      </c>
      <c r="AY126" s="17" t="s">
        <v>121</v>
      </c>
      <c r="BE126" s="137">
        <f>IF(N126="základní",J126,0)</f>
        <v>0</v>
      </c>
      <c r="BF126" s="137">
        <f>IF(N126="snížená",J126,0)</f>
        <v>0</v>
      </c>
      <c r="BG126" s="137">
        <f>IF(N126="zákl. přenesená",J126,0)</f>
        <v>0</v>
      </c>
      <c r="BH126" s="137">
        <f>IF(N126="sníž. přenesená",J126,0)</f>
        <v>0</v>
      </c>
      <c r="BI126" s="137">
        <f>IF(N126="nulová",J126,0)</f>
        <v>0</v>
      </c>
      <c r="BJ126" s="17" t="s">
        <v>82</v>
      </c>
      <c r="BK126" s="137">
        <f>ROUND(I126*H126,2)</f>
        <v>0</v>
      </c>
      <c r="BL126" s="17" t="s">
        <v>1004</v>
      </c>
      <c r="BM126" s="136" t="s">
        <v>1049</v>
      </c>
    </row>
    <row r="127" spans="2:65" s="1" customFormat="1" ht="6.9" customHeight="1">
      <c r="B127" s="39"/>
      <c r="C127" s="40"/>
      <c r="D127" s="40"/>
      <c r="E127" s="40"/>
      <c r="F127" s="40"/>
      <c r="G127" s="40"/>
      <c r="H127" s="40"/>
      <c r="I127" s="40"/>
      <c r="J127" s="40"/>
      <c r="K127" s="40"/>
      <c r="L127" s="30"/>
    </row>
  </sheetData>
  <autoFilter ref="C84:K126" xr:uid="{00000000-0009-0000-0000-000004000000}"/>
  <mergeCells count="8">
    <mergeCell ref="E75:H75"/>
    <mergeCell ref="E77:H77"/>
    <mergeCell ref="L2:V2"/>
    <mergeCell ref="E7:H7"/>
    <mergeCell ref="E9:H9"/>
    <mergeCell ref="E27:H27"/>
    <mergeCell ref="E48:H48"/>
    <mergeCell ref="E50:H50"/>
  </mergeCells>
  <hyperlinks>
    <hyperlink ref="F90" r:id="rId1" xr:uid="{00000000-0004-0000-0400-000000000000}"/>
    <hyperlink ref="F98" r:id="rId2" xr:uid="{00000000-0004-0000-0400-000002000000}"/>
    <hyperlink ref="F105" r:id="rId3" xr:uid="{00000000-0004-0000-0400-000003000000}"/>
    <hyperlink ref="F113" r:id="rId4" xr:uid="{00000000-0004-0000-0400-000004000000}"/>
    <hyperlink ref="F119" r:id="rId5" xr:uid="{00000000-0004-0000-0400-000008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19"/>
  <sheetViews>
    <sheetView showGridLines="0" topLeftCell="A43" zoomScale="110" zoomScaleNormal="110" workbookViewId="0"/>
  </sheetViews>
  <sheetFormatPr defaultRowHeight="10.199999999999999"/>
  <cols>
    <col min="1" max="1" width="8.28515625" style="174" customWidth="1"/>
    <col min="2" max="2" width="1.7109375" style="174" customWidth="1"/>
    <col min="3" max="4" width="5" style="174" customWidth="1"/>
    <col min="5" max="5" width="11.7109375" style="174" customWidth="1"/>
    <col min="6" max="6" width="9.140625" style="174" customWidth="1"/>
    <col min="7" max="7" width="5" style="174" customWidth="1"/>
    <col min="8" max="8" width="77.85546875" style="174" customWidth="1"/>
    <col min="9" max="10" width="20" style="174" customWidth="1"/>
    <col min="11" max="11" width="1.7109375" style="174" customWidth="1"/>
  </cols>
  <sheetData>
    <row r="1" spans="2:11" customFormat="1" ht="37.5" customHeight="1"/>
    <row r="2" spans="2:11" customFormat="1" ht="7.5" customHeight="1">
      <c r="B2" s="175"/>
      <c r="C2" s="176"/>
      <c r="D2" s="176"/>
      <c r="E2" s="176"/>
      <c r="F2" s="176"/>
      <c r="G2" s="176"/>
      <c r="H2" s="176"/>
      <c r="I2" s="176"/>
      <c r="J2" s="176"/>
      <c r="K2" s="177"/>
    </row>
    <row r="3" spans="2:11" s="15" customFormat="1" ht="45" customHeight="1">
      <c r="B3" s="178"/>
      <c r="C3" s="306" t="s">
        <v>1050</v>
      </c>
      <c r="D3" s="306"/>
      <c r="E3" s="306"/>
      <c r="F3" s="306"/>
      <c r="G3" s="306"/>
      <c r="H3" s="306"/>
      <c r="I3" s="306"/>
      <c r="J3" s="306"/>
      <c r="K3" s="179"/>
    </row>
    <row r="4" spans="2:11" customFormat="1" ht="25.5" customHeight="1">
      <c r="B4" s="180"/>
      <c r="C4" s="311" t="s">
        <v>1051</v>
      </c>
      <c r="D4" s="311"/>
      <c r="E4" s="311"/>
      <c r="F4" s="311"/>
      <c r="G4" s="311"/>
      <c r="H4" s="311"/>
      <c r="I4" s="311"/>
      <c r="J4" s="311"/>
      <c r="K4" s="181"/>
    </row>
    <row r="5" spans="2:11" customFormat="1" ht="5.25" customHeight="1">
      <c r="B5" s="180"/>
      <c r="C5" s="182"/>
      <c r="D5" s="182"/>
      <c r="E5" s="182"/>
      <c r="F5" s="182"/>
      <c r="G5" s="182"/>
      <c r="H5" s="182"/>
      <c r="I5" s="182"/>
      <c r="J5" s="182"/>
      <c r="K5" s="181"/>
    </row>
    <row r="6" spans="2:11" customFormat="1" ht="15" customHeight="1">
      <c r="B6" s="180"/>
      <c r="C6" s="310" t="s">
        <v>1052</v>
      </c>
      <c r="D6" s="310"/>
      <c r="E6" s="310"/>
      <c r="F6" s="310"/>
      <c r="G6" s="310"/>
      <c r="H6" s="310"/>
      <c r="I6" s="310"/>
      <c r="J6" s="310"/>
      <c r="K6" s="181"/>
    </row>
    <row r="7" spans="2:11" customFormat="1" ht="15" customHeight="1">
      <c r="B7" s="184"/>
      <c r="C7" s="310" t="s">
        <v>1053</v>
      </c>
      <c r="D7" s="310"/>
      <c r="E7" s="310"/>
      <c r="F7" s="310"/>
      <c r="G7" s="310"/>
      <c r="H7" s="310"/>
      <c r="I7" s="310"/>
      <c r="J7" s="310"/>
      <c r="K7" s="181"/>
    </row>
    <row r="8" spans="2:11" customFormat="1" ht="12.75" customHeight="1">
      <c r="B8" s="184"/>
      <c r="C8" s="183"/>
      <c r="D8" s="183"/>
      <c r="E8" s="183"/>
      <c r="F8" s="183"/>
      <c r="G8" s="183"/>
      <c r="H8" s="183"/>
      <c r="I8" s="183"/>
      <c r="J8" s="183"/>
      <c r="K8" s="181"/>
    </row>
    <row r="9" spans="2:11" customFormat="1" ht="15" customHeight="1">
      <c r="B9" s="184"/>
      <c r="C9" s="310" t="s">
        <v>1054</v>
      </c>
      <c r="D9" s="310"/>
      <c r="E9" s="310"/>
      <c r="F9" s="310"/>
      <c r="G9" s="310"/>
      <c r="H9" s="310"/>
      <c r="I9" s="310"/>
      <c r="J9" s="310"/>
      <c r="K9" s="181"/>
    </row>
    <row r="10" spans="2:11" customFormat="1" ht="15" customHeight="1">
      <c r="B10" s="184"/>
      <c r="C10" s="183"/>
      <c r="D10" s="310" t="s">
        <v>1055</v>
      </c>
      <c r="E10" s="310"/>
      <c r="F10" s="310"/>
      <c r="G10" s="310"/>
      <c r="H10" s="310"/>
      <c r="I10" s="310"/>
      <c r="J10" s="310"/>
      <c r="K10" s="181"/>
    </row>
    <row r="11" spans="2:11" customFormat="1" ht="15" customHeight="1">
      <c r="B11" s="184"/>
      <c r="C11" s="185"/>
      <c r="D11" s="310" t="s">
        <v>1056</v>
      </c>
      <c r="E11" s="310"/>
      <c r="F11" s="310"/>
      <c r="G11" s="310"/>
      <c r="H11" s="310"/>
      <c r="I11" s="310"/>
      <c r="J11" s="310"/>
      <c r="K11" s="181"/>
    </row>
    <row r="12" spans="2:11" customFormat="1" ht="15" customHeight="1">
      <c r="B12" s="184"/>
      <c r="C12" s="185"/>
      <c r="D12" s="183"/>
      <c r="E12" s="183"/>
      <c r="F12" s="183"/>
      <c r="G12" s="183"/>
      <c r="H12" s="183"/>
      <c r="I12" s="183"/>
      <c r="J12" s="183"/>
      <c r="K12" s="181"/>
    </row>
    <row r="13" spans="2:11" customFormat="1" ht="15" customHeight="1">
      <c r="B13" s="184"/>
      <c r="C13" s="185"/>
      <c r="D13" s="186" t="s">
        <v>1057</v>
      </c>
      <c r="E13" s="183"/>
      <c r="F13" s="183"/>
      <c r="G13" s="183"/>
      <c r="H13" s="183"/>
      <c r="I13" s="183"/>
      <c r="J13" s="183"/>
      <c r="K13" s="181"/>
    </row>
    <row r="14" spans="2:11" customFormat="1" ht="12.75" customHeight="1">
      <c r="B14" s="184"/>
      <c r="C14" s="185"/>
      <c r="D14" s="185"/>
      <c r="E14" s="185"/>
      <c r="F14" s="185"/>
      <c r="G14" s="185"/>
      <c r="H14" s="185"/>
      <c r="I14" s="185"/>
      <c r="J14" s="185"/>
      <c r="K14" s="181"/>
    </row>
    <row r="15" spans="2:11" customFormat="1" ht="15" customHeight="1">
      <c r="B15" s="184"/>
      <c r="C15" s="185"/>
      <c r="D15" s="310" t="s">
        <v>1058</v>
      </c>
      <c r="E15" s="310"/>
      <c r="F15" s="310"/>
      <c r="G15" s="310"/>
      <c r="H15" s="310"/>
      <c r="I15" s="310"/>
      <c r="J15" s="310"/>
      <c r="K15" s="181"/>
    </row>
    <row r="16" spans="2:11" customFormat="1" ht="15" customHeight="1">
      <c r="B16" s="184"/>
      <c r="C16" s="185"/>
      <c r="D16" s="310" t="s">
        <v>1059</v>
      </c>
      <c r="E16" s="310"/>
      <c r="F16" s="310"/>
      <c r="G16" s="310"/>
      <c r="H16" s="310"/>
      <c r="I16" s="310"/>
      <c r="J16" s="310"/>
      <c r="K16" s="181"/>
    </row>
    <row r="17" spans="2:11" customFormat="1" ht="15" customHeight="1">
      <c r="B17" s="184"/>
      <c r="C17" s="185"/>
      <c r="D17" s="310" t="s">
        <v>1060</v>
      </c>
      <c r="E17" s="310"/>
      <c r="F17" s="310"/>
      <c r="G17" s="310"/>
      <c r="H17" s="310"/>
      <c r="I17" s="310"/>
      <c r="J17" s="310"/>
      <c r="K17" s="181"/>
    </row>
    <row r="18" spans="2:11" customFormat="1" ht="15" customHeight="1">
      <c r="B18" s="184"/>
      <c r="C18" s="185"/>
      <c r="D18" s="185"/>
      <c r="E18" s="187" t="s">
        <v>81</v>
      </c>
      <c r="F18" s="310" t="s">
        <v>1061</v>
      </c>
      <c r="G18" s="310"/>
      <c r="H18" s="310"/>
      <c r="I18" s="310"/>
      <c r="J18" s="310"/>
      <c r="K18" s="181"/>
    </row>
    <row r="19" spans="2:11" customFormat="1" ht="15" customHeight="1">
      <c r="B19" s="184"/>
      <c r="C19" s="185"/>
      <c r="D19" s="185"/>
      <c r="E19" s="187" t="s">
        <v>1062</v>
      </c>
      <c r="F19" s="310" t="s">
        <v>1063</v>
      </c>
      <c r="G19" s="310"/>
      <c r="H19" s="310"/>
      <c r="I19" s="310"/>
      <c r="J19" s="310"/>
      <c r="K19" s="181"/>
    </row>
    <row r="20" spans="2:11" customFormat="1" ht="15" customHeight="1">
      <c r="B20" s="184"/>
      <c r="C20" s="185"/>
      <c r="D20" s="185"/>
      <c r="E20" s="187" t="s">
        <v>1064</v>
      </c>
      <c r="F20" s="310" t="s">
        <v>1065</v>
      </c>
      <c r="G20" s="310"/>
      <c r="H20" s="310"/>
      <c r="I20" s="310"/>
      <c r="J20" s="310"/>
      <c r="K20" s="181"/>
    </row>
    <row r="21" spans="2:11" customFormat="1" ht="15" customHeight="1">
      <c r="B21" s="184"/>
      <c r="C21" s="185"/>
      <c r="D21" s="185"/>
      <c r="E21" s="187" t="s">
        <v>1066</v>
      </c>
      <c r="F21" s="310" t="s">
        <v>1067</v>
      </c>
      <c r="G21" s="310"/>
      <c r="H21" s="310"/>
      <c r="I21" s="310"/>
      <c r="J21" s="310"/>
      <c r="K21" s="181"/>
    </row>
    <row r="22" spans="2:11" customFormat="1" ht="15" customHeight="1">
      <c r="B22" s="184"/>
      <c r="C22" s="185"/>
      <c r="D22" s="185"/>
      <c r="E22" s="187" t="s">
        <v>1068</v>
      </c>
      <c r="F22" s="310" t="s">
        <v>1069</v>
      </c>
      <c r="G22" s="310"/>
      <c r="H22" s="310"/>
      <c r="I22" s="310"/>
      <c r="J22" s="310"/>
      <c r="K22" s="181"/>
    </row>
    <row r="23" spans="2:11" customFormat="1" ht="15" customHeight="1">
      <c r="B23" s="184"/>
      <c r="C23" s="185"/>
      <c r="D23" s="185"/>
      <c r="E23" s="187" t="s">
        <v>1070</v>
      </c>
      <c r="F23" s="310" t="s">
        <v>1071</v>
      </c>
      <c r="G23" s="310"/>
      <c r="H23" s="310"/>
      <c r="I23" s="310"/>
      <c r="J23" s="310"/>
      <c r="K23" s="181"/>
    </row>
    <row r="24" spans="2:11" customFormat="1" ht="12.75" customHeight="1">
      <c r="B24" s="184"/>
      <c r="C24" s="185"/>
      <c r="D24" s="185"/>
      <c r="E24" s="185"/>
      <c r="F24" s="185"/>
      <c r="G24" s="185"/>
      <c r="H24" s="185"/>
      <c r="I24" s="185"/>
      <c r="J24" s="185"/>
      <c r="K24" s="181"/>
    </row>
    <row r="25" spans="2:11" customFormat="1" ht="15" customHeight="1">
      <c r="B25" s="184"/>
      <c r="C25" s="310" t="s">
        <v>1072</v>
      </c>
      <c r="D25" s="310"/>
      <c r="E25" s="310"/>
      <c r="F25" s="310"/>
      <c r="G25" s="310"/>
      <c r="H25" s="310"/>
      <c r="I25" s="310"/>
      <c r="J25" s="310"/>
      <c r="K25" s="181"/>
    </row>
    <row r="26" spans="2:11" customFormat="1" ht="15" customHeight="1">
      <c r="B26" s="184"/>
      <c r="C26" s="310" t="s">
        <v>1073</v>
      </c>
      <c r="D26" s="310"/>
      <c r="E26" s="310"/>
      <c r="F26" s="310"/>
      <c r="G26" s="310"/>
      <c r="H26" s="310"/>
      <c r="I26" s="310"/>
      <c r="J26" s="310"/>
      <c r="K26" s="181"/>
    </row>
    <row r="27" spans="2:11" customFormat="1" ht="15" customHeight="1">
      <c r="B27" s="184"/>
      <c r="C27" s="183"/>
      <c r="D27" s="310" t="s">
        <v>1074</v>
      </c>
      <c r="E27" s="310"/>
      <c r="F27" s="310"/>
      <c r="G27" s="310"/>
      <c r="H27" s="310"/>
      <c r="I27" s="310"/>
      <c r="J27" s="310"/>
      <c r="K27" s="181"/>
    </row>
    <row r="28" spans="2:11" customFormat="1" ht="15" customHeight="1">
      <c r="B28" s="184"/>
      <c r="C28" s="185"/>
      <c r="D28" s="310" t="s">
        <v>1075</v>
      </c>
      <c r="E28" s="310"/>
      <c r="F28" s="310"/>
      <c r="G28" s="310"/>
      <c r="H28" s="310"/>
      <c r="I28" s="310"/>
      <c r="J28" s="310"/>
      <c r="K28" s="181"/>
    </row>
    <row r="29" spans="2:11" customFormat="1" ht="12.75" customHeight="1">
      <c r="B29" s="184"/>
      <c r="C29" s="185"/>
      <c r="D29" s="185"/>
      <c r="E29" s="185"/>
      <c r="F29" s="185"/>
      <c r="G29" s="185"/>
      <c r="H29" s="185"/>
      <c r="I29" s="185"/>
      <c r="J29" s="185"/>
      <c r="K29" s="181"/>
    </row>
    <row r="30" spans="2:11" customFormat="1" ht="15" customHeight="1">
      <c r="B30" s="184"/>
      <c r="C30" s="185"/>
      <c r="D30" s="310" t="s">
        <v>1076</v>
      </c>
      <c r="E30" s="310"/>
      <c r="F30" s="310"/>
      <c r="G30" s="310"/>
      <c r="H30" s="310"/>
      <c r="I30" s="310"/>
      <c r="J30" s="310"/>
      <c r="K30" s="181"/>
    </row>
    <row r="31" spans="2:11" customFormat="1" ht="15" customHeight="1">
      <c r="B31" s="184"/>
      <c r="C31" s="185"/>
      <c r="D31" s="310" t="s">
        <v>1077</v>
      </c>
      <c r="E31" s="310"/>
      <c r="F31" s="310"/>
      <c r="G31" s="310"/>
      <c r="H31" s="310"/>
      <c r="I31" s="310"/>
      <c r="J31" s="310"/>
      <c r="K31" s="181"/>
    </row>
    <row r="32" spans="2:11" customFormat="1" ht="12.75" customHeight="1">
      <c r="B32" s="184"/>
      <c r="C32" s="185"/>
      <c r="D32" s="185"/>
      <c r="E32" s="185"/>
      <c r="F32" s="185"/>
      <c r="G32" s="185"/>
      <c r="H32" s="185"/>
      <c r="I32" s="185"/>
      <c r="J32" s="185"/>
      <c r="K32" s="181"/>
    </row>
    <row r="33" spans="2:11" customFormat="1" ht="15" customHeight="1">
      <c r="B33" s="184"/>
      <c r="C33" s="185"/>
      <c r="D33" s="310" t="s">
        <v>1078</v>
      </c>
      <c r="E33" s="310"/>
      <c r="F33" s="310"/>
      <c r="G33" s="310"/>
      <c r="H33" s="310"/>
      <c r="I33" s="310"/>
      <c r="J33" s="310"/>
      <c r="K33" s="181"/>
    </row>
    <row r="34" spans="2:11" customFormat="1" ht="15" customHeight="1">
      <c r="B34" s="184"/>
      <c r="C34" s="185"/>
      <c r="D34" s="310" t="s">
        <v>1079</v>
      </c>
      <c r="E34" s="310"/>
      <c r="F34" s="310"/>
      <c r="G34" s="310"/>
      <c r="H34" s="310"/>
      <c r="I34" s="310"/>
      <c r="J34" s="310"/>
      <c r="K34" s="181"/>
    </row>
    <row r="35" spans="2:11" customFormat="1" ht="15" customHeight="1">
      <c r="B35" s="184"/>
      <c r="C35" s="185"/>
      <c r="D35" s="310" t="s">
        <v>1080</v>
      </c>
      <c r="E35" s="310"/>
      <c r="F35" s="310"/>
      <c r="G35" s="310"/>
      <c r="H35" s="310"/>
      <c r="I35" s="310"/>
      <c r="J35" s="310"/>
      <c r="K35" s="181"/>
    </row>
    <row r="36" spans="2:11" customFormat="1" ht="15" customHeight="1">
      <c r="B36" s="184"/>
      <c r="C36" s="185"/>
      <c r="D36" s="183"/>
      <c r="E36" s="186" t="s">
        <v>106</v>
      </c>
      <c r="F36" s="183"/>
      <c r="G36" s="310" t="s">
        <v>1081</v>
      </c>
      <c r="H36" s="310"/>
      <c r="I36" s="310"/>
      <c r="J36" s="310"/>
      <c r="K36" s="181"/>
    </row>
    <row r="37" spans="2:11" customFormat="1" ht="30.75" customHeight="1">
      <c r="B37" s="184"/>
      <c r="C37" s="185"/>
      <c r="D37" s="183"/>
      <c r="E37" s="186" t="s">
        <v>1082</v>
      </c>
      <c r="F37" s="183"/>
      <c r="G37" s="310" t="s">
        <v>1083</v>
      </c>
      <c r="H37" s="310"/>
      <c r="I37" s="310"/>
      <c r="J37" s="310"/>
      <c r="K37" s="181"/>
    </row>
    <row r="38" spans="2:11" customFormat="1" ht="15" customHeight="1">
      <c r="B38" s="184"/>
      <c r="C38" s="185"/>
      <c r="D38" s="183"/>
      <c r="E38" s="186" t="s">
        <v>56</v>
      </c>
      <c r="F38" s="183"/>
      <c r="G38" s="310" t="s">
        <v>1084</v>
      </c>
      <c r="H38" s="310"/>
      <c r="I38" s="310"/>
      <c r="J38" s="310"/>
      <c r="K38" s="181"/>
    </row>
    <row r="39" spans="2:11" customFormat="1" ht="15" customHeight="1">
      <c r="B39" s="184"/>
      <c r="C39" s="185"/>
      <c r="D39" s="183"/>
      <c r="E39" s="186" t="s">
        <v>57</v>
      </c>
      <c r="F39" s="183"/>
      <c r="G39" s="310" t="s">
        <v>1085</v>
      </c>
      <c r="H39" s="310"/>
      <c r="I39" s="310"/>
      <c r="J39" s="310"/>
      <c r="K39" s="181"/>
    </row>
    <row r="40" spans="2:11" customFormat="1" ht="15" customHeight="1">
      <c r="B40" s="184"/>
      <c r="C40" s="185"/>
      <c r="D40" s="183"/>
      <c r="E40" s="186" t="s">
        <v>107</v>
      </c>
      <c r="F40" s="183"/>
      <c r="G40" s="310" t="s">
        <v>1086</v>
      </c>
      <c r="H40" s="310"/>
      <c r="I40" s="310"/>
      <c r="J40" s="310"/>
      <c r="K40" s="181"/>
    </row>
    <row r="41" spans="2:11" customFormat="1" ht="15" customHeight="1">
      <c r="B41" s="184"/>
      <c r="C41" s="185"/>
      <c r="D41" s="183"/>
      <c r="E41" s="186" t="s">
        <v>108</v>
      </c>
      <c r="F41" s="183"/>
      <c r="G41" s="310" t="s">
        <v>1087</v>
      </c>
      <c r="H41" s="310"/>
      <c r="I41" s="310"/>
      <c r="J41" s="310"/>
      <c r="K41" s="181"/>
    </row>
    <row r="42" spans="2:11" customFormat="1" ht="15" customHeight="1">
      <c r="B42" s="184"/>
      <c r="C42" s="185"/>
      <c r="D42" s="183"/>
      <c r="E42" s="186" t="s">
        <v>1088</v>
      </c>
      <c r="F42" s="183"/>
      <c r="G42" s="310" t="s">
        <v>1089</v>
      </c>
      <c r="H42" s="310"/>
      <c r="I42" s="310"/>
      <c r="J42" s="310"/>
      <c r="K42" s="181"/>
    </row>
    <row r="43" spans="2:11" customFormat="1" ht="15" customHeight="1">
      <c r="B43" s="184"/>
      <c r="C43" s="185"/>
      <c r="D43" s="183"/>
      <c r="E43" s="186"/>
      <c r="F43" s="183"/>
      <c r="G43" s="310" t="s">
        <v>1090</v>
      </c>
      <c r="H43" s="310"/>
      <c r="I43" s="310"/>
      <c r="J43" s="310"/>
      <c r="K43" s="181"/>
    </row>
    <row r="44" spans="2:11" customFormat="1" ht="15" customHeight="1">
      <c r="B44" s="184"/>
      <c r="C44" s="185"/>
      <c r="D44" s="183"/>
      <c r="E44" s="186" t="s">
        <v>1091</v>
      </c>
      <c r="F44" s="183"/>
      <c r="G44" s="310" t="s">
        <v>1092</v>
      </c>
      <c r="H44" s="310"/>
      <c r="I44" s="310"/>
      <c r="J44" s="310"/>
      <c r="K44" s="181"/>
    </row>
    <row r="45" spans="2:11" customFormat="1" ht="15" customHeight="1">
      <c r="B45" s="184"/>
      <c r="C45" s="185"/>
      <c r="D45" s="183"/>
      <c r="E45" s="186" t="s">
        <v>110</v>
      </c>
      <c r="F45" s="183"/>
      <c r="G45" s="310" t="s">
        <v>1093</v>
      </c>
      <c r="H45" s="310"/>
      <c r="I45" s="310"/>
      <c r="J45" s="310"/>
      <c r="K45" s="181"/>
    </row>
    <row r="46" spans="2:11" customFormat="1" ht="12.75" customHeight="1">
      <c r="B46" s="184"/>
      <c r="C46" s="185"/>
      <c r="D46" s="183"/>
      <c r="E46" s="183"/>
      <c r="F46" s="183"/>
      <c r="G46" s="183"/>
      <c r="H46" s="183"/>
      <c r="I46" s="183"/>
      <c r="J46" s="183"/>
      <c r="K46" s="181"/>
    </row>
    <row r="47" spans="2:11" customFormat="1" ht="15" customHeight="1">
      <c r="B47" s="184"/>
      <c r="C47" s="185"/>
      <c r="D47" s="310" t="s">
        <v>1094</v>
      </c>
      <c r="E47" s="310"/>
      <c r="F47" s="310"/>
      <c r="G47" s="310"/>
      <c r="H47" s="310"/>
      <c r="I47" s="310"/>
      <c r="J47" s="310"/>
      <c r="K47" s="181"/>
    </row>
    <row r="48" spans="2:11" customFormat="1" ht="15" customHeight="1">
      <c r="B48" s="184"/>
      <c r="C48" s="185"/>
      <c r="D48" s="185"/>
      <c r="E48" s="310" t="s">
        <v>1095</v>
      </c>
      <c r="F48" s="310"/>
      <c r="G48" s="310"/>
      <c r="H48" s="310"/>
      <c r="I48" s="310"/>
      <c r="J48" s="310"/>
      <c r="K48" s="181"/>
    </row>
    <row r="49" spans="2:11" customFormat="1" ht="15" customHeight="1">
      <c r="B49" s="184"/>
      <c r="C49" s="185"/>
      <c r="D49" s="185"/>
      <c r="E49" s="310" t="s">
        <v>1096</v>
      </c>
      <c r="F49" s="310"/>
      <c r="G49" s="310"/>
      <c r="H49" s="310"/>
      <c r="I49" s="310"/>
      <c r="J49" s="310"/>
      <c r="K49" s="181"/>
    </row>
    <row r="50" spans="2:11" customFormat="1" ht="15" customHeight="1">
      <c r="B50" s="184"/>
      <c r="C50" s="185"/>
      <c r="D50" s="185"/>
      <c r="E50" s="310" t="s">
        <v>1097</v>
      </c>
      <c r="F50" s="310"/>
      <c r="G50" s="310"/>
      <c r="H50" s="310"/>
      <c r="I50" s="310"/>
      <c r="J50" s="310"/>
      <c r="K50" s="181"/>
    </row>
    <row r="51" spans="2:11" customFormat="1" ht="15" customHeight="1">
      <c r="B51" s="184"/>
      <c r="C51" s="185"/>
      <c r="D51" s="310" t="s">
        <v>1098</v>
      </c>
      <c r="E51" s="310"/>
      <c r="F51" s="310"/>
      <c r="G51" s="310"/>
      <c r="H51" s="310"/>
      <c r="I51" s="310"/>
      <c r="J51" s="310"/>
      <c r="K51" s="181"/>
    </row>
    <row r="52" spans="2:11" customFormat="1" ht="25.5" customHeight="1">
      <c r="B52" s="180"/>
      <c r="C52" s="311" t="s">
        <v>1099</v>
      </c>
      <c r="D52" s="311"/>
      <c r="E52" s="311"/>
      <c r="F52" s="311"/>
      <c r="G52" s="311"/>
      <c r="H52" s="311"/>
      <c r="I52" s="311"/>
      <c r="J52" s="311"/>
      <c r="K52" s="181"/>
    </row>
    <row r="53" spans="2:11" customFormat="1" ht="5.25" customHeight="1">
      <c r="B53" s="180"/>
      <c r="C53" s="182"/>
      <c r="D53" s="182"/>
      <c r="E53" s="182"/>
      <c r="F53" s="182"/>
      <c r="G53" s="182"/>
      <c r="H53" s="182"/>
      <c r="I53" s="182"/>
      <c r="J53" s="182"/>
      <c r="K53" s="181"/>
    </row>
    <row r="54" spans="2:11" customFormat="1" ht="15" customHeight="1">
      <c r="B54" s="180"/>
      <c r="C54" s="310" t="s">
        <v>1100</v>
      </c>
      <c r="D54" s="310"/>
      <c r="E54" s="310"/>
      <c r="F54" s="310"/>
      <c r="G54" s="310"/>
      <c r="H54" s="310"/>
      <c r="I54" s="310"/>
      <c r="J54" s="310"/>
      <c r="K54" s="181"/>
    </row>
    <row r="55" spans="2:11" customFormat="1" ht="15" customHeight="1">
      <c r="B55" s="180"/>
      <c r="C55" s="310" t="s">
        <v>1101</v>
      </c>
      <c r="D55" s="310"/>
      <c r="E55" s="310"/>
      <c r="F55" s="310"/>
      <c r="G55" s="310"/>
      <c r="H55" s="310"/>
      <c r="I55" s="310"/>
      <c r="J55" s="310"/>
      <c r="K55" s="181"/>
    </row>
    <row r="56" spans="2:11" customFormat="1" ht="12.75" customHeight="1">
      <c r="B56" s="180"/>
      <c r="C56" s="183"/>
      <c r="D56" s="183"/>
      <c r="E56" s="183"/>
      <c r="F56" s="183"/>
      <c r="G56" s="183"/>
      <c r="H56" s="183"/>
      <c r="I56" s="183"/>
      <c r="J56" s="183"/>
      <c r="K56" s="181"/>
    </row>
    <row r="57" spans="2:11" customFormat="1" ht="15" customHeight="1">
      <c r="B57" s="180"/>
      <c r="C57" s="310" t="s">
        <v>1102</v>
      </c>
      <c r="D57" s="310"/>
      <c r="E57" s="310"/>
      <c r="F57" s="310"/>
      <c r="G57" s="310"/>
      <c r="H57" s="310"/>
      <c r="I57" s="310"/>
      <c r="J57" s="310"/>
      <c r="K57" s="181"/>
    </row>
    <row r="58" spans="2:11" customFormat="1" ht="15" customHeight="1">
      <c r="B58" s="180"/>
      <c r="C58" s="185"/>
      <c r="D58" s="310" t="s">
        <v>1103</v>
      </c>
      <c r="E58" s="310"/>
      <c r="F58" s="310"/>
      <c r="G58" s="310"/>
      <c r="H58" s="310"/>
      <c r="I58" s="310"/>
      <c r="J58" s="310"/>
      <c r="K58" s="181"/>
    </row>
    <row r="59" spans="2:11" customFormat="1" ht="15" customHeight="1">
      <c r="B59" s="180"/>
      <c r="C59" s="185"/>
      <c r="D59" s="310" t="s">
        <v>1104</v>
      </c>
      <c r="E59" s="310"/>
      <c r="F59" s="310"/>
      <c r="G59" s="310"/>
      <c r="H59" s="310"/>
      <c r="I59" s="310"/>
      <c r="J59" s="310"/>
      <c r="K59" s="181"/>
    </row>
    <row r="60" spans="2:11" customFormat="1" ht="15" customHeight="1">
      <c r="B60" s="180"/>
      <c r="C60" s="185"/>
      <c r="D60" s="310" t="s">
        <v>1105</v>
      </c>
      <c r="E60" s="310"/>
      <c r="F60" s="310"/>
      <c r="G60" s="310"/>
      <c r="H60" s="310"/>
      <c r="I60" s="310"/>
      <c r="J60" s="310"/>
      <c r="K60" s="181"/>
    </row>
    <row r="61" spans="2:11" customFormat="1" ht="15" customHeight="1">
      <c r="B61" s="180"/>
      <c r="C61" s="185"/>
      <c r="D61" s="310" t="s">
        <v>1106</v>
      </c>
      <c r="E61" s="310"/>
      <c r="F61" s="310"/>
      <c r="G61" s="310"/>
      <c r="H61" s="310"/>
      <c r="I61" s="310"/>
      <c r="J61" s="310"/>
      <c r="K61" s="181"/>
    </row>
    <row r="62" spans="2:11" customFormat="1" ht="15" customHeight="1">
      <c r="B62" s="180"/>
      <c r="C62" s="185"/>
      <c r="D62" s="309" t="s">
        <v>1107</v>
      </c>
      <c r="E62" s="309"/>
      <c r="F62" s="309"/>
      <c r="G62" s="309"/>
      <c r="H62" s="309"/>
      <c r="I62" s="309"/>
      <c r="J62" s="309"/>
      <c r="K62" s="181"/>
    </row>
    <row r="63" spans="2:11" customFormat="1" ht="15" customHeight="1">
      <c r="B63" s="180"/>
      <c r="C63" s="185"/>
      <c r="D63" s="310" t="s">
        <v>1108</v>
      </c>
      <c r="E63" s="310"/>
      <c r="F63" s="310"/>
      <c r="G63" s="310"/>
      <c r="H63" s="310"/>
      <c r="I63" s="310"/>
      <c r="J63" s="310"/>
      <c r="K63" s="181"/>
    </row>
    <row r="64" spans="2:11" customFormat="1" ht="12.75" customHeight="1">
      <c r="B64" s="180"/>
      <c r="C64" s="185"/>
      <c r="D64" s="185"/>
      <c r="E64" s="188"/>
      <c r="F64" s="185"/>
      <c r="G64" s="185"/>
      <c r="H64" s="185"/>
      <c r="I64" s="185"/>
      <c r="J64" s="185"/>
      <c r="K64" s="181"/>
    </row>
    <row r="65" spans="2:11" customFormat="1" ht="15" customHeight="1">
      <c r="B65" s="180"/>
      <c r="C65" s="185"/>
      <c r="D65" s="310" t="s">
        <v>1109</v>
      </c>
      <c r="E65" s="310"/>
      <c r="F65" s="310"/>
      <c r="G65" s="310"/>
      <c r="H65" s="310"/>
      <c r="I65" s="310"/>
      <c r="J65" s="310"/>
      <c r="K65" s="181"/>
    </row>
    <row r="66" spans="2:11" customFormat="1" ht="15" customHeight="1">
      <c r="B66" s="180"/>
      <c r="C66" s="185"/>
      <c r="D66" s="309" t="s">
        <v>1110</v>
      </c>
      <c r="E66" s="309"/>
      <c r="F66" s="309"/>
      <c r="G66" s="309"/>
      <c r="H66" s="309"/>
      <c r="I66" s="309"/>
      <c r="J66" s="309"/>
      <c r="K66" s="181"/>
    </row>
    <row r="67" spans="2:11" customFormat="1" ht="15" customHeight="1">
      <c r="B67" s="180"/>
      <c r="C67" s="185"/>
      <c r="D67" s="310" t="s">
        <v>1111</v>
      </c>
      <c r="E67" s="310"/>
      <c r="F67" s="310"/>
      <c r="G67" s="310"/>
      <c r="H67" s="310"/>
      <c r="I67" s="310"/>
      <c r="J67" s="310"/>
      <c r="K67" s="181"/>
    </row>
    <row r="68" spans="2:11" customFormat="1" ht="15" customHeight="1">
      <c r="B68" s="180"/>
      <c r="C68" s="185"/>
      <c r="D68" s="310" t="s">
        <v>1112</v>
      </c>
      <c r="E68" s="310"/>
      <c r="F68" s="310"/>
      <c r="G68" s="310"/>
      <c r="H68" s="310"/>
      <c r="I68" s="310"/>
      <c r="J68" s="310"/>
      <c r="K68" s="181"/>
    </row>
    <row r="69" spans="2:11" customFormat="1" ht="15" customHeight="1">
      <c r="B69" s="180"/>
      <c r="C69" s="185"/>
      <c r="D69" s="310" t="s">
        <v>1113</v>
      </c>
      <c r="E69" s="310"/>
      <c r="F69" s="310"/>
      <c r="G69" s="310"/>
      <c r="H69" s="310"/>
      <c r="I69" s="310"/>
      <c r="J69" s="310"/>
      <c r="K69" s="181"/>
    </row>
    <row r="70" spans="2:11" customFormat="1" ht="15" customHeight="1">
      <c r="B70" s="180"/>
      <c r="C70" s="185"/>
      <c r="D70" s="310" t="s">
        <v>1114</v>
      </c>
      <c r="E70" s="310"/>
      <c r="F70" s="310"/>
      <c r="G70" s="310"/>
      <c r="H70" s="310"/>
      <c r="I70" s="310"/>
      <c r="J70" s="310"/>
      <c r="K70" s="181"/>
    </row>
    <row r="71" spans="2:11" customFormat="1" ht="12.75" customHeight="1">
      <c r="B71" s="189"/>
      <c r="C71" s="190"/>
      <c r="D71" s="190"/>
      <c r="E71" s="190"/>
      <c r="F71" s="190"/>
      <c r="G71" s="190"/>
      <c r="H71" s="190"/>
      <c r="I71" s="190"/>
      <c r="J71" s="190"/>
      <c r="K71" s="191"/>
    </row>
    <row r="72" spans="2:11" customFormat="1" ht="18.75" customHeight="1">
      <c r="B72" s="192"/>
      <c r="C72" s="192"/>
      <c r="D72" s="192"/>
      <c r="E72" s="192"/>
      <c r="F72" s="192"/>
      <c r="G72" s="192"/>
      <c r="H72" s="192"/>
      <c r="I72" s="192"/>
      <c r="J72" s="192"/>
      <c r="K72" s="193"/>
    </row>
    <row r="73" spans="2:11" customFormat="1" ht="18.75" customHeight="1">
      <c r="B73" s="193"/>
      <c r="C73" s="193"/>
      <c r="D73" s="193"/>
      <c r="E73" s="193"/>
      <c r="F73" s="193"/>
      <c r="G73" s="193"/>
      <c r="H73" s="193"/>
      <c r="I73" s="193"/>
      <c r="J73" s="193"/>
      <c r="K73" s="193"/>
    </row>
    <row r="74" spans="2:11" customFormat="1" ht="7.5" customHeight="1">
      <c r="B74" s="194"/>
      <c r="C74" s="195"/>
      <c r="D74" s="195"/>
      <c r="E74" s="195"/>
      <c r="F74" s="195"/>
      <c r="G74" s="195"/>
      <c r="H74" s="195"/>
      <c r="I74" s="195"/>
      <c r="J74" s="195"/>
      <c r="K74" s="196"/>
    </row>
    <row r="75" spans="2:11" customFormat="1" ht="45" customHeight="1">
      <c r="B75" s="197"/>
      <c r="C75" s="308" t="s">
        <v>1115</v>
      </c>
      <c r="D75" s="308"/>
      <c r="E75" s="308"/>
      <c r="F75" s="308"/>
      <c r="G75" s="308"/>
      <c r="H75" s="308"/>
      <c r="I75" s="308"/>
      <c r="J75" s="308"/>
      <c r="K75" s="198"/>
    </row>
    <row r="76" spans="2:11" customFormat="1" ht="17.25" customHeight="1">
      <c r="B76" s="197"/>
      <c r="C76" s="199" t="s">
        <v>1116</v>
      </c>
      <c r="D76" s="199"/>
      <c r="E76" s="199"/>
      <c r="F76" s="199" t="s">
        <v>1117</v>
      </c>
      <c r="G76" s="200"/>
      <c r="H76" s="199" t="s">
        <v>57</v>
      </c>
      <c r="I76" s="199" t="s">
        <v>60</v>
      </c>
      <c r="J76" s="199" t="s">
        <v>1118</v>
      </c>
      <c r="K76" s="198"/>
    </row>
    <row r="77" spans="2:11" customFormat="1" ht="17.25" customHeight="1">
      <c r="B77" s="197"/>
      <c r="C77" s="201" t="s">
        <v>1119</v>
      </c>
      <c r="D77" s="201"/>
      <c r="E77" s="201"/>
      <c r="F77" s="202" t="s">
        <v>1120</v>
      </c>
      <c r="G77" s="203"/>
      <c r="H77" s="201"/>
      <c r="I77" s="201"/>
      <c r="J77" s="201" t="s">
        <v>1121</v>
      </c>
      <c r="K77" s="198"/>
    </row>
    <row r="78" spans="2:11" customFormat="1" ht="5.25" customHeight="1">
      <c r="B78" s="197"/>
      <c r="C78" s="204"/>
      <c r="D78" s="204"/>
      <c r="E78" s="204"/>
      <c r="F78" s="204"/>
      <c r="G78" s="205"/>
      <c r="H78" s="204"/>
      <c r="I78" s="204"/>
      <c r="J78" s="204"/>
      <c r="K78" s="198"/>
    </row>
    <row r="79" spans="2:11" customFormat="1" ht="15" customHeight="1">
      <c r="B79" s="197"/>
      <c r="C79" s="186" t="s">
        <v>56</v>
      </c>
      <c r="D79" s="206"/>
      <c r="E79" s="206"/>
      <c r="F79" s="207" t="s">
        <v>1122</v>
      </c>
      <c r="G79" s="208"/>
      <c r="H79" s="186" t="s">
        <v>1123</v>
      </c>
      <c r="I79" s="186" t="s">
        <v>1124</v>
      </c>
      <c r="J79" s="186">
        <v>20</v>
      </c>
      <c r="K79" s="198"/>
    </row>
    <row r="80" spans="2:11" customFormat="1" ht="15" customHeight="1">
      <c r="B80" s="197"/>
      <c r="C80" s="186" t="s">
        <v>1125</v>
      </c>
      <c r="D80" s="186"/>
      <c r="E80" s="186"/>
      <c r="F80" s="207" t="s">
        <v>1122</v>
      </c>
      <c r="G80" s="208"/>
      <c r="H80" s="186" t="s">
        <v>1126</v>
      </c>
      <c r="I80" s="186" t="s">
        <v>1124</v>
      </c>
      <c r="J80" s="186">
        <v>120</v>
      </c>
      <c r="K80" s="198"/>
    </row>
    <row r="81" spans="2:11" customFormat="1" ht="15" customHeight="1">
      <c r="B81" s="209"/>
      <c r="C81" s="186" t="s">
        <v>1127</v>
      </c>
      <c r="D81" s="186"/>
      <c r="E81" s="186"/>
      <c r="F81" s="207" t="s">
        <v>1128</v>
      </c>
      <c r="G81" s="208"/>
      <c r="H81" s="186" t="s">
        <v>1129</v>
      </c>
      <c r="I81" s="186" t="s">
        <v>1124</v>
      </c>
      <c r="J81" s="186">
        <v>50</v>
      </c>
      <c r="K81" s="198"/>
    </row>
    <row r="82" spans="2:11" customFormat="1" ht="15" customHeight="1">
      <c r="B82" s="209"/>
      <c r="C82" s="186" t="s">
        <v>1130</v>
      </c>
      <c r="D82" s="186"/>
      <c r="E82" s="186"/>
      <c r="F82" s="207" t="s">
        <v>1122</v>
      </c>
      <c r="G82" s="208"/>
      <c r="H82" s="186" t="s">
        <v>1131</v>
      </c>
      <c r="I82" s="186" t="s">
        <v>1132</v>
      </c>
      <c r="J82" s="186"/>
      <c r="K82" s="198"/>
    </row>
    <row r="83" spans="2:11" customFormat="1" ht="15" customHeight="1">
      <c r="B83" s="209"/>
      <c r="C83" s="186" t="s">
        <v>1133</v>
      </c>
      <c r="D83" s="186"/>
      <c r="E83" s="186"/>
      <c r="F83" s="207" t="s">
        <v>1128</v>
      </c>
      <c r="G83" s="186"/>
      <c r="H83" s="186" t="s">
        <v>1134</v>
      </c>
      <c r="I83" s="186" t="s">
        <v>1124</v>
      </c>
      <c r="J83" s="186">
        <v>15</v>
      </c>
      <c r="K83" s="198"/>
    </row>
    <row r="84" spans="2:11" customFormat="1" ht="15" customHeight="1">
      <c r="B84" s="209"/>
      <c r="C84" s="186" t="s">
        <v>1135</v>
      </c>
      <c r="D84" s="186"/>
      <c r="E84" s="186"/>
      <c r="F84" s="207" t="s">
        <v>1128</v>
      </c>
      <c r="G84" s="186"/>
      <c r="H84" s="186" t="s">
        <v>1136</v>
      </c>
      <c r="I84" s="186" t="s">
        <v>1124</v>
      </c>
      <c r="J84" s="186">
        <v>15</v>
      </c>
      <c r="K84" s="198"/>
    </row>
    <row r="85" spans="2:11" customFormat="1" ht="15" customHeight="1">
      <c r="B85" s="209"/>
      <c r="C85" s="186" t="s">
        <v>1137</v>
      </c>
      <c r="D85" s="186"/>
      <c r="E85" s="186"/>
      <c r="F85" s="207" t="s">
        <v>1128</v>
      </c>
      <c r="G85" s="186"/>
      <c r="H85" s="186" t="s">
        <v>1138</v>
      </c>
      <c r="I85" s="186" t="s">
        <v>1124</v>
      </c>
      <c r="J85" s="186">
        <v>20</v>
      </c>
      <c r="K85" s="198"/>
    </row>
    <row r="86" spans="2:11" customFormat="1" ht="15" customHeight="1">
      <c r="B86" s="209"/>
      <c r="C86" s="186" t="s">
        <v>1139</v>
      </c>
      <c r="D86" s="186"/>
      <c r="E86" s="186"/>
      <c r="F86" s="207" t="s">
        <v>1128</v>
      </c>
      <c r="G86" s="186"/>
      <c r="H86" s="186" t="s">
        <v>1140</v>
      </c>
      <c r="I86" s="186" t="s">
        <v>1124</v>
      </c>
      <c r="J86" s="186">
        <v>20</v>
      </c>
      <c r="K86" s="198"/>
    </row>
    <row r="87" spans="2:11" customFormat="1" ht="15" customHeight="1">
      <c r="B87" s="209"/>
      <c r="C87" s="186" t="s">
        <v>1141</v>
      </c>
      <c r="D87" s="186"/>
      <c r="E87" s="186"/>
      <c r="F87" s="207" t="s">
        <v>1128</v>
      </c>
      <c r="G87" s="208"/>
      <c r="H87" s="186" t="s">
        <v>1142</v>
      </c>
      <c r="I87" s="186" t="s">
        <v>1124</v>
      </c>
      <c r="J87" s="186">
        <v>50</v>
      </c>
      <c r="K87" s="198"/>
    </row>
    <row r="88" spans="2:11" customFormat="1" ht="15" customHeight="1">
      <c r="B88" s="209"/>
      <c r="C88" s="186" t="s">
        <v>1143</v>
      </c>
      <c r="D88" s="186"/>
      <c r="E88" s="186"/>
      <c r="F88" s="207" t="s">
        <v>1128</v>
      </c>
      <c r="G88" s="208"/>
      <c r="H88" s="186" t="s">
        <v>1144</v>
      </c>
      <c r="I88" s="186" t="s">
        <v>1124</v>
      </c>
      <c r="J88" s="186">
        <v>20</v>
      </c>
      <c r="K88" s="198"/>
    </row>
    <row r="89" spans="2:11" customFormat="1" ht="15" customHeight="1">
      <c r="B89" s="209"/>
      <c r="C89" s="186" t="s">
        <v>1145</v>
      </c>
      <c r="D89" s="186"/>
      <c r="E89" s="186"/>
      <c r="F89" s="207" t="s">
        <v>1128</v>
      </c>
      <c r="G89" s="208"/>
      <c r="H89" s="186" t="s">
        <v>1146</v>
      </c>
      <c r="I89" s="186" t="s">
        <v>1124</v>
      </c>
      <c r="J89" s="186">
        <v>20</v>
      </c>
      <c r="K89" s="198"/>
    </row>
    <row r="90" spans="2:11" customFormat="1" ht="15" customHeight="1">
      <c r="B90" s="209"/>
      <c r="C90" s="186" t="s">
        <v>1147</v>
      </c>
      <c r="D90" s="186"/>
      <c r="E90" s="186"/>
      <c r="F90" s="207" t="s">
        <v>1128</v>
      </c>
      <c r="G90" s="208"/>
      <c r="H90" s="186" t="s">
        <v>1148</v>
      </c>
      <c r="I90" s="186" t="s">
        <v>1124</v>
      </c>
      <c r="J90" s="186">
        <v>50</v>
      </c>
      <c r="K90" s="198"/>
    </row>
    <row r="91" spans="2:11" customFormat="1" ht="15" customHeight="1">
      <c r="B91" s="209"/>
      <c r="C91" s="186" t="s">
        <v>1149</v>
      </c>
      <c r="D91" s="186"/>
      <c r="E91" s="186"/>
      <c r="F91" s="207" t="s">
        <v>1128</v>
      </c>
      <c r="G91" s="208"/>
      <c r="H91" s="186" t="s">
        <v>1149</v>
      </c>
      <c r="I91" s="186" t="s">
        <v>1124</v>
      </c>
      <c r="J91" s="186">
        <v>50</v>
      </c>
      <c r="K91" s="198"/>
    </row>
    <row r="92" spans="2:11" customFormat="1" ht="15" customHeight="1">
      <c r="B92" s="209"/>
      <c r="C92" s="186" t="s">
        <v>1150</v>
      </c>
      <c r="D92" s="186"/>
      <c r="E92" s="186"/>
      <c r="F92" s="207" t="s">
        <v>1128</v>
      </c>
      <c r="G92" s="208"/>
      <c r="H92" s="186" t="s">
        <v>1151</v>
      </c>
      <c r="I92" s="186" t="s">
        <v>1124</v>
      </c>
      <c r="J92" s="186">
        <v>255</v>
      </c>
      <c r="K92" s="198"/>
    </row>
    <row r="93" spans="2:11" customFormat="1" ht="15" customHeight="1">
      <c r="B93" s="209"/>
      <c r="C93" s="186" t="s">
        <v>1152</v>
      </c>
      <c r="D93" s="186"/>
      <c r="E93" s="186"/>
      <c r="F93" s="207" t="s">
        <v>1122</v>
      </c>
      <c r="G93" s="208"/>
      <c r="H93" s="186" t="s">
        <v>1153</v>
      </c>
      <c r="I93" s="186" t="s">
        <v>1154</v>
      </c>
      <c r="J93" s="186"/>
      <c r="K93" s="198"/>
    </row>
    <row r="94" spans="2:11" customFormat="1" ht="15" customHeight="1">
      <c r="B94" s="209"/>
      <c r="C94" s="186" t="s">
        <v>1155</v>
      </c>
      <c r="D94" s="186"/>
      <c r="E94" s="186"/>
      <c r="F94" s="207" t="s">
        <v>1122</v>
      </c>
      <c r="G94" s="208"/>
      <c r="H94" s="186" t="s">
        <v>1156</v>
      </c>
      <c r="I94" s="186" t="s">
        <v>1157</v>
      </c>
      <c r="J94" s="186"/>
      <c r="K94" s="198"/>
    </row>
    <row r="95" spans="2:11" customFormat="1" ht="15" customHeight="1">
      <c r="B95" s="209"/>
      <c r="C95" s="186" t="s">
        <v>1158</v>
      </c>
      <c r="D95" s="186"/>
      <c r="E95" s="186"/>
      <c r="F95" s="207" t="s">
        <v>1122</v>
      </c>
      <c r="G95" s="208"/>
      <c r="H95" s="186" t="s">
        <v>1158</v>
      </c>
      <c r="I95" s="186" t="s">
        <v>1157</v>
      </c>
      <c r="J95" s="186"/>
      <c r="K95" s="198"/>
    </row>
    <row r="96" spans="2:11" customFormat="1" ht="15" customHeight="1">
      <c r="B96" s="209"/>
      <c r="C96" s="186" t="s">
        <v>41</v>
      </c>
      <c r="D96" s="186"/>
      <c r="E96" s="186"/>
      <c r="F96" s="207" t="s">
        <v>1122</v>
      </c>
      <c r="G96" s="208"/>
      <c r="H96" s="186" t="s">
        <v>1159</v>
      </c>
      <c r="I96" s="186" t="s">
        <v>1157</v>
      </c>
      <c r="J96" s="186"/>
      <c r="K96" s="198"/>
    </row>
    <row r="97" spans="2:11" customFormat="1" ht="15" customHeight="1">
      <c r="B97" s="209"/>
      <c r="C97" s="186" t="s">
        <v>51</v>
      </c>
      <c r="D97" s="186"/>
      <c r="E97" s="186"/>
      <c r="F97" s="207" t="s">
        <v>1122</v>
      </c>
      <c r="G97" s="208"/>
      <c r="H97" s="186" t="s">
        <v>1160</v>
      </c>
      <c r="I97" s="186" t="s">
        <v>1157</v>
      </c>
      <c r="J97" s="186"/>
      <c r="K97" s="198"/>
    </row>
    <row r="98" spans="2:11" customFormat="1" ht="15" customHeight="1">
      <c r="B98" s="210"/>
      <c r="C98" s="211"/>
      <c r="D98" s="211"/>
      <c r="E98" s="211"/>
      <c r="F98" s="211"/>
      <c r="G98" s="211"/>
      <c r="H98" s="211"/>
      <c r="I98" s="211"/>
      <c r="J98" s="211"/>
      <c r="K98" s="212"/>
    </row>
    <row r="99" spans="2:11" customFormat="1" ht="18.75" customHeight="1">
      <c r="B99" s="213"/>
      <c r="C99" s="214"/>
      <c r="D99" s="214"/>
      <c r="E99" s="214"/>
      <c r="F99" s="214"/>
      <c r="G99" s="214"/>
      <c r="H99" s="214"/>
      <c r="I99" s="214"/>
      <c r="J99" s="214"/>
      <c r="K99" s="213"/>
    </row>
    <row r="100" spans="2:11" customFormat="1" ht="18.75" customHeight="1">
      <c r="B100" s="193"/>
      <c r="C100" s="193"/>
      <c r="D100" s="193"/>
      <c r="E100" s="193"/>
      <c r="F100" s="193"/>
      <c r="G100" s="193"/>
      <c r="H100" s="193"/>
      <c r="I100" s="193"/>
      <c r="J100" s="193"/>
      <c r="K100" s="193"/>
    </row>
    <row r="101" spans="2:11" customFormat="1" ht="7.5" customHeight="1">
      <c r="B101" s="194"/>
      <c r="C101" s="195"/>
      <c r="D101" s="195"/>
      <c r="E101" s="195"/>
      <c r="F101" s="195"/>
      <c r="G101" s="195"/>
      <c r="H101" s="195"/>
      <c r="I101" s="195"/>
      <c r="J101" s="195"/>
      <c r="K101" s="196"/>
    </row>
    <row r="102" spans="2:11" customFormat="1" ht="45" customHeight="1">
      <c r="B102" s="197"/>
      <c r="C102" s="308" t="s">
        <v>1161</v>
      </c>
      <c r="D102" s="308"/>
      <c r="E102" s="308"/>
      <c r="F102" s="308"/>
      <c r="G102" s="308"/>
      <c r="H102" s="308"/>
      <c r="I102" s="308"/>
      <c r="J102" s="308"/>
      <c r="K102" s="198"/>
    </row>
    <row r="103" spans="2:11" customFormat="1" ht="17.25" customHeight="1">
      <c r="B103" s="197"/>
      <c r="C103" s="199" t="s">
        <v>1116</v>
      </c>
      <c r="D103" s="199"/>
      <c r="E103" s="199"/>
      <c r="F103" s="199" t="s">
        <v>1117</v>
      </c>
      <c r="G103" s="200"/>
      <c r="H103" s="199" t="s">
        <v>57</v>
      </c>
      <c r="I103" s="199" t="s">
        <v>60</v>
      </c>
      <c r="J103" s="199" t="s">
        <v>1118</v>
      </c>
      <c r="K103" s="198"/>
    </row>
    <row r="104" spans="2:11" customFormat="1" ht="17.25" customHeight="1">
      <c r="B104" s="197"/>
      <c r="C104" s="201" t="s">
        <v>1119</v>
      </c>
      <c r="D104" s="201"/>
      <c r="E104" s="201"/>
      <c r="F104" s="202" t="s">
        <v>1120</v>
      </c>
      <c r="G104" s="203"/>
      <c r="H104" s="201"/>
      <c r="I104" s="201"/>
      <c r="J104" s="201" t="s">
        <v>1121</v>
      </c>
      <c r="K104" s="198"/>
    </row>
    <row r="105" spans="2:11" customFormat="1" ht="5.25" customHeight="1">
      <c r="B105" s="197"/>
      <c r="C105" s="199"/>
      <c r="D105" s="199"/>
      <c r="E105" s="199"/>
      <c r="F105" s="199"/>
      <c r="G105" s="215"/>
      <c r="H105" s="199"/>
      <c r="I105" s="199"/>
      <c r="J105" s="199"/>
      <c r="K105" s="198"/>
    </row>
    <row r="106" spans="2:11" customFormat="1" ht="15" customHeight="1">
      <c r="B106" s="197"/>
      <c r="C106" s="186" t="s">
        <v>56</v>
      </c>
      <c r="D106" s="206"/>
      <c r="E106" s="206"/>
      <c r="F106" s="207" t="s">
        <v>1122</v>
      </c>
      <c r="G106" s="186"/>
      <c r="H106" s="186" t="s">
        <v>1162</v>
      </c>
      <c r="I106" s="186" t="s">
        <v>1124</v>
      </c>
      <c r="J106" s="186">
        <v>20</v>
      </c>
      <c r="K106" s="198"/>
    </row>
    <row r="107" spans="2:11" customFormat="1" ht="15" customHeight="1">
      <c r="B107" s="197"/>
      <c r="C107" s="186" t="s">
        <v>1125</v>
      </c>
      <c r="D107" s="186"/>
      <c r="E107" s="186"/>
      <c r="F107" s="207" t="s">
        <v>1122</v>
      </c>
      <c r="G107" s="186"/>
      <c r="H107" s="186" t="s">
        <v>1162</v>
      </c>
      <c r="I107" s="186" t="s">
        <v>1124</v>
      </c>
      <c r="J107" s="186">
        <v>120</v>
      </c>
      <c r="K107" s="198"/>
    </row>
    <row r="108" spans="2:11" customFormat="1" ht="15" customHeight="1">
      <c r="B108" s="209"/>
      <c r="C108" s="186" t="s">
        <v>1127</v>
      </c>
      <c r="D108" s="186"/>
      <c r="E108" s="186"/>
      <c r="F108" s="207" t="s">
        <v>1128</v>
      </c>
      <c r="G108" s="186"/>
      <c r="H108" s="186" t="s">
        <v>1162</v>
      </c>
      <c r="I108" s="186" t="s">
        <v>1124</v>
      </c>
      <c r="J108" s="186">
        <v>50</v>
      </c>
      <c r="K108" s="198"/>
    </row>
    <row r="109" spans="2:11" customFormat="1" ht="15" customHeight="1">
      <c r="B109" s="209"/>
      <c r="C109" s="186" t="s">
        <v>1130</v>
      </c>
      <c r="D109" s="186"/>
      <c r="E109" s="186"/>
      <c r="F109" s="207" t="s">
        <v>1122</v>
      </c>
      <c r="G109" s="186"/>
      <c r="H109" s="186" t="s">
        <v>1162</v>
      </c>
      <c r="I109" s="186" t="s">
        <v>1132</v>
      </c>
      <c r="J109" s="186"/>
      <c r="K109" s="198"/>
    </row>
    <row r="110" spans="2:11" customFormat="1" ht="15" customHeight="1">
      <c r="B110" s="209"/>
      <c r="C110" s="186" t="s">
        <v>1141</v>
      </c>
      <c r="D110" s="186"/>
      <c r="E110" s="186"/>
      <c r="F110" s="207" t="s">
        <v>1128</v>
      </c>
      <c r="G110" s="186"/>
      <c r="H110" s="186" t="s">
        <v>1162</v>
      </c>
      <c r="I110" s="186" t="s">
        <v>1124</v>
      </c>
      <c r="J110" s="186">
        <v>50</v>
      </c>
      <c r="K110" s="198"/>
    </row>
    <row r="111" spans="2:11" customFormat="1" ht="15" customHeight="1">
      <c r="B111" s="209"/>
      <c r="C111" s="186" t="s">
        <v>1149</v>
      </c>
      <c r="D111" s="186"/>
      <c r="E111" s="186"/>
      <c r="F111" s="207" t="s">
        <v>1128</v>
      </c>
      <c r="G111" s="186"/>
      <c r="H111" s="186" t="s">
        <v>1162</v>
      </c>
      <c r="I111" s="186" t="s">
        <v>1124</v>
      </c>
      <c r="J111" s="186">
        <v>50</v>
      </c>
      <c r="K111" s="198"/>
    </row>
    <row r="112" spans="2:11" customFormat="1" ht="15" customHeight="1">
      <c r="B112" s="209"/>
      <c r="C112" s="186" t="s">
        <v>1147</v>
      </c>
      <c r="D112" s="186"/>
      <c r="E112" s="186"/>
      <c r="F112" s="207" t="s">
        <v>1128</v>
      </c>
      <c r="G112" s="186"/>
      <c r="H112" s="186" t="s">
        <v>1162</v>
      </c>
      <c r="I112" s="186" t="s">
        <v>1124</v>
      </c>
      <c r="J112" s="186">
        <v>50</v>
      </c>
      <c r="K112" s="198"/>
    </row>
    <row r="113" spans="2:11" customFormat="1" ht="15" customHeight="1">
      <c r="B113" s="209"/>
      <c r="C113" s="186" t="s">
        <v>56</v>
      </c>
      <c r="D113" s="186"/>
      <c r="E113" s="186"/>
      <c r="F113" s="207" t="s">
        <v>1122</v>
      </c>
      <c r="G113" s="186"/>
      <c r="H113" s="186" t="s">
        <v>1163</v>
      </c>
      <c r="I113" s="186" t="s">
        <v>1124</v>
      </c>
      <c r="J113" s="186">
        <v>20</v>
      </c>
      <c r="K113" s="198"/>
    </row>
    <row r="114" spans="2:11" customFormat="1" ht="15" customHeight="1">
      <c r="B114" s="209"/>
      <c r="C114" s="186" t="s">
        <v>1164</v>
      </c>
      <c r="D114" s="186"/>
      <c r="E114" s="186"/>
      <c r="F114" s="207" t="s">
        <v>1122</v>
      </c>
      <c r="G114" s="186"/>
      <c r="H114" s="186" t="s">
        <v>1165</v>
      </c>
      <c r="I114" s="186" t="s">
        <v>1124</v>
      </c>
      <c r="J114" s="186">
        <v>120</v>
      </c>
      <c r="K114" s="198"/>
    </row>
    <row r="115" spans="2:11" customFormat="1" ht="15" customHeight="1">
      <c r="B115" s="209"/>
      <c r="C115" s="186" t="s">
        <v>41</v>
      </c>
      <c r="D115" s="186"/>
      <c r="E115" s="186"/>
      <c r="F115" s="207" t="s">
        <v>1122</v>
      </c>
      <c r="G115" s="186"/>
      <c r="H115" s="186" t="s">
        <v>1166</v>
      </c>
      <c r="I115" s="186" t="s">
        <v>1157</v>
      </c>
      <c r="J115" s="186"/>
      <c r="K115" s="198"/>
    </row>
    <row r="116" spans="2:11" customFormat="1" ht="15" customHeight="1">
      <c r="B116" s="209"/>
      <c r="C116" s="186" t="s">
        <v>51</v>
      </c>
      <c r="D116" s="186"/>
      <c r="E116" s="186"/>
      <c r="F116" s="207" t="s">
        <v>1122</v>
      </c>
      <c r="G116" s="186"/>
      <c r="H116" s="186" t="s">
        <v>1167</v>
      </c>
      <c r="I116" s="186" t="s">
        <v>1157</v>
      </c>
      <c r="J116" s="186"/>
      <c r="K116" s="198"/>
    </row>
    <row r="117" spans="2:11" customFormat="1" ht="15" customHeight="1">
      <c r="B117" s="209"/>
      <c r="C117" s="186" t="s">
        <v>60</v>
      </c>
      <c r="D117" s="186"/>
      <c r="E117" s="186"/>
      <c r="F117" s="207" t="s">
        <v>1122</v>
      </c>
      <c r="G117" s="186"/>
      <c r="H117" s="186" t="s">
        <v>1168</v>
      </c>
      <c r="I117" s="186" t="s">
        <v>1169</v>
      </c>
      <c r="J117" s="186"/>
      <c r="K117" s="198"/>
    </row>
    <row r="118" spans="2:11" customFormat="1" ht="15" customHeight="1">
      <c r="B118" s="210"/>
      <c r="C118" s="216"/>
      <c r="D118" s="216"/>
      <c r="E118" s="216"/>
      <c r="F118" s="216"/>
      <c r="G118" s="216"/>
      <c r="H118" s="216"/>
      <c r="I118" s="216"/>
      <c r="J118" s="216"/>
      <c r="K118" s="212"/>
    </row>
    <row r="119" spans="2:11" customFormat="1" ht="18.75" customHeight="1">
      <c r="B119" s="217"/>
      <c r="C119" s="218"/>
      <c r="D119" s="218"/>
      <c r="E119" s="218"/>
      <c r="F119" s="219"/>
      <c r="G119" s="218"/>
      <c r="H119" s="218"/>
      <c r="I119" s="218"/>
      <c r="J119" s="218"/>
      <c r="K119" s="217"/>
    </row>
    <row r="120" spans="2:11" customFormat="1" ht="18.75" customHeight="1">
      <c r="B120" s="193"/>
      <c r="C120" s="193"/>
      <c r="D120" s="193"/>
      <c r="E120" s="193"/>
      <c r="F120" s="193"/>
      <c r="G120" s="193"/>
      <c r="H120" s="193"/>
      <c r="I120" s="193"/>
      <c r="J120" s="193"/>
      <c r="K120" s="193"/>
    </row>
    <row r="121" spans="2:11" customFormat="1" ht="7.5" customHeight="1">
      <c r="B121" s="220"/>
      <c r="C121" s="221"/>
      <c r="D121" s="221"/>
      <c r="E121" s="221"/>
      <c r="F121" s="221"/>
      <c r="G121" s="221"/>
      <c r="H121" s="221"/>
      <c r="I121" s="221"/>
      <c r="J121" s="221"/>
      <c r="K121" s="222"/>
    </row>
    <row r="122" spans="2:11" customFormat="1" ht="45" customHeight="1">
      <c r="B122" s="223"/>
      <c r="C122" s="306" t="s">
        <v>1170</v>
      </c>
      <c r="D122" s="306"/>
      <c r="E122" s="306"/>
      <c r="F122" s="306"/>
      <c r="G122" s="306"/>
      <c r="H122" s="306"/>
      <c r="I122" s="306"/>
      <c r="J122" s="306"/>
      <c r="K122" s="224"/>
    </row>
    <row r="123" spans="2:11" customFormat="1" ht="17.25" customHeight="1">
      <c r="B123" s="225"/>
      <c r="C123" s="199" t="s">
        <v>1116</v>
      </c>
      <c r="D123" s="199"/>
      <c r="E123" s="199"/>
      <c r="F123" s="199" t="s">
        <v>1117</v>
      </c>
      <c r="G123" s="200"/>
      <c r="H123" s="199" t="s">
        <v>57</v>
      </c>
      <c r="I123" s="199" t="s">
        <v>60</v>
      </c>
      <c r="J123" s="199" t="s">
        <v>1118</v>
      </c>
      <c r="K123" s="226"/>
    </row>
    <row r="124" spans="2:11" customFormat="1" ht="17.25" customHeight="1">
      <c r="B124" s="225"/>
      <c r="C124" s="201" t="s">
        <v>1119</v>
      </c>
      <c r="D124" s="201"/>
      <c r="E124" s="201"/>
      <c r="F124" s="202" t="s">
        <v>1120</v>
      </c>
      <c r="G124" s="203"/>
      <c r="H124" s="201"/>
      <c r="I124" s="201"/>
      <c r="J124" s="201" t="s">
        <v>1121</v>
      </c>
      <c r="K124" s="226"/>
    </row>
    <row r="125" spans="2:11" customFormat="1" ht="5.25" customHeight="1">
      <c r="B125" s="227"/>
      <c r="C125" s="204"/>
      <c r="D125" s="204"/>
      <c r="E125" s="204"/>
      <c r="F125" s="204"/>
      <c r="G125" s="228"/>
      <c r="H125" s="204"/>
      <c r="I125" s="204"/>
      <c r="J125" s="204"/>
      <c r="K125" s="229"/>
    </row>
    <row r="126" spans="2:11" customFormat="1" ht="15" customHeight="1">
      <c r="B126" s="227"/>
      <c r="C126" s="186" t="s">
        <v>1125</v>
      </c>
      <c r="D126" s="206"/>
      <c r="E126" s="206"/>
      <c r="F126" s="207" t="s">
        <v>1122</v>
      </c>
      <c r="G126" s="186"/>
      <c r="H126" s="186" t="s">
        <v>1162</v>
      </c>
      <c r="I126" s="186" t="s">
        <v>1124</v>
      </c>
      <c r="J126" s="186">
        <v>120</v>
      </c>
      <c r="K126" s="230"/>
    </row>
    <row r="127" spans="2:11" customFormat="1" ht="15" customHeight="1">
      <c r="B127" s="227"/>
      <c r="C127" s="186" t="s">
        <v>1171</v>
      </c>
      <c r="D127" s="186"/>
      <c r="E127" s="186"/>
      <c r="F127" s="207" t="s">
        <v>1122</v>
      </c>
      <c r="G127" s="186"/>
      <c r="H127" s="186" t="s">
        <v>1172</v>
      </c>
      <c r="I127" s="186" t="s">
        <v>1124</v>
      </c>
      <c r="J127" s="186" t="s">
        <v>1173</v>
      </c>
      <c r="K127" s="230"/>
    </row>
    <row r="128" spans="2:11" customFormat="1" ht="15" customHeight="1">
      <c r="B128" s="227"/>
      <c r="C128" s="186" t="s">
        <v>1070</v>
      </c>
      <c r="D128" s="186"/>
      <c r="E128" s="186"/>
      <c r="F128" s="207" t="s">
        <v>1122</v>
      </c>
      <c r="G128" s="186"/>
      <c r="H128" s="186" t="s">
        <v>1174</v>
      </c>
      <c r="I128" s="186" t="s">
        <v>1124</v>
      </c>
      <c r="J128" s="186" t="s">
        <v>1173</v>
      </c>
      <c r="K128" s="230"/>
    </row>
    <row r="129" spans="2:11" customFormat="1" ht="15" customHeight="1">
      <c r="B129" s="227"/>
      <c r="C129" s="186" t="s">
        <v>1133</v>
      </c>
      <c r="D129" s="186"/>
      <c r="E129" s="186"/>
      <c r="F129" s="207" t="s">
        <v>1128</v>
      </c>
      <c r="G129" s="186"/>
      <c r="H129" s="186" t="s">
        <v>1134</v>
      </c>
      <c r="I129" s="186" t="s">
        <v>1124</v>
      </c>
      <c r="J129" s="186">
        <v>15</v>
      </c>
      <c r="K129" s="230"/>
    </row>
    <row r="130" spans="2:11" customFormat="1" ht="15" customHeight="1">
      <c r="B130" s="227"/>
      <c r="C130" s="186" t="s">
        <v>1135</v>
      </c>
      <c r="D130" s="186"/>
      <c r="E130" s="186"/>
      <c r="F130" s="207" t="s">
        <v>1128</v>
      </c>
      <c r="G130" s="186"/>
      <c r="H130" s="186" t="s">
        <v>1136</v>
      </c>
      <c r="I130" s="186" t="s">
        <v>1124</v>
      </c>
      <c r="J130" s="186">
        <v>15</v>
      </c>
      <c r="K130" s="230"/>
    </row>
    <row r="131" spans="2:11" customFormat="1" ht="15" customHeight="1">
      <c r="B131" s="227"/>
      <c r="C131" s="186" t="s">
        <v>1137</v>
      </c>
      <c r="D131" s="186"/>
      <c r="E131" s="186"/>
      <c r="F131" s="207" t="s">
        <v>1128</v>
      </c>
      <c r="G131" s="186"/>
      <c r="H131" s="186" t="s">
        <v>1138</v>
      </c>
      <c r="I131" s="186" t="s">
        <v>1124</v>
      </c>
      <c r="J131" s="186">
        <v>20</v>
      </c>
      <c r="K131" s="230"/>
    </row>
    <row r="132" spans="2:11" customFormat="1" ht="15" customHeight="1">
      <c r="B132" s="227"/>
      <c r="C132" s="186" t="s">
        <v>1139</v>
      </c>
      <c r="D132" s="186"/>
      <c r="E132" s="186"/>
      <c r="F132" s="207" t="s">
        <v>1128</v>
      </c>
      <c r="G132" s="186"/>
      <c r="H132" s="186" t="s">
        <v>1140</v>
      </c>
      <c r="I132" s="186" t="s">
        <v>1124</v>
      </c>
      <c r="J132" s="186">
        <v>20</v>
      </c>
      <c r="K132" s="230"/>
    </row>
    <row r="133" spans="2:11" customFormat="1" ht="15" customHeight="1">
      <c r="B133" s="227"/>
      <c r="C133" s="186" t="s">
        <v>1127</v>
      </c>
      <c r="D133" s="186"/>
      <c r="E133" s="186"/>
      <c r="F133" s="207" t="s">
        <v>1128</v>
      </c>
      <c r="G133" s="186"/>
      <c r="H133" s="186" t="s">
        <v>1162</v>
      </c>
      <c r="I133" s="186" t="s">
        <v>1124</v>
      </c>
      <c r="J133" s="186">
        <v>50</v>
      </c>
      <c r="K133" s="230"/>
    </row>
    <row r="134" spans="2:11" customFormat="1" ht="15" customHeight="1">
      <c r="B134" s="227"/>
      <c r="C134" s="186" t="s">
        <v>1141</v>
      </c>
      <c r="D134" s="186"/>
      <c r="E134" s="186"/>
      <c r="F134" s="207" t="s">
        <v>1128</v>
      </c>
      <c r="G134" s="186"/>
      <c r="H134" s="186" t="s">
        <v>1162</v>
      </c>
      <c r="I134" s="186" t="s">
        <v>1124</v>
      </c>
      <c r="J134" s="186">
        <v>50</v>
      </c>
      <c r="K134" s="230"/>
    </row>
    <row r="135" spans="2:11" customFormat="1" ht="15" customHeight="1">
      <c r="B135" s="227"/>
      <c r="C135" s="186" t="s">
        <v>1147</v>
      </c>
      <c r="D135" s="186"/>
      <c r="E135" s="186"/>
      <c r="F135" s="207" t="s">
        <v>1128</v>
      </c>
      <c r="G135" s="186"/>
      <c r="H135" s="186" t="s">
        <v>1162</v>
      </c>
      <c r="I135" s="186" t="s">
        <v>1124</v>
      </c>
      <c r="J135" s="186">
        <v>50</v>
      </c>
      <c r="K135" s="230"/>
    </row>
    <row r="136" spans="2:11" customFormat="1" ht="15" customHeight="1">
      <c r="B136" s="227"/>
      <c r="C136" s="186" t="s">
        <v>1149</v>
      </c>
      <c r="D136" s="186"/>
      <c r="E136" s="186"/>
      <c r="F136" s="207" t="s">
        <v>1128</v>
      </c>
      <c r="G136" s="186"/>
      <c r="H136" s="186" t="s">
        <v>1162</v>
      </c>
      <c r="I136" s="186" t="s">
        <v>1124</v>
      </c>
      <c r="J136" s="186">
        <v>50</v>
      </c>
      <c r="K136" s="230"/>
    </row>
    <row r="137" spans="2:11" customFormat="1" ht="15" customHeight="1">
      <c r="B137" s="227"/>
      <c r="C137" s="186" t="s">
        <v>1150</v>
      </c>
      <c r="D137" s="186"/>
      <c r="E137" s="186"/>
      <c r="F137" s="207" t="s">
        <v>1128</v>
      </c>
      <c r="G137" s="186"/>
      <c r="H137" s="186" t="s">
        <v>1175</v>
      </c>
      <c r="I137" s="186" t="s">
        <v>1124</v>
      </c>
      <c r="J137" s="186">
        <v>255</v>
      </c>
      <c r="K137" s="230"/>
    </row>
    <row r="138" spans="2:11" customFormat="1" ht="15" customHeight="1">
      <c r="B138" s="227"/>
      <c r="C138" s="186" t="s">
        <v>1152</v>
      </c>
      <c r="D138" s="186"/>
      <c r="E138" s="186"/>
      <c r="F138" s="207" t="s">
        <v>1122</v>
      </c>
      <c r="G138" s="186"/>
      <c r="H138" s="186" t="s">
        <v>1176</v>
      </c>
      <c r="I138" s="186" t="s">
        <v>1154</v>
      </c>
      <c r="J138" s="186"/>
      <c r="K138" s="230"/>
    </row>
    <row r="139" spans="2:11" customFormat="1" ht="15" customHeight="1">
      <c r="B139" s="227"/>
      <c r="C139" s="186" t="s">
        <v>1155</v>
      </c>
      <c r="D139" s="186"/>
      <c r="E139" s="186"/>
      <c r="F139" s="207" t="s">
        <v>1122</v>
      </c>
      <c r="G139" s="186"/>
      <c r="H139" s="186" t="s">
        <v>1177</v>
      </c>
      <c r="I139" s="186" t="s">
        <v>1157</v>
      </c>
      <c r="J139" s="186"/>
      <c r="K139" s="230"/>
    </row>
    <row r="140" spans="2:11" customFormat="1" ht="15" customHeight="1">
      <c r="B140" s="227"/>
      <c r="C140" s="186" t="s">
        <v>1158</v>
      </c>
      <c r="D140" s="186"/>
      <c r="E140" s="186"/>
      <c r="F140" s="207" t="s">
        <v>1122</v>
      </c>
      <c r="G140" s="186"/>
      <c r="H140" s="186" t="s">
        <v>1158</v>
      </c>
      <c r="I140" s="186" t="s">
        <v>1157</v>
      </c>
      <c r="J140" s="186"/>
      <c r="K140" s="230"/>
    </row>
    <row r="141" spans="2:11" customFormat="1" ht="15" customHeight="1">
      <c r="B141" s="227"/>
      <c r="C141" s="186" t="s">
        <v>41</v>
      </c>
      <c r="D141" s="186"/>
      <c r="E141" s="186"/>
      <c r="F141" s="207" t="s">
        <v>1122</v>
      </c>
      <c r="G141" s="186"/>
      <c r="H141" s="186" t="s">
        <v>1178</v>
      </c>
      <c r="I141" s="186" t="s">
        <v>1157</v>
      </c>
      <c r="J141" s="186"/>
      <c r="K141" s="230"/>
    </row>
    <row r="142" spans="2:11" customFormat="1" ht="15" customHeight="1">
      <c r="B142" s="227"/>
      <c r="C142" s="186" t="s">
        <v>1179</v>
      </c>
      <c r="D142" s="186"/>
      <c r="E142" s="186"/>
      <c r="F142" s="207" t="s">
        <v>1122</v>
      </c>
      <c r="G142" s="186"/>
      <c r="H142" s="186" t="s">
        <v>1180</v>
      </c>
      <c r="I142" s="186" t="s">
        <v>1157</v>
      </c>
      <c r="J142" s="186"/>
      <c r="K142" s="230"/>
    </row>
    <row r="143" spans="2:11" customFormat="1" ht="15" customHeight="1">
      <c r="B143" s="231"/>
      <c r="C143" s="232"/>
      <c r="D143" s="232"/>
      <c r="E143" s="232"/>
      <c r="F143" s="232"/>
      <c r="G143" s="232"/>
      <c r="H143" s="232"/>
      <c r="I143" s="232"/>
      <c r="J143" s="232"/>
      <c r="K143" s="233"/>
    </row>
    <row r="144" spans="2:11" customFormat="1" ht="18.75" customHeight="1">
      <c r="B144" s="218"/>
      <c r="C144" s="218"/>
      <c r="D144" s="218"/>
      <c r="E144" s="218"/>
      <c r="F144" s="219"/>
      <c r="G144" s="218"/>
      <c r="H144" s="218"/>
      <c r="I144" s="218"/>
      <c r="J144" s="218"/>
      <c r="K144" s="218"/>
    </row>
    <row r="145" spans="2:11" customFormat="1" ht="18.75" customHeight="1">
      <c r="B145" s="193"/>
      <c r="C145" s="193"/>
      <c r="D145" s="193"/>
      <c r="E145" s="193"/>
      <c r="F145" s="193"/>
      <c r="G145" s="193"/>
      <c r="H145" s="193"/>
      <c r="I145" s="193"/>
      <c r="J145" s="193"/>
      <c r="K145" s="193"/>
    </row>
    <row r="146" spans="2:11" customFormat="1" ht="7.5" customHeight="1">
      <c r="B146" s="194"/>
      <c r="C146" s="195"/>
      <c r="D146" s="195"/>
      <c r="E146" s="195"/>
      <c r="F146" s="195"/>
      <c r="G146" s="195"/>
      <c r="H146" s="195"/>
      <c r="I146" s="195"/>
      <c r="J146" s="195"/>
      <c r="K146" s="196"/>
    </row>
    <row r="147" spans="2:11" customFormat="1" ht="45" customHeight="1">
      <c r="B147" s="197"/>
      <c r="C147" s="308" t="s">
        <v>1181</v>
      </c>
      <c r="D147" s="308"/>
      <c r="E147" s="308"/>
      <c r="F147" s="308"/>
      <c r="G147" s="308"/>
      <c r="H147" s="308"/>
      <c r="I147" s="308"/>
      <c r="J147" s="308"/>
      <c r="K147" s="198"/>
    </row>
    <row r="148" spans="2:11" customFormat="1" ht="17.25" customHeight="1">
      <c r="B148" s="197"/>
      <c r="C148" s="199" t="s">
        <v>1116</v>
      </c>
      <c r="D148" s="199"/>
      <c r="E148" s="199"/>
      <c r="F148" s="199" t="s">
        <v>1117</v>
      </c>
      <c r="G148" s="200"/>
      <c r="H148" s="199" t="s">
        <v>57</v>
      </c>
      <c r="I148" s="199" t="s">
        <v>60</v>
      </c>
      <c r="J148" s="199" t="s">
        <v>1118</v>
      </c>
      <c r="K148" s="198"/>
    </row>
    <row r="149" spans="2:11" customFormat="1" ht="17.25" customHeight="1">
      <c r="B149" s="197"/>
      <c r="C149" s="201" t="s">
        <v>1119</v>
      </c>
      <c r="D149" s="201"/>
      <c r="E149" s="201"/>
      <c r="F149" s="202" t="s">
        <v>1120</v>
      </c>
      <c r="G149" s="203"/>
      <c r="H149" s="201"/>
      <c r="I149" s="201"/>
      <c r="J149" s="201" t="s">
        <v>1121</v>
      </c>
      <c r="K149" s="198"/>
    </row>
    <row r="150" spans="2:11" customFormat="1" ht="5.25" customHeight="1">
      <c r="B150" s="209"/>
      <c r="C150" s="204"/>
      <c r="D150" s="204"/>
      <c r="E150" s="204"/>
      <c r="F150" s="204"/>
      <c r="G150" s="205"/>
      <c r="H150" s="204"/>
      <c r="I150" s="204"/>
      <c r="J150" s="204"/>
      <c r="K150" s="230"/>
    </row>
    <row r="151" spans="2:11" customFormat="1" ht="15" customHeight="1">
      <c r="B151" s="209"/>
      <c r="C151" s="234" t="s">
        <v>1125</v>
      </c>
      <c r="D151" s="186"/>
      <c r="E151" s="186"/>
      <c r="F151" s="235" t="s">
        <v>1122</v>
      </c>
      <c r="G151" s="186"/>
      <c r="H151" s="234" t="s">
        <v>1162</v>
      </c>
      <c r="I151" s="234" t="s">
        <v>1124</v>
      </c>
      <c r="J151" s="234">
        <v>120</v>
      </c>
      <c r="K151" s="230"/>
    </row>
    <row r="152" spans="2:11" customFormat="1" ht="15" customHeight="1">
      <c r="B152" s="209"/>
      <c r="C152" s="234" t="s">
        <v>1171</v>
      </c>
      <c r="D152" s="186"/>
      <c r="E152" s="186"/>
      <c r="F152" s="235" t="s">
        <v>1122</v>
      </c>
      <c r="G152" s="186"/>
      <c r="H152" s="234" t="s">
        <v>1182</v>
      </c>
      <c r="I152" s="234" t="s">
        <v>1124</v>
      </c>
      <c r="J152" s="234" t="s">
        <v>1173</v>
      </c>
      <c r="K152" s="230"/>
    </row>
    <row r="153" spans="2:11" customFormat="1" ht="15" customHeight="1">
      <c r="B153" s="209"/>
      <c r="C153" s="234" t="s">
        <v>1070</v>
      </c>
      <c r="D153" s="186"/>
      <c r="E153" s="186"/>
      <c r="F153" s="235" t="s">
        <v>1122</v>
      </c>
      <c r="G153" s="186"/>
      <c r="H153" s="234" t="s">
        <v>1183</v>
      </c>
      <c r="I153" s="234" t="s">
        <v>1124</v>
      </c>
      <c r="J153" s="234" t="s">
        <v>1173</v>
      </c>
      <c r="K153" s="230"/>
    </row>
    <row r="154" spans="2:11" customFormat="1" ht="15" customHeight="1">
      <c r="B154" s="209"/>
      <c r="C154" s="234" t="s">
        <v>1127</v>
      </c>
      <c r="D154" s="186"/>
      <c r="E154" s="186"/>
      <c r="F154" s="235" t="s">
        <v>1128</v>
      </c>
      <c r="G154" s="186"/>
      <c r="H154" s="234" t="s">
        <v>1162</v>
      </c>
      <c r="I154" s="234" t="s">
        <v>1124</v>
      </c>
      <c r="J154" s="234">
        <v>50</v>
      </c>
      <c r="K154" s="230"/>
    </row>
    <row r="155" spans="2:11" customFormat="1" ht="15" customHeight="1">
      <c r="B155" s="209"/>
      <c r="C155" s="234" t="s">
        <v>1130</v>
      </c>
      <c r="D155" s="186"/>
      <c r="E155" s="186"/>
      <c r="F155" s="235" t="s">
        <v>1122</v>
      </c>
      <c r="G155" s="186"/>
      <c r="H155" s="234" t="s">
        <v>1162</v>
      </c>
      <c r="I155" s="234" t="s">
        <v>1132</v>
      </c>
      <c r="J155" s="234"/>
      <c r="K155" s="230"/>
    </row>
    <row r="156" spans="2:11" customFormat="1" ht="15" customHeight="1">
      <c r="B156" s="209"/>
      <c r="C156" s="234" t="s">
        <v>1141</v>
      </c>
      <c r="D156" s="186"/>
      <c r="E156" s="186"/>
      <c r="F156" s="235" t="s">
        <v>1128</v>
      </c>
      <c r="G156" s="186"/>
      <c r="H156" s="234" t="s">
        <v>1162</v>
      </c>
      <c r="I156" s="234" t="s">
        <v>1124</v>
      </c>
      <c r="J156" s="234">
        <v>50</v>
      </c>
      <c r="K156" s="230"/>
    </row>
    <row r="157" spans="2:11" customFormat="1" ht="15" customHeight="1">
      <c r="B157" s="209"/>
      <c r="C157" s="234" t="s">
        <v>1149</v>
      </c>
      <c r="D157" s="186"/>
      <c r="E157" s="186"/>
      <c r="F157" s="235" t="s">
        <v>1128</v>
      </c>
      <c r="G157" s="186"/>
      <c r="H157" s="234" t="s">
        <v>1162</v>
      </c>
      <c r="I157" s="234" t="s">
        <v>1124</v>
      </c>
      <c r="J157" s="234">
        <v>50</v>
      </c>
      <c r="K157" s="230"/>
    </row>
    <row r="158" spans="2:11" customFormat="1" ht="15" customHeight="1">
      <c r="B158" s="209"/>
      <c r="C158" s="234" t="s">
        <v>1147</v>
      </c>
      <c r="D158" s="186"/>
      <c r="E158" s="186"/>
      <c r="F158" s="235" t="s">
        <v>1128</v>
      </c>
      <c r="G158" s="186"/>
      <c r="H158" s="234" t="s">
        <v>1162</v>
      </c>
      <c r="I158" s="234" t="s">
        <v>1124</v>
      </c>
      <c r="J158" s="234">
        <v>50</v>
      </c>
      <c r="K158" s="230"/>
    </row>
    <row r="159" spans="2:11" customFormat="1" ht="15" customHeight="1">
      <c r="B159" s="209"/>
      <c r="C159" s="234" t="s">
        <v>95</v>
      </c>
      <c r="D159" s="186"/>
      <c r="E159" s="186"/>
      <c r="F159" s="235" t="s">
        <v>1122</v>
      </c>
      <c r="G159" s="186"/>
      <c r="H159" s="234" t="s">
        <v>1184</v>
      </c>
      <c r="I159" s="234" t="s">
        <v>1124</v>
      </c>
      <c r="J159" s="234" t="s">
        <v>1185</v>
      </c>
      <c r="K159" s="230"/>
    </row>
    <row r="160" spans="2:11" customFormat="1" ht="15" customHeight="1">
      <c r="B160" s="209"/>
      <c r="C160" s="234" t="s">
        <v>1186</v>
      </c>
      <c r="D160" s="186"/>
      <c r="E160" s="186"/>
      <c r="F160" s="235" t="s">
        <v>1122</v>
      </c>
      <c r="G160" s="186"/>
      <c r="H160" s="234" t="s">
        <v>1187</v>
      </c>
      <c r="I160" s="234" t="s">
        <v>1157</v>
      </c>
      <c r="J160" s="234"/>
      <c r="K160" s="230"/>
    </row>
    <row r="161" spans="2:11" customFormat="1" ht="15" customHeight="1">
      <c r="B161" s="236"/>
      <c r="C161" s="216"/>
      <c r="D161" s="216"/>
      <c r="E161" s="216"/>
      <c r="F161" s="216"/>
      <c r="G161" s="216"/>
      <c r="H161" s="216"/>
      <c r="I161" s="216"/>
      <c r="J161" s="216"/>
      <c r="K161" s="237"/>
    </row>
    <row r="162" spans="2:11" customFormat="1" ht="18.75" customHeight="1">
      <c r="B162" s="218"/>
      <c r="C162" s="228"/>
      <c r="D162" s="228"/>
      <c r="E162" s="228"/>
      <c r="F162" s="238"/>
      <c r="G162" s="228"/>
      <c r="H162" s="228"/>
      <c r="I162" s="228"/>
      <c r="J162" s="228"/>
      <c r="K162" s="218"/>
    </row>
    <row r="163" spans="2:11" customFormat="1" ht="18.75" customHeight="1">
      <c r="B163" s="193"/>
      <c r="C163" s="193"/>
      <c r="D163" s="193"/>
      <c r="E163" s="193"/>
      <c r="F163" s="193"/>
      <c r="G163" s="193"/>
      <c r="H163" s="193"/>
      <c r="I163" s="193"/>
      <c r="J163" s="193"/>
      <c r="K163" s="193"/>
    </row>
    <row r="164" spans="2:11" customFormat="1" ht="7.5" customHeight="1">
      <c r="B164" s="175"/>
      <c r="C164" s="176"/>
      <c r="D164" s="176"/>
      <c r="E164" s="176"/>
      <c r="F164" s="176"/>
      <c r="G164" s="176"/>
      <c r="H164" s="176"/>
      <c r="I164" s="176"/>
      <c r="J164" s="176"/>
      <c r="K164" s="177"/>
    </row>
    <row r="165" spans="2:11" customFormat="1" ht="45" customHeight="1">
      <c r="B165" s="178"/>
      <c r="C165" s="306" t="s">
        <v>1188</v>
      </c>
      <c r="D165" s="306"/>
      <c r="E165" s="306"/>
      <c r="F165" s="306"/>
      <c r="G165" s="306"/>
      <c r="H165" s="306"/>
      <c r="I165" s="306"/>
      <c r="J165" s="306"/>
      <c r="K165" s="179"/>
    </row>
    <row r="166" spans="2:11" customFormat="1" ht="17.25" customHeight="1">
      <c r="B166" s="178"/>
      <c r="C166" s="199" t="s">
        <v>1116</v>
      </c>
      <c r="D166" s="199"/>
      <c r="E166" s="199"/>
      <c r="F166" s="199" t="s">
        <v>1117</v>
      </c>
      <c r="G166" s="239"/>
      <c r="H166" s="240" t="s">
        <v>57</v>
      </c>
      <c r="I166" s="240" t="s">
        <v>60</v>
      </c>
      <c r="J166" s="199" t="s">
        <v>1118</v>
      </c>
      <c r="K166" s="179"/>
    </row>
    <row r="167" spans="2:11" customFormat="1" ht="17.25" customHeight="1">
      <c r="B167" s="180"/>
      <c r="C167" s="201" t="s">
        <v>1119</v>
      </c>
      <c r="D167" s="201"/>
      <c r="E167" s="201"/>
      <c r="F167" s="202" t="s">
        <v>1120</v>
      </c>
      <c r="G167" s="241"/>
      <c r="H167" s="242"/>
      <c r="I167" s="242"/>
      <c r="J167" s="201" t="s">
        <v>1121</v>
      </c>
      <c r="K167" s="181"/>
    </row>
    <row r="168" spans="2:11" customFormat="1" ht="5.25" customHeight="1">
      <c r="B168" s="209"/>
      <c r="C168" s="204"/>
      <c r="D168" s="204"/>
      <c r="E168" s="204"/>
      <c r="F168" s="204"/>
      <c r="G168" s="205"/>
      <c r="H168" s="204"/>
      <c r="I168" s="204"/>
      <c r="J168" s="204"/>
      <c r="K168" s="230"/>
    </row>
    <row r="169" spans="2:11" customFormat="1" ht="15" customHeight="1">
      <c r="B169" s="209"/>
      <c r="C169" s="186" t="s">
        <v>1125</v>
      </c>
      <c r="D169" s="186"/>
      <c r="E169" s="186"/>
      <c r="F169" s="207" t="s">
        <v>1122</v>
      </c>
      <c r="G169" s="186"/>
      <c r="H169" s="186" t="s">
        <v>1162</v>
      </c>
      <c r="I169" s="186" t="s">
        <v>1124</v>
      </c>
      <c r="J169" s="186">
        <v>120</v>
      </c>
      <c r="K169" s="230"/>
    </row>
    <row r="170" spans="2:11" customFormat="1" ht="15" customHeight="1">
      <c r="B170" s="209"/>
      <c r="C170" s="186" t="s">
        <v>1171</v>
      </c>
      <c r="D170" s="186"/>
      <c r="E170" s="186"/>
      <c r="F170" s="207" t="s">
        <v>1122</v>
      </c>
      <c r="G170" s="186"/>
      <c r="H170" s="186" t="s">
        <v>1172</v>
      </c>
      <c r="I170" s="186" t="s">
        <v>1124</v>
      </c>
      <c r="J170" s="186" t="s">
        <v>1173</v>
      </c>
      <c r="K170" s="230"/>
    </row>
    <row r="171" spans="2:11" customFormat="1" ht="15" customHeight="1">
      <c r="B171" s="209"/>
      <c r="C171" s="186" t="s">
        <v>1070</v>
      </c>
      <c r="D171" s="186"/>
      <c r="E171" s="186"/>
      <c r="F171" s="207" t="s">
        <v>1122</v>
      </c>
      <c r="G171" s="186"/>
      <c r="H171" s="186" t="s">
        <v>1189</v>
      </c>
      <c r="I171" s="186" t="s">
        <v>1124</v>
      </c>
      <c r="J171" s="186" t="s">
        <v>1173</v>
      </c>
      <c r="K171" s="230"/>
    </row>
    <row r="172" spans="2:11" customFormat="1" ht="15" customHeight="1">
      <c r="B172" s="209"/>
      <c r="C172" s="186" t="s">
        <v>1127</v>
      </c>
      <c r="D172" s="186"/>
      <c r="E172" s="186"/>
      <c r="F172" s="207" t="s">
        <v>1128</v>
      </c>
      <c r="G172" s="186"/>
      <c r="H172" s="186" t="s">
        <v>1189</v>
      </c>
      <c r="I172" s="186" t="s">
        <v>1124</v>
      </c>
      <c r="J172" s="186">
        <v>50</v>
      </c>
      <c r="K172" s="230"/>
    </row>
    <row r="173" spans="2:11" customFormat="1" ht="15" customHeight="1">
      <c r="B173" s="209"/>
      <c r="C173" s="186" t="s">
        <v>1130</v>
      </c>
      <c r="D173" s="186"/>
      <c r="E173" s="186"/>
      <c r="F173" s="207" t="s">
        <v>1122</v>
      </c>
      <c r="G173" s="186"/>
      <c r="H173" s="186" t="s">
        <v>1189</v>
      </c>
      <c r="I173" s="186" t="s">
        <v>1132</v>
      </c>
      <c r="J173" s="186"/>
      <c r="K173" s="230"/>
    </row>
    <row r="174" spans="2:11" customFormat="1" ht="15" customHeight="1">
      <c r="B174" s="209"/>
      <c r="C174" s="186" t="s">
        <v>1141</v>
      </c>
      <c r="D174" s="186"/>
      <c r="E174" s="186"/>
      <c r="F174" s="207" t="s">
        <v>1128</v>
      </c>
      <c r="G174" s="186"/>
      <c r="H174" s="186" t="s">
        <v>1189</v>
      </c>
      <c r="I174" s="186" t="s">
        <v>1124</v>
      </c>
      <c r="J174" s="186">
        <v>50</v>
      </c>
      <c r="K174" s="230"/>
    </row>
    <row r="175" spans="2:11" customFormat="1" ht="15" customHeight="1">
      <c r="B175" s="209"/>
      <c r="C175" s="186" t="s">
        <v>1149</v>
      </c>
      <c r="D175" s="186"/>
      <c r="E175" s="186"/>
      <c r="F175" s="207" t="s">
        <v>1128</v>
      </c>
      <c r="G175" s="186"/>
      <c r="H175" s="186" t="s">
        <v>1189</v>
      </c>
      <c r="I175" s="186" t="s">
        <v>1124</v>
      </c>
      <c r="J175" s="186">
        <v>50</v>
      </c>
      <c r="K175" s="230"/>
    </row>
    <row r="176" spans="2:11" customFormat="1" ht="15" customHeight="1">
      <c r="B176" s="209"/>
      <c r="C176" s="186" t="s">
        <v>1147</v>
      </c>
      <c r="D176" s="186"/>
      <c r="E176" s="186"/>
      <c r="F176" s="207" t="s">
        <v>1128</v>
      </c>
      <c r="G176" s="186"/>
      <c r="H176" s="186" t="s">
        <v>1189</v>
      </c>
      <c r="I176" s="186" t="s">
        <v>1124</v>
      </c>
      <c r="J176" s="186">
        <v>50</v>
      </c>
      <c r="K176" s="230"/>
    </row>
    <row r="177" spans="2:11" customFormat="1" ht="15" customHeight="1">
      <c r="B177" s="209"/>
      <c r="C177" s="186" t="s">
        <v>106</v>
      </c>
      <c r="D177" s="186"/>
      <c r="E177" s="186"/>
      <c r="F177" s="207" t="s">
        <v>1122</v>
      </c>
      <c r="G177" s="186"/>
      <c r="H177" s="186" t="s">
        <v>1190</v>
      </c>
      <c r="I177" s="186" t="s">
        <v>1191</v>
      </c>
      <c r="J177" s="186"/>
      <c r="K177" s="230"/>
    </row>
    <row r="178" spans="2:11" customFormat="1" ht="15" customHeight="1">
      <c r="B178" s="209"/>
      <c r="C178" s="186" t="s">
        <v>60</v>
      </c>
      <c r="D178" s="186"/>
      <c r="E178" s="186"/>
      <c r="F178" s="207" t="s">
        <v>1122</v>
      </c>
      <c r="G178" s="186"/>
      <c r="H178" s="186" t="s">
        <v>1192</v>
      </c>
      <c r="I178" s="186" t="s">
        <v>1193</v>
      </c>
      <c r="J178" s="186">
        <v>1</v>
      </c>
      <c r="K178" s="230"/>
    </row>
    <row r="179" spans="2:11" customFormat="1" ht="15" customHeight="1">
      <c r="B179" s="209"/>
      <c r="C179" s="186" t="s">
        <v>56</v>
      </c>
      <c r="D179" s="186"/>
      <c r="E179" s="186"/>
      <c r="F179" s="207" t="s">
        <v>1122</v>
      </c>
      <c r="G179" s="186"/>
      <c r="H179" s="186" t="s">
        <v>1194</v>
      </c>
      <c r="I179" s="186" t="s">
        <v>1124</v>
      </c>
      <c r="J179" s="186">
        <v>20</v>
      </c>
      <c r="K179" s="230"/>
    </row>
    <row r="180" spans="2:11" customFormat="1" ht="15" customHeight="1">
      <c r="B180" s="209"/>
      <c r="C180" s="186" t="s">
        <v>57</v>
      </c>
      <c r="D180" s="186"/>
      <c r="E180" s="186"/>
      <c r="F180" s="207" t="s">
        <v>1122</v>
      </c>
      <c r="G180" s="186"/>
      <c r="H180" s="186" t="s">
        <v>1195</v>
      </c>
      <c r="I180" s="186" t="s">
        <v>1124</v>
      </c>
      <c r="J180" s="186">
        <v>255</v>
      </c>
      <c r="K180" s="230"/>
    </row>
    <row r="181" spans="2:11" customFormat="1" ht="15" customHeight="1">
      <c r="B181" s="209"/>
      <c r="C181" s="186" t="s">
        <v>107</v>
      </c>
      <c r="D181" s="186"/>
      <c r="E181" s="186"/>
      <c r="F181" s="207" t="s">
        <v>1122</v>
      </c>
      <c r="G181" s="186"/>
      <c r="H181" s="186" t="s">
        <v>1086</v>
      </c>
      <c r="I181" s="186" t="s">
        <v>1124</v>
      </c>
      <c r="J181" s="186">
        <v>10</v>
      </c>
      <c r="K181" s="230"/>
    </row>
    <row r="182" spans="2:11" customFormat="1" ht="15" customHeight="1">
      <c r="B182" s="209"/>
      <c r="C182" s="186" t="s">
        <v>108</v>
      </c>
      <c r="D182" s="186"/>
      <c r="E182" s="186"/>
      <c r="F182" s="207" t="s">
        <v>1122</v>
      </c>
      <c r="G182" s="186"/>
      <c r="H182" s="186" t="s">
        <v>1196</v>
      </c>
      <c r="I182" s="186" t="s">
        <v>1157</v>
      </c>
      <c r="J182" s="186"/>
      <c r="K182" s="230"/>
    </row>
    <row r="183" spans="2:11" customFormat="1" ht="15" customHeight="1">
      <c r="B183" s="209"/>
      <c r="C183" s="186" t="s">
        <v>1197</v>
      </c>
      <c r="D183" s="186"/>
      <c r="E183" s="186"/>
      <c r="F183" s="207" t="s">
        <v>1122</v>
      </c>
      <c r="G183" s="186"/>
      <c r="H183" s="186" t="s">
        <v>1198</v>
      </c>
      <c r="I183" s="186" t="s">
        <v>1157</v>
      </c>
      <c r="J183" s="186"/>
      <c r="K183" s="230"/>
    </row>
    <row r="184" spans="2:11" customFormat="1" ht="15" customHeight="1">
      <c r="B184" s="209"/>
      <c r="C184" s="186" t="s">
        <v>1186</v>
      </c>
      <c r="D184" s="186"/>
      <c r="E184" s="186"/>
      <c r="F184" s="207" t="s">
        <v>1122</v>
      </c>
      <c r="G184" s="186"/>
      <c r="H184" s="186" t="s">
        <v>1199</v>
      </c>
      <c r="I184" s="186" t="s">
        <v>1157</v>
      </c>
      <c r="J184" s="186"/>
      <c r="K184" s="230"/>
    </row>
    <row r="185" spans="2:11" customFormat="1" ht="15" customHeight="1">
      <c r="B185" s="209"/>
      <c r="C185" s="186" t="s">
        <v>110</v>
      </c>
      <c r="D185" s="186"/>
      <c r="E185" s="186"/>
      <c r="F185" s="207" t="s">
        <v>1128</v>
      </c>
      <c r="G185" s="186"/>
      <c r="H185" s="186" t="s">
        <v>1200</v>
      </c>
      <c r="I185" s="186" t="s">
        <v>1124</v>
      </c>
      <c r="J185" s="186">
        <v>50</v>
      </c>
      <c r="K185" s="230"/>
    </row>
    <row r="186" spans="2:11" customFormat="1" ht="15" customHeight="1">
      <c r="B186" s="209"/>
      <c r="C186" s="186" t="s">
        <v>1201</v>
      </c>
      <c r="D186" s="186"/>
      <c r="E186" s="186"/>
      <c r="F186" s="207" t="s">
        <v>1128</v>
      </c>
      <c r="G186" s="186"/>
      <c r="H186" s="186" t="s">
        <v>1202</v>
      </c>
      <c r="I186" s="186" t="s">
        <v>1203</v>
      </c>
      <c r="J186" s="186"/>
      <c r="K186" s="230"/>
    </row>
    <row r="187" spans="2:11" customFormat="1" ht="15" customHeight="1">
      <c r="B187" s="209"/>
      <c r="C187" s="186" t="s">
        <v>1204</v>
      </c>
      <c r="D187" s="186"/>
      <c r="E187" s="186"/>
      <c r="F187" s="207" t="s">
        <v>1128</v>
      </c>
      <c r="G187" s="186"/>
      <c r="H187" s="186" t="s">
        <v>1205</v>
      </c>
      <c r="I187" s="186" t="s">
        <v>1203</v>
      </c>
      <c r="J187" s="186"/>
      <c r="K187" s="230"/>
    </row>
    <row r="188" spans="2:11" customFormat="1" ht="15" customHeight="1">
      <c r="B188" s="209"/>
      <c r="C188" s="186" t="s">
        <v>1206</v>
      </c>
      <c r="D188" s="186"/>
      <c r="E188" s="186"/>
      <c r="F188" s="207" t="s">
        <v>1128</v>
      </c>
      <c r="G188" s="186"/>
      <c r="H188" s="186" t="s">
        <v>1207</v>
      </c>
      <c r="I188" s="186" t="s">
        <v>1203</v>
      </c>
      <c r="J188" s="186"/>
      <c r="K188" s="230"/>
    </row>
    <row r="189" spans="2:11" customFormat="1" ht="15" customHeight="1">
      <c r="B189" s="209"/>
      <c r="C189" s="243" t="s">
        <v>1208</v>
      </c>
      <c r="D189" s="186"/>
      <c r="E189" s="186"/>
      <c r="F189" s="207" t="s">
        <v>1128</v>
      </c>
      <c r="G189" s="186"/>
      <c r="H189" s="186" t="s">
        <v>1209</v>
      </c>
      <c r="I189" s="186" t="s">
        <v>1210</v>
      </c>
      <c r="J189" s="244" t="s">
        <v>1211</v>
      </c>
      <c r="K189" s="230"/>
    </row>
    <row r="190" spans="2:11" customFormat="1" ht="15" customHeight="1">
      <c r="B190" s="245"/>
      <c r="C190" s="246" t="s">
        <v>1212</v>
      </c>
      <c r="D190" s="247"/>
      <c r="E190" s="247"/>
      <c r="F190" s="248" t="s">
        <v>1128</v>
      </c>
      <c r="G190" s="247"/>
      <c r="H190" s="247" t="s">
        <v>1213</v>
      </c>
      <c r="I190" s="247" t="s">
        <v>1210</v>
      </c>
      <c r="J190" s="249" t="s">
        <v>1211</v>
      </c>
      <c r="K190" s="250"/>
    </row>
    <row r="191" spans="2:11" customFormat="1" ht="15" customHeight="1">
      <c r="B191" s="209"/>
      <c r="C191" s="243" t="s">
        <v>45</v>
      </c>
      <c r="D191" s="186"/>
      <c r="E191" s="186"/>
      <c r="F191" s="207" t="s">
        <v>1122</v>
      </c>
      <c r="G191" s="186"/>
      <c r="H191" s="183" t="s">
        <v>1214</v>
      </c>
      <c r="I191" s="186" t="s">
        <v>1215</v>
      </c>
      <c r="J191" s="186"/>
      <c r="K191" s="230"/>
    </row>
    <row r="192" spans="2:11" customFormat="1" ht="15" customHeight="1">
      <c r="B192" s="209"/>
      <c r="C192" s="243" t="s">
        <v>1216</v>
      </c>
      <c r="D192" s="186"/>
      <c r="E192" s="186"/>
      <c r="F192" s="207" t="s">
        <v>1122</v>
      </c>
      <c r="G192" s="186"/>
      <c r="H192" s="186" t="s">
        <v>1217</v>
      </c>
      <c r="I192" s="186" t="s">
        <v>1157</v>
      </c>
      <c r="J192" s="186"/>
      <c r="K192" s="230"/>
    </row>
    <row r="193" spans="2:11" customFormat="1" ht="15" customHeight="1">
      <c r="B193" s="209"/>
      <c r="C193" s="243" t="s">
        <v>1218</v>
      </c>
      <c r="D193" s="186"/>
      <c r="E193" s="186"/>
      <c r="F193" s="207" t="s">
        <v>1122</v>
      </c>
      <c r="G193" s="186"/>
      <c r="H193" s="186" t="s">
        <v>1219</v>
      </c>
      <c r="I193" s="186" t="s">
        <v>1157</v>
      </c>
      <c r="J193" s="186"/>
      <c r="K193" s="230"/>
    </row>
    <row r="194" spans="2:11" customFormat="1" ht="15" customHeight="1">
      <c r="B194" s="209"/>
      <c r="C194" s="243" t="s">
        <v>1220</v>
      </c>
      <c r="D194" s="186"/>
      <c r="E194" s="186"/>
      <c r="F194" s="207" t="s">
        <v>1128</v>
      </c>
      <c r="G194" s="186"/>
      <c r="H194" s="186" t="s">
        <v>1221</v>
      </c>
      <c r="I194" s="186" t="s">
        <v>1157</v>
      </c>
      <c r="J194" s="186"/>
      <c r="K194" s="230"/>
    </row>
    <row r="195" spans="2:11" customFormat="1" ht="15" customHeight="1">
      <c r="B195" s="236"/>
      <c r="C195" s="251"/>
      <c r="D195" s="216"/>
      <c r="E195" s="216"/>
      <c r="F195" s="216"/>
      <c r="G195" s="216"/>
      <c r="H195" s="216"/>
      <c r="I195" s="216"/>
      <c r="J195" s="216"/>
      <c r="K195" s="237"/>
    </row>
    <row r="196" spans="2:11" customFormat="1" ht="18.75" customHeight="1">
      <c r="B196" s="218"/>
      <c r="C196" s="228"/>
      <c r="D196" s="228"/>
      <c r="E196" s="228"/>
      <c r="F196" s="238"/>
      <c r="G196" s="228"/>
      <c r="H196" s="228"/>
      <c r="I196" s="228"/>
      <c r="J196" s="228"/>
      <c r="K196" s="218"/>
    </row>
    <row r="197" spans="2:11" customFormat="1" ht="18.75" customHeight="1">
      <c r="B197" s="218"/>
      <c r="C197" s="228"/>
      <c r="D197" s="228"/>
      <c r="E197" s="228"/>
      <c r="F197" s="238"/>
      <c r="G197" s="228"/>
      <c r="H197" s="228"/>
      <c r="I197" s="228"/>
      <c r="J197" s="228"/>
      <c r="K197" s="218"/>
    </row>
    <row r="198" spans="2:11" customFormat="1" ht="18.75" customHeight="1">
      <c r="B198" s="193"/>
      <c r="C198" s="193"/>
      <c r="D198" s="193"/>
      <c r="E198" s="193"/>
      <c r="F198" s="193"/>
      <c r="G198" s="193"/>
      <c r="H198" s="193"/>
      <c r="I198" s="193"/>
      <c r="J198" s="193"/>
      <c r="K198" s="193"/>
    </row>
    <row r="199" spans="2:11" customFormat="1" ht="12">
      <c r="B199" s="175"/>
      <c r="C199" s="176"/>
      <c r="D199" s="176"/>
      <c r="E199" s="176"/>
      <c r="F199" s="176"/>
      <c r="G199" s="176"/>
      <c r="H199" s="176"/>
      <c r="I199" s="176"/>
      <c r="J199" s="176"/>
      <c r="K199" s="177"/>
    </row>
    <row r="200" spans="2:11" customFormat="1" ht="22.2">
      <c r="B200" s="178"/>
      <c r="C200" s="306" t="s">
        <v>1222</v>
      </c>
      <c r="D200" s="306"/>
      <c r="E200" s="306"/>
      <c r="F200" s="306"/>
      <c r="G200" s="306"/>
      <c r="H200" s="306"/>
      <c r="I200" s="306"/>
      <c r="J200" s="306"/>
      <c r="K200" s="179"/>
    </row>
    <row r="201" spans="2:11" customFormat="1" ht="25.5" customHeight="1">
      <c r="B201" s="178"/>
      <c r="C201" s="252" t="s">
        <v>1223</v>
      </c>
      <c r="D201" s="252"/>
      <c r="E201" s="252"/>
      <c r="F201" s="252" t="s">
        <v>1224</v>
      </c>
      <c r="G201" s="253"/>
      <c r="H201" s="307" t="s">
        <v>1225</v>
      </c>
      <c r="I201" s="307"/>
      <c r="J201" s="307"/>
      <c r="K201" s="179"/>
    </row>
    <row r="202" spans="2:11" customFormat="1" ht="5.25" customHeight="1">
      <c r="B202" s="209"/>
      <c r="C202" s="204"/>
      <c r="D202" s="204"/>
      <c r="E202" s="204"/>
      <c r="F202" s="204"/>
      <c r="G202" s="228"/>
      <c r="H202" s="204"/>
      <c r="I202" s="204"/>
      <c r="J202" s="204"/>
      <c r="K202" s="230"/>
    </row>
    <row r="203" spans="2:11" customFormat="1" ht="15" customHeight="1">
      <c r="B203" s="209"/>
      <c r="C203" s="186" t="s">
        <v>1215</v>
      </c>
      <c r="D203" s="186"/>
      <c r="E203" s="186"/>
      <c r="F203" s="207" t="s">
        <v>46</v>
      </c>
      <c r="G203" s="186"/>
      <c r="H203" s="305" t="s">
        <v>1226</v>
      </c>
      <c r="I203" s="305"/>
      <c r="J203" s="305"/>
      <c r="K203" s="230"/>
    </row>
    <row r="204" spans="2:11" customFormat="1" ht="15" customHeight="1">
      <c r="B204" s="209"/>
      <c r="C204" s="186"/>
      <c r="D204" s="186"/>
      <c r="E204" s="186"/>
      <c r="F204" s="207" t="s">
        <v>47</v>
      </c>
      <c r="G204" s="186"/>
      <c r="H204" s="305" t="s">
        <v>1227</v>
      </c>
      <c r="I204" s="305"/>
      <c r="J204" s="305"/>
      <c r="K204" s="230"/>
    </row>
    <row r="205" spans="2:11" customFormat="1" ht="15" customHeight="1">
      <c r="B205" s="209"/>
      <c r="C205" s="186"/>
      <c r="D205" s="186"/>
      <c r="E205" s="186"/>
      <c r="F205" s="207" t="s">
        <v>50</v>
      </c>
      <c r="G205" s="186"/>
      <c r="H205" s="305" t="s">
        <v>1228</v>
      </c>
      <c r="I205" s="305"/>
      <c r="J205" s="305"/>
      <c r="K205" s="230"/>
    </row>
    <row r="206" spans="2:11" customFormat="1" ht="15" customHeight="1">
      <c r="B206" s="209"/>
      <c r="C206" s="186"/>
      <c r="D206" s="186"/>
      <c r="E206" s="186"/>
      <c r="F206" s="207" t="s">
        <v>48</v>
      </c>
      <c r="G206" s="186"/>
      <c r="H206" s="305" t="s">
        <v>1229</v>
      </c>
      <c r="I206" s="305"/>
      <c r="J206" s="305"/>
      <c r="K206" s="230"/>
    </row>
    <row r="207" spans="2:11" customFormat="1" ht="15" customHeight="1">
      <c r="B207" s="209"/>
      <c r="C207" s="186"/>
      <c r="D207" s="186"/>
      <c r="E207" s="186"/>
      <c r="F207" s="207" t="s">
        <v>49</v>
      </c>
      <c r="G207" s="186"/>
      <c r="H207" s="305" t="s">
        <v>1230</v>
      </c>
      <c r="I207" s="305"/>
      <c r="J207" s="305"/>
      <c r="K207" s="230"/>
    </row>
    <row r="208" spans="2:11" customFormat="1" ht="15" customHeight="1">
      <c r="B208" s="209"/>
      <c r="C208" s="186"/>
      <c r="D208" s="186"/>
      <c r="E208" s="186"/>
      <c r="F208" s="207"/>
      <c r="G208" s="186"/>
      <c r="H208" s="186"/>
      <c r="I208" s="186"/>
      <c r="J208" s="186"/>
      <c r="K208" s="230"/>
    </row>
    <row r="209" spans="2:11" customFormat="1" ht="15" customHeight="1">
      <c r="B209" s="209"/>
      <c r="C209" s="186" t="s">
        <v>1169</v>
      </c>
      <c r="D209" s="186"/>
      <c r="E209" s="186"/>
      <c r="F209" s="207" t="s">
        <v>81</v>
      </c>
      <c r="G209" s="186"/>
      <c r="H209" s="305" t="s">
        <v>1231</v>
      </c>
      <c r="I209" s="305"/>
      <c r="J209" s="305"/>
      <c r="K209" s="230"/>
    </row>
    <row r="210" spans="2:11" customFormat="1" ht="15" customHeight="1">
      <c r="B210" s="209"/>
      <c r="C210" s="186"/>
      <c r="D210" s="186"/>
      <c r="E210" s="186"/>
      <c r="F210" s="207" t="s">
        <v>1064</v>
      </c>
      <c r="G210" s="186"/>
      <c r="H210" s="305" t="s">
        <v>1065</v>
      </c>
      <c r="I210" s="305"/>
      <c r="J210" s="305"/>
      <c r="K210" s="230"/>
    </row>
    <row r="211" spans="2:11" customFormat="1" ht="15" customHeight="1">
      <c r="B211" s="209"/>
      <c r="C211" s="186"/>
      <c r="D211" s="186"/>
      <c r="E211" s="186"/>
      <c r="F211" s="207" t="s">
        <v>1062</v>
      </c>
      <c r="G211" s="186"/>
      <c r="H211" s="305" t="s">
        <v>1232</v>
      </c>
      <c r="I211" s="305"/>
      <c r="J211" s="305"/>
      <c r="K211" s="230"/>
    </row>
    <row r="212" spans="2:11" customFormat="1" ht="15" customHeight="1">
      <c r="B212" s="254"/>
      <c r="C212" s="186"/>
      <c r="D212" s="186"/>
      <c r="E212" s="186"/>
      <c r="F212" s="207" t="s">
        <v>1066</v>
      </c>
      <c r="G212" s="243"/>
      <c r="H212" s="304" t="s">
        <v>1067</v>
      </c>
      <c r="I212" s="304"/>
      <c r="J212" s="304"/>
      <c r="K212" s="255"/>
    </row>
    <row r="213" spans="2:11" customFormat="1" ht="15" customHeight="1">
      <c r="B213" s="254"/>
      <c r="C213" s="186"/>
      <c r="D213" s="186"/>
      <c r="E213" s="186"/>
      <c r="F213" s="207" t="s">
        <v>1068</v>
      </c>
      <c r="G213" s="243"/>
      <c r="H213" s="304" t="s">
        <v>1048</v>
      </c>
      <c r="I213" s="304"/>
      <c r="J213" s="304"/>
      <c r="K213" s="255"/>
    </row>
    <row r="214" spans="2:11" customFormat="1" ht="15" customHeight="1">
      <c r="B214" s="254"/>
      <c r="C214" s="186"/>
      <c r="D214" s="186"/>
      <c r="E214" s="186"/>
      <c r="F214" s="207"/>
      <c r="G214" s="243"/>
      <c r="H214" s="234"/>
      <c r="I214" s="234"/>
      <c r="J214" s="234"/>
      <c r="K214" s="255"/>
    </row>
    <row r="215" spans="2:11" customFormat="1" ht="15" customHeight="1">
      <c r="B215" s="254"/>
      <c r="C215" s="186" t="s">
        <v>1193</v>
      </c>
      <c r="D215" s="186"/>
      <c r="E215" s="186"/>
      <c r="F215" s="207">
        <v>1</v>
      </c>
      <c r="G215" s="243"/>
      <c r="H215" s="304" t="s">
        <v>1233</v>
      </c>
      <c r="I215" s="304"/>
      <c r="J215" s="304"/>
      <c r="K215" s="255"/>
    </row>
    <row r="216" spans="2:11" customFormat="1" ht="15" customHeight="1">
      <c r="B216" s="254"/>
      <c r="C216" s="186"/>
      <c r="D216" s="186"/>
      <c r="E216" s="186"/>
      <c r="F216" s="207">
        <v>2</v>
      </c>
      <c r="G216" s="243"/>
      <c r="H216" s="304" t="s">
        <v>1234</v>
      </c>
      <c r="I216" s="304"/>
      <c r="J216" s="304"/>
      <c r="K216" s="255"/>
    </row>
    <row r="217" spans="2:11" customFormat="1" ht="15" customHeight="1">
      <c r="B217" s="254"/>
      <c r="C217" s="186"/>
      <c r="D217" s="186"/>
      <c r="E217" s="186"/>
      <c r="F217" s="207">
        <v>3</v>
      </c>
      <c r="G217" s="243"/>
      <c r="H217" s="304" t="s">
        <v>1235</v>
      </c>
      <c r="I217" s="304"/>
      <c r="J217" s="304"/>
      <c r="K217" s="255"/>
    </row>
    <row r="218" spans="2:11" customFormat="1" ht="15" customHeight="1">
      <c r="B218" s="254"/>
      <c r="C218" s="186"/>
      <c r="D218" s="186"/>
      <c r="E218" s="186"/>
      <c r="F218" s="207">
        <v>4</v>
      </c>
      <c r="G218" s="243"/>
      <c r="H218" s="304" t="s">
        <v>1236</v>
      </c>
      <c r="I218" s="304"/>
      <c r="J218" s="304"/>
      <c r="K218" s="255"/>
    </row>
    <row r="219" spans="2:11" customFormat="1" ht="12.75" customHeight="1">
      <c r="B219" s="256"/>
      <c r="C219" s="257"/>
      <c r="D219" s="257"/>
      <c r="E219" s="257"/>
      <c r="F219" s="257"/>
      <c r="G219" s="257"/>
      <c r="H219" s="257"/>
      <c r="I219" s="257"/>
      <c r="J219" s="257"/>
      <c r="K219" s="258"/>
    </row>
  </sheetData>
  <sheetProtection formatCells="0" formatColumns="0" formatRows="0" insertColumns="0" insertRows="0" insertHyperlinks="0" deleteColumns="0" deleteRows="0" sort="0" autoFilter="0" pivotTables="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0:J210"/>
    <mergeCell ref="H217:J217"/>
    <mergeCell ref="H218:J218"/>
    <mergeCell ref="H216:J216"/>
    <mergeCell ref="H213:J213"/>
    <mergeCell ref="H212:J212"/>
  </mergeCells>
  <pageMargins left="0.59027779999999996" right="0.59027779999999996" top="0.59027779999999996" bottom="0.59027779999999996" header="0" footer="0"/>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11</vt:i4>
      </vt:variant>
    </vt:vector>
  </HeadingPairs>
  <TitlesOfParts>
    <vt:vector size="17" baseType="lpstr">
      <vt:lpstr>Rekapitulace stavby</vt:lpstr>
      <vt:lpstr>SO-101 - Komunikace a zpe...</vt:lpstr>
      <vt:lpstr>SO-301 - Venkovní dešťová...</vt:lpstr>
      <vt:lpstr>SO-401 - Veřejné osvětlení</vt:lpstr>
      <vt:lpstr>VRN - Vedlejší rozpočtové...</vt:lpstr>
      <vt:lpstr>Pokyny pro vyplnění</vt:lpstr>
      <vt:lpstr>'Rekapitulace stavby'!Názvy_tisku</vt:lpstr>
      <vt:lpstr>'SO-101 - Komunikace a zpe...'!Názvy_tisku</vt:lpstr>
      <vt:lpstr>'SO-301 - Venkovní dešťová...'!Názvy_tisku</vt:lpstr>
      <vt:lpstr>'SO-401 - Veřejné osvětlení'!Názvy_tisku</vt:lpstr>
      <vt:lpstr>'VRN - Vedlejší rozpočtové...'!Názvy_tisku</vt:lpstr>
      <vt:lpstr>'Pokyny pro vyplnění'!Oblast_tisku</vt:lpstr>
      <vt:lpstr>'Rekapitulace stavby'!Oblast_tisku</vt:lpstr>
      <vt:lpstr>'SO-101 - Komunikace a zpe...'!Oblast_tisku</vt:lpstr>
      <vt:lpstr>'SO-301 - Venkovní dešťová...'!Oblast_tisku</vt:lpstr>
      <vt:lpstr>'SO-401 - Veřejné osvětlení'!Oblast_tisku</vt:lpstr>
      <vt:lpstr>'VRN - Vedlejší rozpočtové...'!Oblast_tisku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PC\start</dc:creator>
  <cp:lastModifiedBy>Mgr. Martin Chroust</cp:lastModifiedBy>
  <dcterms:created xsi:type="dcterms:W3CDTF">2025-03-27T13:30:11Z</dcterms:created>
  <dcterms:modified xsi:type="dcterms:W3CDTF">2025-11-19T11:46:55Z</dcterms:modified>
</cp:coreProperties>
</file>