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W:\2024\2024066_Šluknov - chodník ul. Zahradní\7_Rozpočet\I.etapa\"/>
    </mc:Choice>
  </mc:AlternateContent>
  <bookViews>
    <workbookView xWindow="0" yWindow="0" windowWidth="0" windowHeight="0"/>
  </bookViews>
  <sheets>
    <sheet name="Rekapitulace stavby" sheetId="1" r:id="rId1"/>
    <sheet name="SO 0 - Vedlejší rozpočtov..." sheetId="2" r:id="rId2"/>
    <sheet name="SO 01 - Výstavba parkoviště " sheetId="3" r:id="rId3"/>
    <sheet name="SO 02 - Přemístění a výmě..." sheetId="4" r:id="rId4"/>
    <sheet name="SO 01 - Výstavba chodníku " sheetId="5" r:id="rId5"/>
    <sheet name="Pokyny pro vyplnění" sheetId="6" r:id="rId6"/>
  </sheets>
  <definedNames>
    <definedName name="_xlnm.Print_Area" localSheetId="0">'Rekapitulace stavby'!$D$4:$AO$36,'Rekapitulace stavby'!$C$42:$AQ$61</definedName>
    <definedName name="_xlnm.Print_Titles" localSheetId="0">'Rekapitulace stavby'!$52:$52</definedName>
    <definedName name="_xlnm._FilterDatabase" localSheetId="1" hidden="1">'SO 0 - Vedlejší rozpočtov...'!$C$89:$K$127</definedName>
    <definedName name="_xlnm.Print_Area" localSheetId="1">'SO 0 - Vedlejší rozpočtov...'!$C$4:$J$41,'SO 0 - Vedlejší rozpočtov...'!$C$47:$J$69,'SO 0 - Vedlejší rozpočtov...'!$C$75:$K$127</definedName>
    <definedName name="_xlnm.Print_Titles" localSheetId="1">'SO 0 - Vedlejší rozpočtov...'!$89:$89</definedName>
    <definedName name="_xlnm._FilterDatabase" localSheetId="2" hidden="1">'SO 01 - Výstavba parkoviště '!$C$95:$K$435</definedName>
    <definedName name="_xlnm.Print_Area" localSheetId="2">'SO 01 - Výstavba parkoviště '!$C$4:$J$41,'SO 01 - Výstavba parkoviště '!$C$47:$J$75,'SO 01 - Výstavba parkoviště '!$C$81:$K$435</definedName>
    <definedName name="_xlnm.Print_Titles" localSheetId="2">'SO 01 - Výstavba parkoviště '!$95:$95</definedName>
    <definedName name="_xlnm._FilterDatabase" localSheetId="3" hidden="1">'SO 02 - Přemístění a výmě...'!$C$98:$K$237</definedName>
    <definedName name="_xlnm.Print_Area" localSheetId="3">'SO 02 - Přemístění a výmě...'!$C$4:$J$41,'SO 02 - Přemístění a výmě...'!$C$47:$J$78,'SO 02 - Přemístění a výmě...'!$C$84:$K$237</definedName>
    <definedName name="_xlnm.Print_Titles" localSheetId="3">'SO 02 - Přemístění a výmě...'!$98:$98</definedName>
    <definedName name="_xlnm._FilterDatabase" localSheetId="4" hidden="1">'SO 01 - Výstavba chodníku '!$C$89:$K$150</definedName>
    <definedName name="_xlnm.Print_Area" localSheetId="4">'SO 01 - Výstavba chodníku '!$C$4:$J$41,'SO 01 - Výstavba chodníku '!$C$47:$J$69,'SO 01 - Výstavba chodníku '!$C$75:$K$150</definedName>
    <definedName name="_xlnm.Print_Titles" localSheetId="4">'SO 01 - Výstavba chodníku '!$89:$89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9"/>
  <c r="J38"/>
  <c i="1" r="AY60"/>
  <c i="5" r="J37"/>
  <c i="1" r="AX60"/>
  <c i="5" r="BI148"/>
  <c r="BH148"/>
  <c r="BG148"/>
  <c r="BF148"/>
  <c r="T148"/>
  <c r="T147"/>
  <c r="R148"/>
  <c r="R147"/>
  <c r="P148"/>
  <c r="P147"/>
  <c r="BI143"/>
  <c r="BH143"/>
  <c r="BG143"/>
  <c r="BF143"/>
  <c r="T143"/>
  <c r="R143"/>
  <c r="P143"/>
  <c r="BI138"/>
  <c r="BH138"/>
  <c r="BG138"/>
  <c r="BF138"/>
  <c r="T138"/>
  <c r="R138"/>
  <c r="P138"/>
  <c r="BI136"/>
  <c r="BH136"/>
  <c r="BG136"/>
  <c r="BF136"/>
  <c r="T136"/>
  <c r="R136"/>
  <c r="P136"/>
  <c r="BI132"/>
  <c r="BH132"/>
  <c r="BG132"/>
  <c r="BF132"/>
  <c r="T132"/>
  <c r="R132"/>
  <c r="P132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1"/>
  <c r="BH111"/>
  <c r="BG111"/>
  <c r="BF111"/>
  <c r="T111"/>
  <c r="R111"/>
  <c r="P111"/>
  <c r="BI104"/>
  <c r="BH104"/>
  <c r="BG104"/>
  <c r="BF104"/>
  <c r="T104"/>
  <c r="R104"/>
  <c r="P104"/>
  <c r="BI93"/>
  <c r="BH93"/>
  <c r="BG93"/>
  <c r="BF93"/>
  <c r="T93"/>
  <c r="T92"/>
  <c r="R93"/>
  <c r="R92"/>
  <c r="P93"/>
  <c r="P92"/>
  <c r="J87"/>
  <c r="J86"/>
  <c r="F86"/>
  <c r="F84"/>
  <c r="E82"/>
  <c r="J59"/>
  <c r="J58"/>
  <c r="F58"/>
  <c r="F56"/>
  <c r="E54"/>
  <c r="J20"/>
  <c r="E20"/>
  <c r="F87"/>
  <c r="J19"/>
  <c r="J14"/>
  <c r="J56"/>
  <c r="E7"/>
  <c r="E78"/>
  <c i="4" r="J39"/>
  <c r="J38"/>
  <c i="1" r="AY58"/>
  <c i="4" r="J37"/>
  <c i="1" r="AX58"/>
  <c i="4" r="BI236"/>
  <c r="BH236"/>
  <c r="BG236"/>
  <c r="BF236"/>
  <c r="T236"/>
  <c r="T235"/>
  <c r="R236"/>
  <c r="R235"/>
  <c r="P236"/>
  <c r="P235"/>
  <c r="BI233"/>
  <c r="BH233"/>
  <c r="BG233"/>
  <c r="BF233"/>
  <c r="T233"/>
  <c r="T232"/>
  <c r="R233"/>
  <c r="R232"/>
  <c r="P233"/>
  <c r="P232"/>
  <c r="BI228"/>
  <c r="BH228"/>
  <c r="BG228"/>
  <c r="BF228"/>
  <c r="T228"/>
  <c r="T227"/>
  <c r="R228"/>
  <c r="R227"/>
  <c r="P228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8"/>
  <c r="BH148"/>
  <c r="BG148"/>
  <c r="BF148"/>
  <c r="T148"/>
  <c r="R148"/>
  <c r="P148"/>
  <c r="BI144"/>
  <c r="BH144"/>
  <c r="BG144"/>
  <c r="BF144"/>
  <c r="T144"/>
  <c r="R144"/>
  <c r="P144"/>
  <c r="BI138"/>
  <c r="BH138"/>
  <c r="BG138"/>
  <c r="BF138"/>
  <c r="T138"/>
  <c r="R138"/>
  <c r="P138"/>
  <c r="BI131"/>
  <c r="BH131"/>
  <c r="BG131"/>
  <c r="BF131"/>
  <c r="T131"/>
  <c r="R131"/>
  <c r="P131"/>
  <c r="BI125"/>
  <c r="BH125"/>
  <c r="BG125"/>
  <c r="BF125"/>
  <c r="T125"/>
  <c r="R125"/>
  <c r="P125"/>
  <c r="BI118"/>
  <c r="BH118"/>
  <c r="BG118"/>
  <c r="BF118"/>
  <c r="T118"/>
  <c r="R118"/>
  <c r="P118"/>
  <c r="BI112"/>
  <c r="BH112"/>
  <c r="BG112"/>
  <c r="BF112"/>
  <c r="T112"/>
  <c r="R112"/>
  <c r="P112"/>
  <c r="BI106"/>
  <c r="BH106"/>
  <c r="BG106"/>
  <c r="BF106"/>
  <c r="T106"/>
  <c r="R106"/>
  <c r="P106"/>
  <c r="BI102"/>
  <c r="BH102"/>
  <c r="BG102"/>
  <c r="BF102"/>
  <c r="T102"/>
  <c r="R102"/>
  <c r="P102"/>
  <c r="J96"/>
  <c r="J95"/>
  <c r="F95"/>
  <c r="F93"/>
  <c r="E91"/>
  <c r="J59"/>
  <c r="J58"/>
  <c r="F58"/>
  <c r="F56"/>
  <c r="E54"/>
  <c r="J20"/>
  <c r="E20"/>
  <c r="F96"/>
  <c r="J19"/>
  <c r="J14"/>
  <c r="J56"/>
  <c r="E7"/>
  <c r="E87"/>
  <c i="3" r="J39"/>
  <c r="J38"/>
  <c i="1" r="AY57"/>
  <c i="3" r="J37"/>
  <c i="1" r="AX57"/>
  <c i="3" r="BI433"/>
  <c r="BH433"/>
  <c r="BG433"/>
  <c r="BF433"/>
  <c r="T433"/>
  <c r="R433"/>
  <c r="P433"/>
  <c r="BI431"/>
  <c r="BH431"/>
  <c r="BG431"/>
  <c r="BF431"/>
  <c r="T431"/>
  <c r="R431"/>
  <c r="P431"/>
  <c r="BI427"/>
  <c r="BH427"/>
  <c r="BG427"/>
  <c r="BF427"/>
  <c r="T427"/>
  <c r="T426"/>
  <c r="R427"/>
  <c r="R426"/>
  <c r="P427"/>
  <c r="P426"/>
  <c r="BI421"/>
  <c r="BH421"/>
  <c r="BG421"/>
  <c r="BF421"/>
  <c r="T421"/>
  <c r="R421"/>
  <c r="P421"/>
  <c r="BI417"/>
  <c r="BH417"/>
  <c r="BG417"/>
  <c r="BF417"/>
  <c r="T417"/>
  <c r="R417"/>
  <c r="P417"/>
  <c r="BI414"/>
  <c r="BH414"/>
  <c r="BG414"/>
  <c r="BF414"/>
  <c r="T414"/>
  <c r="R414"/>
  <c r="P414"/>
  <c r="BI410"/>
  <c r="BH410"/>
  <c r="BG410"/>
  <c r="BF410"/>
  <c r="T410"/>
  <c r="R410"/>
  <c r="P410"/>
  <c r="BI407"/>
  <c r="BH407"/>
  <c r="BG407"/>
  <c r="BF407"/>
  <c r="T407"/>
  <c r="R407"/>
  <c r="P407"/>
  <c r="BI402"/>
  <c r="BH402"/>
  <c r="BG402"/>
  <c r="BF402"/>
  <c r="T402"/>
  <c r="R402"/>
  <c r="P402"/>
  <c r="BI398"/>
  <c r="BH398"/>
  <c r="BG398"/>
  <c r="BF398"/>
  <c r="T398"/>
  <c r="R398"/>
  <c r="P398"/>
  <c r="BI394"/>
  <c r="BH394"/>
  <c r="BG394"/>
  <c r="BF394"/>
  <c r="T394"/>
  <c r="R394"/>
  <c r="P394"/>
  <c r="BI388"/>
  <c r="BH388"/>
  <c r="BG388"/>
  <c r="BF388"/>
  <c r="T388"/>
  <c r="R388"/>
  <c r="P388"/>
  <c r="BI384"/>
  <c r="BH384"/>
  <c r="BG384"/>
  <c r="BF384"/>
  <c r="T384"/>
  <c r="R384"/>
  <c r="P384"/>
  <c r="BI382"/>
  <c r="BH382"/>
  <c r="BG382"/>
  <c r="BF382"/>
  <c r="T382"/>
  <c r="R382"/>
  <c r="P382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69"/>
  <c r="BH369"/>
  <c r="BG369"/>
  <c r="BF369"/>
  <c r="T369"/>
  <c r="R369"/>
  <c r="P369"/>
  <c r="BI364"/>
  <c r="BH364"/>
  <c r="BG364"/>
  <c r="BF364"/>
  <c r="T364"/>
  <c r="T363"/>
  <c r="R364"/>
  <c r="R363"/>
  <c r="P364"/>
  <c r="P363"/>
  <c r="BI359"/>
  <c r="BH359"/>
  <c r="BG359"/>
  <c r="BF359"/>
  <c r="T359"/>
  <c r="R359"/>
  <c r="P359"/>
  <c r="BI355"/>
  <c r="BH355"/>
  <c r="BG355"/>
  <c r="BF355"/>
  <c r="T355"/>
  <c r="R355"/>
  <c r="P355"/>
  <c r="BI349"/>
  <c r="BH349"/>
  <c r="BG349"/>
  <c r="BF349"/>
  <c r="T349"/>
  <c r="R349"/>
  <c r="P349"/>
  <c r="BI342"/>
  <c r="BH342"/>
  <c r="BG342"/>
  <c r="BF342"/>
  <c r="T342"/>
  <c r="R342"/>
  <c r="P342"/>
  <c r="BI336"/>
  <c r="BH336"/>
  <c r="BG336"/>
  <c r="BF336"/>
  <c r="T336"/>
  <c r="R336"/>
  <c r="P336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4"/>
  <c r="BH314"/>
  <c r="BG314"/>
  <c r="BF314"/>
  <c r="T314"/>
  <c r="R314"/>
  <c r="P314"/>
  <c r="BI310"/>
  <c r="BH310"/>
  <c r="BG310"/>
  <c r="BF310"/>
  <c r="T310"/>
  <c r="R310"/>
  <c r="P310"/>
  <c r="BI306"/>
  <c r="BH306"/>
  <c r="BG306"/>
  <c r="BF306"/>
  <c r="T306"/>
  <c r="R306"/>
  <c r="P306"/>
  <c r="BI300"/>
  <c r="BH300"/>
  <c r="BG300"/>
  <c r="BF300"/>
  <c r="T300"/>
  <c r="R300"/>
  <c r="P300"/>
  <c r="BI295"/>
  <c r="BH295"/>
  <c r="BG295"/>
  <c r="BF295"/>
  <c r="T295"/>
  <c r="R295"/>
  <c r="P295"/>
  <c r="BI292"/>
  <c r="BH292"/>
  <c r="BG292"/>
  <c r="BF292"/>
  <c r="T292"/>
  <c r="R292"/>
  <c r="P292"/>
  <c r="BI282"/>
  <c r="BH282"/>
  <c r="BG282"/>
  <c r="BF282"/>
  <c r="T282"/>
  <c r="R282"/>
  <c r="P282"/>
  <c r="BI277"/>
  <c r="BH277"/>
  <c r="BG277"/>
  <c r="BF277"/>
  <c r="T277"/>
  <c r="R277"/>
  <c r="P277"/>
  <c r="BI273"/>
  <c r="BH273"/>
  <c r="BG273"/>
  <c r="BF273"/>
  <c r="T273"/>
  <c r="R273"/>
  <c r="P273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45"/>
  <c r="BH245"/>
  <c r="BG245"/>
  <c r="BF245"/>
  <c r="T245"/>
  <c r="R245"/>
  <c r="P245"/>
  <c r="BI239"/>
  <c r="BH239"/>
  <c r="BG239"/>
  <c r="BF239"/>
  <c r="T239"/>
  <c r="R239"/>
  <c r="P239"/>
  <c r="BI228"/>
  <c r="BH228"/>
  <c r="BG228"/>
  <c r="BF228"/>
  <c r="T228"/>
  <c r="R228"/>
  <c r="P228"/>
  <c r="BI221"/>
  <c r="BH221"/>
  <c r="BG221"/>
  <c r="BF221"/>
  <c r="T221"/>
  <c r="R221"/>
  <c r="P221"/>
  <c r="BI211"/>
  <c r="BH211"/>
  <c r="BG211"/>
  <c r="BF211"/>
  <c r="T211"/>
  <c r="R211"/>
  <c r="P211"/>
  <c r="BI204"/>
  <c r="BH204"/>
  <c r="BG204"/>
  <c r="BF204"/>
  <c r="T204"/>
  <c r="R204"/>
  <c r="P204"/>
  <c r="BI193"/>
  <c r="BH193"/>
  <c r="BG193"/>
  <c r="BF193"/>
  <c r="T193"/>
  <c r="R193"/>
  <c r="P193"/>
  <c r="BI186"/>
  <c r="BH186"/>
  <c r="BG186"/>
  <c r="BF186"/>
  <c r="T186"/>
  <c r="R186"/>
  <c r="P186"/>
  <c r="BI176"/>
  <c r="BH176"/>
  <c r="BG176"/>
  <c r="BF176"/>
  <c r="T176"/>
  <c r="R176"/>
  <c r="P176"/>
  <c r="BI170"/>
  <c r="BH170"/>
  <c r="BG170"/>
  <c r="BF170"/>
  <c r="T170"/>
  <c r="R170"/>
  <c r="P170"/>
  <c r="BI160"/>
  <c r="BH160"/>
  <c r="BG160"/>
  <c r="BF160"/>
  <c r="T160"/>
  <c r="R160"/>
  <c r="P160"/>
  <c r="BI153"/>
  <c r="BH153"/>
  <c r="BG153"/>
  <c r="BF153"/>
  <c r="T153"/>
  <c r="R153"/>
  <c r="P153"/>
  <c r="BI142"/>
  <c r="BH142"/>
  <c r="BG142"/>
  <c r="BF142"/>
  <c r="T142"/>
  <c r="R142"/>
  <c r="P142"/>
  <c r="BI132"/>
  <c r="BH132"/>
  <c r="BG132"/>
  <c r="BF132"/>
  <c r="T132"/>
  <c r="R132"/>
  <c r="P132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J93"/>
  <c r="J92"/>
  <c r="F92"/>
  <c r="F90"/>
  <c r="E88"/>
  <c r="J59"/>
  <c r="J58"/>
  <c r="F58"/>
  <c r="F56"/>
  <c r="E54"/>
  <c r="J20"/>
  <c r="E20"/>
  <c r="F59"/>
  <c r="J19"/>
  <c r="J14"/>
  <c r="J90"/>
  <c r="E7"/>
  <c r="E84"/>
  <c i="2" r="J39"/>
  <c r="J38"/>
  <c i="1" r="AY56"/>
  <c i="2" r="J37"/>
  <c i="1" r="AX56"/>
  <c i="2" r="BI124"/>
  <c r="BH124"/>
  <c r="BG124"/>
  <c r="BF124"/>
  <c r="T124"/>
  <c r="T123"/>
  <c r="R124"/>
  <c r="R123"/>
  <c r="P124"/>
  <c r="P123"/>
  <c r="BI119"/>
  <c r="BH119"/>
  <c r="BG119"/>
  <c r="BF119"/>
  <c r="T119"/>
  <c r="R119"/>
  <c r="P119"/>
  <c r="BI115"/>
  <c r="BH115"/>
  <c r="BG115"/>
  <c r="BF115"/>
  <c r="T115"/>
  <c r="R115"/>
  <c r="P115"/>
  <c r="BI110"/>
  <c r="BH110"/>
  <c r="BG110"/>
  <c r="BF110"/>
  <c r="T110"/>
  <c r="T109"/>
  <c r="R110"/>
  <c r="R109"/>
  <c r="P110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9"/>
  <c r="J58"/>
  <c r="F58"/>
  <c r="F56"/>
  <c r="E54"/>
  <c r="J20"/>
  <c r="E20"/>
  <c r="F87"/>
  <c r="J19"/>
  <c r="J14"/>
  <c r="J84"/>
  <c r="E7"/>
  <c r="E78"/>
  <c i="1" r="L50"/>
  <c r="AM50"/>
  <c r="AM49"/>
  <c r="L49"/>
  <c r="AM47"/>
  <c r="L47"/>
  <c r="L45"/>
  <c r="L44"/>
  <c i="3" r="J384"/>
  <c r="BK377"/>
  <c i="4" r="BK233"/>
  <c r="J102"/>
  <c i="3" r="J421"/>
  <c r="J319"/>
  <c i="4" r="J203"/>
  <c i="5" r="J118"/>
  <c i="3" r="BK255"/>
  <c r="J306"/>
  <c i="4" r="BK125"/>
  <c i="5" r="J136"/>
  <c i="3" r="BK266"/>
  <c i="4" r="BK112"/>
  <c i="5" r="BK111"/>
  <c i="3" r="BK379"/>
  <c r="J402"/>
  <c i="4" r="J106"/>
  <c i="5" r="BK118"/>
  <c i="2" r="J93"/>
  <c i="3" r="J407"/>
  <c r="BK239"/>
  <c i="4" r="J148"/>
  <c i="5" r="BK138"/>
  <c i="3" r="BK282"/>
  <c r="J204"/>
  <c i="4" r="BK131"/>
  <c i="5" r="J143"/>
  <c i="3" r="BK427"/>
  <c r="J349"/>
  <c i="4" r="BK228"/>
  <c r="BK195"/>
  <c i="2" r="J110"/>
  <c i="3" r="BK355"/>
  <c r="BK292"/>
  <c r="BK314"/>
  <c i="4" r="BK177"/>
  <c i="2" r="J119"/>
  <c i="3" r="J132"/>
  <c r="BK319"/>
  <c i="4" r="J211"/>
  <c r="J183"/>
  <c i="2" r="BK110"/>
  <c i="3" r="J310"/>
  <c r="BK132"/>
  <c i="4" r="J192"/>
  <c r="BK215"/>
  <c i="3" r="BK388"/>
  <c r="J270"/>
  <c r="BK327"/>
  <c i="4" r="J153"/>
  <c i="5" r="J132"/>
  <c i="2" r="J101"/>
  <c i="3" r="BK349"/>
  <c r="J119"/>
  <c i="4" r="BK157"/>
  <c i="2" r="J124"/>
  <c i="3" r="BK107"/>
  <c r="BK342"/>
  <c i="4" r="BK199"/>
  <c r="J157"/>
  <c i="3" r="J273"/>
  <c r="BK119"/>
  <c r="J292"/>
  <c i="4" r="BK155"/>
  <c r="J125"/>
  <c i="3" r="J417"/>
  <c r="J431"/>
  <c r="J170"/>
  <c r="BK111"/>
  <c i="5" r="J122"/>
  <c i="3" r="J277"/>
  <c r="J398"/>
  <c r="J153"/>
  <c i="4" r="BK219"/>
  <c r="J228"/>
  <c i="5" r="BK93"/>
  <c i="3" r="J379"/>
  <c r="BK262"/>
  <c i="4" r="BK144"/>
  <c i="2" r="BK124"/>
  <c i="3" r="J355"/>
  <c r="BK277"/>
  <c r="J282"/>
  <c i="4" r="BK189"/>
  <c i="5" r="BK104"/>
  <c i="3" r="BK414"/>
  <c r="BK273"/>
  <c r="J245"/>
  <c i="4" r="J155"/>
  <c i="2" r="BK115"/>
  <c i="3" r="BK402"/>
  <c r="J410"/>
  <c i="4" r="BK192"/>
  <c i="2" r="F36"/>
  <c i="3" r="BK331"/>
  <c r="J323"/>
  <c i="4" r="J186"/>
  <c i="5" r="BK136"/>
  <c i="3" r="BK336"/>
  <c r="J193"/>
  <c r="BK176"/>
  <c i="4" r="J138"/>
  <c i="2" r="BK93"/>
  <c i="3" r="BK153"/>
  <c r="BK103"/>
  <c i="4" r="J171"/>
  <c i="5" r="J93"/>
  <c i="3" r="J433"/>
  <c r="J414"/>
  <c i="4" r="BK180"/>
  <c r="J199"/>
  <c i="2" r="BK101"/>
  <c i="3" r="BK186"/>
  <c r="J375"/>
  <c i="4" r="J177"/>
  <c i="2" r="BK119"/>
  <c i="3" r="J377"/>
  <c r="J342"/>
  <c i="4" r="J223"/>
  <c r="BK160"/>
  <c i="2" r="J115"/>
  <c i="3" r="BK364"/>
  <c r="BK421"/>
  <c i="4" r="BK211"/>
  <c i="5" r="J148"/>
  <c i="3" r="J259"/>
  <c r="J142"/>
  <c i="4" r="BK118"/>
  <c r="BK203"/>
  <c i="3" r="BK382"/>
  <c r="J336"/>
  <c i="4" r="J189"/>
  <c i="5" r="J111"/>
  <c i="3" r="J300"/>
  <c r="BK369"/>
  <c r="BK359"/>
  <c i="4" r="BK168"/>
  <c i="5" r="BK132"/>
  <c i="3" r="BK245"/>
  <c r="J107"/>
  <c i="4" r="J131"/>
  <c i="3" r="J176"/>
  <c r="BK123"/>
  <c i="4" r="BK223"/>
  <c i="5" r="J104"/>
  <c i="3" r="BK310"/>
  <c r="J115"/>
  <c r="BK295"/>
  <c i="4" r="J180"/>
  <c i="3" r="J427"/>
  <c r="BK193"/>
  <c i="4" r="J215"/>
  <c r="BK175"/>
  <c i="5" r="BK143"/>
  <c i="3" r="BK384"/>
  <c r="J359"/>
  <c i="4" r="J168"/>
  <c r="J160"/>
  <c i="1" r="AS59"/>
  <c i="3" r="J327"/>
  <c r="BK417"/>
  <c i="4" r="J236"/>
  <c r="BK153"/>
  <c i="2" r="BK105"/>
  <c i="3" r="BK270"/>
  <c r="J364"/>
  <c r="BK170"/>
  <c i="4" r="J206"/>
  <c i="3" r="J262"/>
  <c r="BK221"/>
  <c r="BK142"/>
  <c i="4" r="BK138"/>
  <c i="3" r="BK306"/>
  <c r="J331"/>
  <c i="4" r="BK102"/>
  <c r="BK163"/>
  <c i="2" r="J105"/>
  <c i="3" r="J221"/>
  <c r="J228"/>
  <c i="4" r="J219"/>
  <c i="3" r="J211"/>
  <c r="J314"/>
  <c i="4" r="J233"/>
  <c r="BK186"/>
  <c i="2" r="BK97"/>
  <c i="3" r="BK228"/>
  <c r="BK160"/>
  <c r="J255"/>
  <c i="4" r="J195"/>
  <c i="5" r="BK126"/>
  <c i="3" r="J394"/>
  <c r="J295"/>
  <c r="BK259"/>
  <c r="J99"/>
  <c i="4" r="J144"/>
  <c i="5" r="J126"/>
  <c i="3" r="BK394"/>
  <c r="J111"/>
  <c r="BK204"/>
  <c i="4" r="J118"/>
  <c r="BK106"/>
  <c i="1" r="AS55"/>
  <c i="4" r="BK183"/>
  <c r="BK148"/>
  <c i="3" r="J239"/>
  <c r="J160"/>
  <c r="J103"/>
  <c i="4" r="J112"/>
  <c i="5" r="BK122"/>
  <c i="3" r="J382"/>
  <c r="BK323"/>
  <c r="J123"/>
  <c i="4" r="J163"/>
  <c i="5" r="J138"/>
  <c i="3" r="BK433"/>
  <c r="J186"/>
  <c i="4" r="BK171"/>
  <c i="2" r="J97"/>
  <c i="3" r="BK431"/>
  <c r="J388"/>
  <c r="BK398"/>
  <c i="4" r="BK206"/>
  <c r="J175"/>
  <c i="3" r="BK407"/>
  <c r="BK410"/>
  <c r="BK211"/>
  <c i="5" r="BK148"/>
  <c i="3" r="BK375"/>
  <c r="J266"/>
  <c r="BK300"/>
  <c i="4" r="BK236"/>
  <c i="3" r="J369"/>
  <c r="BK99"/>
  <c r="BK115"/>
  <c l="1" r="P98"/>
  <c r="BK335"/>
  <c r="J335"/>
  <c r="J68"/>
  <c r="BK406"/>
  <c r="J406"/>
  <c r="J71"/>
  <c i="4" r="BK152"/>
  <c r="P159"/>
  <c r="R174"/>
  <c r="R198"/>
  <c r="R197"/>
  <c i="3" r="T98"/>
  <c r="R335"/>
  <c r="P406"/>
  <c r="P430"/>
  <c r="P425"/>
  <c i="4" r="BK101"/>
  <c r="J101"/>
  <c r="J65"/>
  <c r="P152"/>
  <c r="BK174"/>
  <c r="J174"/>
  <c r="J70"/>
  <c r="T198"/>
  <c r="T197"/>
  <c i="2" r="R92"/>
  <c i="3" r="BK98"/>
  <c r="BK318"/>
  <c r="J318"/>
  <c r="J67"/>
  <c r="BK368"/>
  <c r="J368"/>
  <c r="J70"/>
  <c i="2" r="P114"/>
  <c i="3" r="R98"/>
  <c r="P335"/>
  <c r="T406"/>
  <c r="BK430"/>
  <c r="J430"/>
  <c r="J74"/>
  <c i="4" r="T101"/>
  <c r="T100"/>
  <c r="T159"/>
  <c r="R167"/>
  <c r="R210"/>
  <c r="R209"/>
  <c i="5" r="T103"/>
  <c i="2" r="BK92"/>
  <c r="BK114"/>
  <c r="J114"/>
  <c r="J67"/>
  <c i="3" r="P281"/>
  <c r="R318"/>
  <c r="R368"/>
  <c r="T430"/>
  <c r="T425"/>
  <c i="4" r="BK159"/>
  <c r="J159"/>
  <c r="J68"/>
  <c r="P167"/>
  <c r="BK198"/>
  <c r="BK197"/>
  <c r="J197"/>
  <c r="J71"/>
  <c r="T210"/>
  <c r="T209"/>
  <c i="5" r="BK131"/>
  <c r="J131"/>
  <c r="J67"/>
  <c i="2" r="P92"/>
  <c r="P91"/>
  <c r="P90"/>
  <c i="1" r="AU56"/>
  <c i="2" r="T114"/>
  <c i="3" r="BK281"/>
  <c r="J281"/>
  <c r="J66"/>
  <c r="P318"/>
  <c r="T368"/>
  <c i="4" r="P101"/>
  <c r="P100"/>
  <c r="R152"/>
  <c r="BK167"/>
  <c r="J167"/>
  <c r="J69"/>
  <c r="T167"/>
  <c r="P198"/>
  <c r="P197"/>
  <c i="5" r="BK103"/>
  <c r="J103"/>
  <c r="J66"/>
  <c r="P131"/>
  <c i="2" r="T92"/>
  <c r="T91"/>
  <c r="T90"/>
  <c r="R114"/>
  <c i="3" r="R281"/>
  <c r="T335"/>
  <c r="R406"/>
  <c i="4" r="R159"/>
  <c r="T174"/>
  <c r="P210"/>
  <c r="P209"/>
  <c i="5" r="R103"/>
  <c r="T131"/>
  <c i="3" r="T281"/>
  <c r="T318"/>
  <c r="P368"/>
  <c r="R430"/>
  <c r="R425"/>
  <c i="4" r="R101"/>
  <c r="R100"/>
  <c r="T152"/>
  <c r="T151"/>
  <c r="P174"/>
  <c r="BK210"/>
  <c r="J210"/>
  <c r="J74"/>
  <c i="5" r="P103"/>
  <c r="P91"/>
  <c r="P90"/>
  <c i="1" r="AU60"/>
  <c i="5" r="R131"/>
  <c i="3" r="BK363"/>
  <c r="J363"/>
  <c r="J69"/>
  <c i="4" r="BK235"/>
  <c r="J235"/>
  <c r="J77"/>
  <c i="2" r="BK109"/>
  <c r="J109"/>
  <c r="J66"/>
  <c i="3" r="BK426"/>
  <c r="J426"/>
  <c r="J73"/>
  <c i="5" r="BK147"/>
  <c r="J147"/>
  <c r="J68"/>
  <c i="4" r="BK227"/>
  <c r="J227"/>
  <c r="J75"/>
  <c r="BK232"/>
  <c r="J232"/>
  <c r="J76"/>
  <c i="5" r="BK92"/>
  <c r="J92"/>
  <c r="J65"/>
  <c i="2" r="BK123"/>
  <c r="J123"/>
  <c r="J68"/>
  <c i="4" r="J152"/>
  <c r="J67"/>
  <c i="5" r="BE138"/>
  <c r="E50"/>
  <c r="J84"/>
  <c r="BE126"/>
  <c r="BE136"/>
  <c r="BE104"/>
  <c r="BE122"/>
  <c r="BE132"/>
  <c r="BE148"/>
  <c r="BE143"/>
  <c r="F59"/>
  <c r="BE118"/>
  <c i="4" r="J198"/>
  <c r="J72"/>
  <c r="BK209"/>
  <c r="J209"/>
  <c r="J73"/>
  <c i="5" r="BE93"/>
  <c r="BE111"/>
  <c i="4" r="BK100"/>
  <c r="BE144"/>
  <c r="BE171"/>
  <c r="BE211"/>
  <c i="3" r="BK425"/>
  <c r="J425"/>
  <c r="J72"/>
  <c i="4" r="BE112"/>
  <c r="BE236"/>
  <c i="3" r="J98"/>
  <c r="J65"/>
  <c i="4" r="F59"/>
  <c r="J93"/>
  <c r="BE106"/>
  <c r="BE153"/>
  <c r="BE155"/>
  <c r="BE183"/>
  <c r="BE186"/>
  <c r="BE192"/>
  <c r="BE203"/>
  <c r="BE233"/>
  <c r="BE125"/>
  <c r="BE189"/>
  <c r="BE195"/>
  <c r="BE215"/>
  <c r="E50"/>
  <c r="BE102"/>
  <c r="BE163"/>
  <c r="BE175"/>
  <c r="BE180"/>
  <c r="BE199"/>
  <c r="BE138"/>
  <c r="BE177"/>
  <c r="BE206"/>
  <c r="BE219"/>
  <c r="BE223"/>
  <c r="BE118"/>
  <c r="BE131"/>
  <c r="BE157"/>
  <c r="BE160"/>
  <c r="BE168"/>
  <c r="BE228"/>
  <c r="BE148"/>
  <c i="3" r="BE193"/>
  <c r="BE204"/>
  <c r="BE262"/>
  <c r="BE277"/>
  <c r="BE323"/>
  <c r="BE132"/>
  <c r="BE142"/>
  <c r="BE170"/>
  <c r="BE259"/>
  <c r="BE295"/>
  <c r="BE314"/>
  <c r="BE355"/>
  <c r="BE379"/>
  <c r="BE414"/>
  <c r="BE433"/>
  <c r="F93"/>
  <c r="BE115"/>
  <c r="BE300"/>
  <c r="J56"/>
  <c r="BE99"/>
  <c r="BE228"/>
  <c r="BE239"/>
  <c r="BE255"/>
  <c r="BE270"/>
  <c r="BE306"/>
  <c r="BE331"/>
  <c r="BE382"/>
  <c r="BE394"/>
  <c r="BE407"/>
  <c r="BE427"/>
  <c r="BE431"/>
  <c i="2" r="J92"/>
  <c r="J65"/>
  <c i="3" r="BE103"/>
  <c r="BE107"/>
  <c r="BE153"/>
  <c r="BE245"/>
  <c r="BE273"/>
  <c r="BE282"/>
  <c r="BE310"/>
  <c r="BE319"/>
  <c r="BE359"/>
  <c r="BE377"/>
  <c r="BE384"/>
  <c r="BE421"/>
  <c r="BE111"/>
  <c r="BE211"/>
  <c r="BE266"/>
  <c r="BE375"/>
  <c r="BE410"/>
  <c r="BE119"/>
  <c r="BE160"/>
  <c r="BE327"/>
  <c r="BE336"/>
  <c r="BE342"/>
  <c r="BE349"/>
  <c r="BE369"/>
  <c r="BE417"/>
  <c r="E50"/>
  <c r="BE123"/>
  <c r="BE176"/>
  <c r="BE186"/>
  <c r="BE221"/>
  <c r="BE292"/>
  <c r="BE364"/>
  <c r="BE388"/>
  <c r="BE398"/>
  <c r="BE402"/>
  <c i="2" r="J56"/>
  <c r="BE93"/>
  <c r="BE97"/>
  <c r="BE101"/>
  <c r="BE105"/>
  <c r="BE110"/>
  <c r="E50"/>
  <c r="F59"/>
  <c r="BE119"/>
  <c r="BE124"/>
  <c i="1" r="BA56"/>
  <c i="2" r="BE115"/>
  <c i="1" r="AS54"/>
  <c i="5" r="F37"/>
  <c i="1" r="BB60"/>
  <c r="BB59"/>
  <c r="AX59"/>
  <c i="3" r="F36"/>
  <c i="1" r="BA57"/>
  <c i="5" r="F36"/>
  <c i="1" r="BA60"/>
  <c r="BA59"/>
  <c r="AW59"/>
  <c i="4" r="F39"/>
  <c i="1" r="BD58"/>
  <c i="4" r="F37"/>
  <c i="1" r="BB58"/>
  <c i="2" r="F38"/>
  <c i="1" r="BC56"/>
  <c i="2" r="F37"/>
  <c i="1" r="BB56"/>
  <c i="2" r="J36"/>
  <c i="1" r="AW56"/>
  <c i="3" r="F39"/>
  <c i="1" r="BD57"/>
  <c i="3" r="J36"/>
  <c i="1" r="AW57"/>
  <c i="3" r="F37"/>
  <c i="1" r="BB57"/>
  <c i="4" r="J36"/>
  <c i="1" r="AW58"/>
  <c i="2" r="F39"/>
  <c i="1" r="BD56"/>
  <c i="4" r="F38"/>
  <c i="1" r="BC58"/>
  <c i="3" r="F38"/>
  <c i="1" r="BC57"/>
  <c i="5" r="J36"/>
  <c i="1" r="AW60"/>
  <c i="4" r="F36"/>
  <c i="1" r="BA58"/>
  <c i="5" r="F39"/>
  <c i="1" r="BD60"/>
  <c r="BD59"/>
  <c i="5" r="F38"/>
  <c i="1" r="BC60"/>
  <c r="BC59"/>
  <c r="AY59"/>
  <c r="AU59"/>
  <c i="5" l="1" r="T91"/>
  <c r="T90"/>
  <c r="R91"/>
  <c r="R90"/>
  <c i="4" r="T99"/>
  <c r="R151"/>
  <c r="R99"/>
  <c i="2" r="R91"/>
  <c r="R90"/>
  <c i="3" r="R97"/>
  <c r="R96"/>
  <c i="4" r="P151"/>
  <c r="P99"/>
  <c i="1" r="AU58"/>
  <c i="2" r="BK91"/>
  <c r="J91"/>
  <c r="J64"/>
  <c i="3" r="T97"/>
  <c r="T96"/>
  <c r="BK97"/>
  <c r="J97"/>
  <c r="J64"/>
  <c i="4" r="BK151"/>
  <c r="J151"/>
  <c r="J66"/>
  <c i="3" r="P97"/>
  <c r="P96"/>
  <c i="1" r="AU57"/>
  <c i="5" r="BK91"/>
  <c r="BK90"/>
  <c r="J90"/>
  <c r="J63"/>
  <c i="4" r="J100"/>
  <c r="J64"/>
  <c i="2" r="J35"/>
  <c i="1" r="AV56"/>
  <c r="AT56"/>
  <c i="4" r="J35"/>
  <c i="1" r="AV58"/>
  <c r="AT58"/>
  <c i="3" r="J35"/>
  <c i="1" r="AV57"/>
  <c r="AT57"/>
  <c i="5" r="J35"/>
  <c i="1" r="AV60"/>
  <c r="AT60"/>
  <c r="BB55"/>
  <c r="AX55"/>
  <c r="BC55"/>
  <c r="AY55"/>
  <c i="4" r="F35"/>
  <c i="1" r="AZ58"/>
  <c i="2" r="F35"/>
  <c i="1" r="AZ56"/>
  <c i="5" r="F35"/>
  <c i="1" r="AZ60"/>
  <c r="AZ59"/>
  <c r="AV59"/>
  <c r="AT59"/>
  <c r="BD55"/>
  <c i="3" r="F35"/>
  <c i="1" r="AZ57"/>
  <c r="BA55"/>
  <c i="5" l="1" r="J91"/>
  <c r="J64"/>
  <c i="2" r="BK90"/>
  <c r="J90"/>
  <c r="J63"/>
  <c i="3" r="BK96"/>
  <c r="J96"/>
  <c r="J63"/>
  <c i="4" r="BK99"/>
  <c r="J99"/>
  <c r="J63"/>
  <c i="1" r="BD54"/>
  <c r="W33"/>
  <c r="BC54"/>
  <c r="AY54"/>
  <c r="AU55"/>
  <c r="AU54"/>
  <c r="BB54"/>
  <c r="W31"/>
  <c r="AZ55"/>
  <c r="AV55"/>
  <c r="BA54"/>
  <c r="W30"/>
  <c i="5" r="J32"/>
  <c i="1" r="AG60"/>
  <c r="AG59"/>
  <c r="AW55"/>
  <c i="5" l="1" r="J41"/>
  <c i="1" r="AN60"/>
  <c r="AN59"/>
  <c r="AT55"/>
  <c i="2" r="J32"/>
  <c i="1" r="AG56"/>
  <c r="AN56"/>
  <c i="4" r="J32"/>
  <c i="1" r="AG58"/>
  <c r="AN58"/>
  <c i="3" r="J32"/>
  <c i="1" r="AG57"/>
  <c r="AN57"/>
  <c r="AZ54"/>
  <c r="W29"/>
  <c r="AW54"/>
  <c r="AK30"/>
  <c r="W32"/>
  <c r="AX54"/>
  <c i="2" l="1" r="J41"/>
  <c i="4" r="J41"/>
  <c i="3" r="J41"/>
  <c i="1" r="AV54"/>
  <c r="AK29"/>
  <c r="AG55"/>
  <c r="AG54"/>
  <c r="AK26"/>
  <c l="1" r="AN55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<sst xmlns="http://schemas.openxmlformats.org/spreadsheetml/2006/main">
  <si>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</si>
  <si>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</si>
  <si>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</si>
  <si>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</si>
  <si>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</si>
  <si>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{fe8ffea3-cdf1-4176-bbe1-b7bc5580a55b}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</si>
  <si>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</si>
  <si>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</si>
  <si>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</si>
  <si>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</si>
  <si>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</si>
  <si>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</si>
  <si>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</si>
  <si>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</si>
  <si>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</si>
  <si>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2024066-R1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</si>
  <si>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</si>
  <si>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</si>
  <si>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Výstavba chodníku a parkoviště v ul. Zahradní ve Šluknově - I.etapa</t>
  </si>
  <si>
    <t>KSO:</t>
  </si>
  <si>
    <t>CC-CZ:</t>
  </si>
  <si>
    <t>Místo:</t>
  </si>
  <si>
    <t>Šluknov</t>
  </si>
  <si>
    <t>Datum:</t>
  </si>
  <si>
    <t>2. 9. 2024</t>
  </si>
  <si>
    <t>Zadavatel:</t>
  </si>
  <si>
    <t>IČ:</t>
  </si>
  <si>
    <t xml:space="preserve">Město Šluknov </t>
  </si>
  <si>
    <t>DIČ:</t>
  </si>
  <si>
    <t>Uchazeč:</t>
  </si>
  <si>
    <t>Vyplň údaj</t>
  </si>
  <si>
    <t>Projektant:</t>
  </si>
  <si>
    <t>ProProjekt s.r.o.</t>
  </si>
  <si>
    <t>True</t>
  </si>
  <si>
    <t>Zpracovatel:</t>
  </si>
  <si>
    <t>Jakub Hon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</si>
  <si>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</si>
  <si>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</si>
  <si>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</si>
  <si>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</si>
  <si>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</si>
  <si>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</si>
  <si>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</si>
  <si>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</si>
  <si>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</si>
  <si>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</si>
  <si>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</si>
  <si>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</si>
  <si>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</si>
  <si>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</si>
  <si>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</si>
  <si>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</si>
  <si>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</si>
  <si>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</si>
  <si>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</si>
  <si>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</si>
  <si>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</si>
  <si>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</si>
  <si>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</si>
  <si>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</si>
  <si>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</si>
  <si>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</si>
  <si>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</si>
  <si>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</si>
  <si>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</si>
  <si>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</si>
  <si>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</si>
  <si>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</si>
  <si>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</si>
  <si>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</si>
  <si>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</si>
  <si>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</si>
  <si>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</si>
  <si>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</si>
  <si>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</si>
  <si>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</si>
  <si>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</t>
  </si>
  <si>
    <t>Způsobilé výdaje</t>
  </si>
  <si>
    <t>STA</t>
  </si>
  <si>
    <t>{5a4d7ae1-7a23-4cb3-a707-a78ad042b4a7}</t>
  </si>
  <si>
    <t>2</t>
  </si>
  <si>
    <t>/</t>
  </si>
  <si>
    <t>SO 0</t>
  </si>
  <si>
    <t xml:space="preserve">Vedlejší rozpočtové náklady </t>
  </si>
  <si>
    <t>Soupis</t>
  </si>
  <si>
    <t>{4891668d-1309-4243-9034-e6b0b57bf982}</t>
  </si>
  <si>
    <t>SO 01</t>
  </si>
  <si>
    <t xml:space="preserve">Výstavba parkoviště </t>
  </si>
  <si>
    <t>{53b037c9-fdf2-4ae1-b865-afcef49848ef}</t>
  </si>
  <si>
    <t>SO 02</t>
  </si>
  <si>
    <t xml:space="preserve">Přemístění a výměna veřejného osvětlení </t>
  </si>
  <si>
    <t>{23046ae8-eb7e-4fc2-995a-975d1b945581}</t>
  </si>
  <si>
    <t xml:space="preserve">Nezpůsobilé výdaje </t>
  </si>
  <si>
    <t>{0801e33a-cf04-49b3-8be5-04158d6db8d9}</t>
  </si>
  <si>
    <t xml:space="preserve">Výstavba chodníku </t>
  </si>
  <si>
    <t>{4675a33d-df82-48e7-ba79-ad8e28660484}</t>
  </si>
  <si>
    <t>KRYCÍ LIST SOUPISU PRACÍ</t>
  </si>
  <si>
    <t>Objekt:</t>
  </si>
  <si>
    <t>1 - Způsobilé výdaje</t>
  </si>
  <si>
    <t>Soupis:</t>
  </si>
  <si>
    <t xml:space="preserve">SO 0 - Vedlejší rozpočtové náklady 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</si>
  <si>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</si>
  <si>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</si>
  <si>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</si>
  <si>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</si>
  <si>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</si>
  <si>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</si>
  <si>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</si>
  <si>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</si>
  <si>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</si>
  <si>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</si>
  <si>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</si>
  <si>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</si>
  <si>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</si>
  <si>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</si>
  <si>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</si>
  <si>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</si>
  <si>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</si>
  <si>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</si>
  <si>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</si>
  <si>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</si>
  <si>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</si>
  <si>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</si>
  <si>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</si>
  <si>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</si>
  <si>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</si>
  <si>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</si>
  <si>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</si>
  <si>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</si>
  <si>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</si>
  <si>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012103000</t>
  </si>
  <si>
    <t>Geodetické práce před výstavbou</t>
  </si>
  <si>
    <t>kpl</t>
  </si>
  <si>
    <t>CS ÚRS 2024 01</t>
  </si>
  <si>
    <t>1024</t>
  </si>
  <si>
    <t>-1054374797</t>
  </si>
  <si>
    <t>PP</t>
  </si>
  <si>
    <t>Geodetické práce před výstavbou včetně vytyčení inženýrských sítí</t>
  </si>
  <si>
    <t>Online PSC</t>
  </si>
  <si>
    <t>https://podminky.urs.cz/item/CS_URS_2024_01/012103000</t>
  </si>
  <si>
    <t>VV</t>
  </si>
  <si>
    <t>012203000</t>
  </si>
  <si>
    <t>Geodetické práce při provádění stavby</t>
  </si>
  <si>
    <t>1529975732</t>
  </si>
  <si>
    <t>https://podminky.urs.cz/item/CS_URS_2024_01/012203000</t>
  </si>
  <si>
    <t>3</t>
  </si>
  <si>
    <t>012303000</t>
  </si>
  <si>
    <t>Geodetické práce po výstavbě - geometrické zaměření skutečného provedení a geometrický plán</t>
  </si>
  <si>
    <t>2129820106</t>
  </si>
  <si>
    <t>Geodetické práce po výstavbě - geometrické zaměření skutečného provedení</t>
  </si>
  <si>
    <t>https://podminky.urs.cz/item/CS_URS_2024_01/012303000</t>
  </si>
  <si>
    <t>4</t>
  </si>
  <si>
    <t>013254000</t>
  </si>
  <si>
    <t>Dokumentace skutečného provedení stavby</t>
  </si>
  <si>
    <t>2135357203</t>
  </si>
  <si>
    <t>https://podminky.urs.cz/item/CS_URS_2024_01/013254000</t>
  </si>
  <si>
    <t>VRN3</t>
  </si>
  <si>
    <t>Zařízení staveniště</t>
  </si>
  <si>
    <t>030001000</t>
  </si>
  <si>
    <t>180230190</t>
  </si>
  <si>
    <t>https://podminky.urs.cz/item/CS_URS_2024_01/030001000</t>
  </si>
  <si>
    <t>VRN4</t>
  </si>
  <si>
    <t>Inženýrská činnost</t>
  </si>
  <si>
    <t>6</t>
  </si>
  <si>
    <t>043194000</t>
  </si>
  <si>
    <t>Ostatní zkoušky</t>
  </si>
  <si>
    <t>-885269604</t>
  </si>
  <si>
    <t>Ostatní zkoušky - zkouška pláně</t>
  </si>
  <si>
    <t>https://podminky.urs.cz/item/CS_URS_2024_01/043194000</t>
  </si>
  <si>
    <t>7</t>
  </si>
  <si>
    <t>045002000</t>
  </si>
  <si>
    <t>Kompletační a koordinační činnost</t>
  </si>
  <si>
    <t>-1017526414</t>
  </si>
  <si>
    <t>https://podminky.urs.cz/item/CS_URS_2024_01/045002000</t>
  </si>
  <si>
    <t>VRN7</t>
  </si>
  <si>
    <t>Provozní vlivy</t>
  </si>
  <si>
    <t>8</t>
  </si>
  <si>
    <t>070001000</t>
  </si>
  <si>
    <t>52926799</t>
  </si>
  <si>
    <t>https://podminky.urs.cz/item/CS_URS_2024_01/070001000</t>
  </si>
  <si>
    <t xml:space="preserve">SO 01 - Výstavba parkoviště 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</si>
  <si>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</si>
  <si>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</si>
  <si>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</si>
  <si>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</si>
  <si>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</si>
  <si>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</si>
  <si>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</si>
  <si>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</si>
  <si>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</si>
  <si>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998 - Přesun hmot</t>
  </si>
  <si>
    <t xml:space="preserve">    767 - Konstrukce zámečnické</t>
  </si>
  <si>
    <t>HSV</t>
  </si>
  <si>
    <t>Práce a dodávky HSV</t>
  </si>
  <si>
    <t>Zemní práce</t>
  </si>
  <si>
    <t>112151113</t>
  </si>
  <si>
    <t>Směrové kácení stromů s rozřezáním a odvětvením D kmene přes 300 do 400 mm</t>
  </si>
  <si>
    <t>kus</t>
  </si>
  <si>
    <t>CS ÚRS 2024 02</t>
  </si>
  <si>
    <t>-1294663446</t>
  </si>
  <si>
    <t>Pokácení stromu směrové v celku s odřezáním kmene a s odvětvením průměru kmene přes 300 do 400 mm</t>
  </si>
  <si>
    <t>https://podminky.urs.cz/item/CS_URS_2024_02/112151113</t>
  </si>
  <si>
    <t>112201113</t>
  </si>
  <si>
    <t>Odstranění pařezů D přes 0,3 do 0,4 m v rovině a svahu do 1:5 s odklizením do 20 m a zasypáním jámy</t>
  </si>
  <si>
    <t>-1688878919</t>
  </si>
  <si>
    <t>Odstranění pařezu v rovině nebo na svahu do 1:5 o průměru pařezu na řezné ploše přes 300 do 400 mm</t>
  </si>
  <si>
    <t>https://podminky.urs.cz/item/CS_URS_2024_02/112201113</t>
  </si>
  <si>
    <t>113106123</t>
  </si>
  <si>
    <t>Rozebrání dlažeb ze zámkových dlaždic komunikací pro pěší ručně</t>
  </si>
  <si>
    <t>m2</t>
  </si>
  <si>
    <t>826820263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</si>
  <si>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</si>
  <si>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https://podminky.urs.cz/item/CS_URS_2024_02/113106123</t>
  </si>
  <si>
    <t xml:space="preserve">17,5 "stávající zámková dlažba </t>
  </si>
  <si>
    <t>113107343</t>
  </si>
  <si>
    <t>Odstranění podkladu živičného tl přes 100 do 150 mm strojně pl do 50 m2</t>
  </si>
  <si>
    <t>-182366330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</si>
  <si>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</si>
  <si>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https://podminky.urs.cz/item/CS_URS_2024_02/113107343</t>
  </si>
  <si>
    <t xml:space="preserve">132 "stávající asfaltová plocha </t>
  </si>
  <si>
    <t>113202111</t>
  </si>
  <si>
    <t>Vytrhání obrub krajníků obrubníků stojatých</t>
  </si>
  <si>
    <t>m</t>
  </si>
  <si>
    <t>973517962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</si>
  <si>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</si>
  <si>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</si>
  <si>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 xml:space="preserve">5,5+9,5+60,5 "stávající obrubníky </t>
  </si>
  <si>
    <t>121151103</t>
  </si>
  <si>
    <t>Sejmutí ornice plochy do 100 m2 tl vrstvy do 200 mm strojně</t>
  </si>
  <si>
    <t>769310498</t>
  </si>
  <si>
    <t>Sejmutí ornice strojně při souvislé ploše do 100 m2, tl. vrstvy do 200 mm</t>
  </si>
  <si>
    <t>https://podminky.urs.cz/item/CS_URS_2024_02/121151103</t>
  </si>
  <si>
    <t>165</t>
  </si>
  <si>
    <t>122252204</t>
  </si>
  <si>
    <t>Odkopávky a prokopávky nezapažené pro silnice a dálnice v hornině třídy těžitelnosti I objem do 500 m3 strojně</t>
  </si>
  <si>
    <t>m3</t>
  </si>
  <si>
    <t>-1077091666</t>
  </si>
  <si>
    <t>Odkopávky a prokopávky nezapažené pro silnice a dálnice strojně v hornině třídy těžitelnosti I přes 100 do 500 m3</t>
  </si>
  <si>
    <t>https://podminky.urs.cz/item/CS_URS_2024_02/122252204</t>
  </si>
  <si>
    <t>190*0,32 "Zatravňovací 200x200 - Skladba S2</t>
  </si>
  <si>
    <t>7*0,2*10*0,32 "zatravňovací barevná - skladba S2</t>
  </si>
  <si>
    <t>24*0,25 "do úseku 0,006</t>
  </si>
  <si>
    <t>12*0,25 "od úseku 0,040</t>
  </si>
  <si>
    <t xml:space="preserve">-132*0,15 "odtěžený asfalt </t>
  </si>
  <si>
    <t>Součet</t>
  </si>
  <si>
    <t>122252204-A</t>
  </si>
  <si>
    <t xml:space="preserve">Odkopávky a prokopávky nezapažené pro silnice a dálnice strojně v hornině třídy těžitelnosti I přes 100 do 500 m3 - aktivní zóna </t>
  </si>
  <si>
    <t>275287342</t>
  </si>
  <si>
    <t>85*0,25 "klasická dlažba 200x100 - skladba S1</t>
  </si>
  <si>
    <t>2*0,25" signal.pás reliéf 200x100 - Skladba S1</t>
  </si>
  <si>
    <t>2*0,25 "Lemování bez zkos.hran 200x200 - skladba S1</t>
  </si>
  <si>
    <t>Mezisoučet - skladba S1</t>
  </si>
  <si>
    <t>190*0,5 "Zatravňovací 200x200 - Skladba S2</t>
  </si>
  <si>
    <t>7*0,2*10*0,5 "zatravňovací barevná - skladba S2</t>
  </si>
  <si>
    <t>Mezisoučet - skladba S2</t>
  </si>
  <si>
    <t>9</t>
  </si>
  <si>
    <t>132151102</t>
  </si>
  <si>
    <t>Hloubení rýh nezapažených š do 800 mm v hornině třídy těžitelnosti I skupiny 1 a 2 objem do 50 m3 strojně</t>
  </si>
  <si>
    <t>-2124101436</t>
  </si>
  <si>
    <t>Hloubení nezapažených rýh šířky do 800 mm strojně s urovnáním dna do předepsaného profilu a spádu v hornině třídy těžitelnosti I skupiny 1 a 2 přes 20 do 50 m3</t>
  </si>
  <si>
    <t>https://podminky.urs.cz/item/CS_URS_2024_02/132151102</t>
  </si>
  <si>
    <t xml:space="preserve">(60+50)*0,2*0,2 "pro obrubníky </t>
  </si>
  <si>
    <t>5*0,6*1 "opěrná stěna od 0,000 do 0,006</t>
  </si>
  <si>
    <t>3,5*0,6*1 "opěrná stěna od 0,006 do 0,010</t>
  </si>
  <si>
    <t>10*0,6*1 "opěrná stěna od 0,010 do 0,020</t>
  </si>
  <si>
    <t>10*0,6*1 "opěrná stěna od 0,020 do 0,030</t>
  </si>
  <si>
    <t>10*0,6*1 "opěrná stěna od 0,030 do 0,040</t>
  </si>
  <si>
    <t xml:space="preserve">5,5*0,6*1 "opěrná stěna od 0,040 do konce </t>
  </si>
  <si>
    <t>10</t>
  </si>
  <si>
    <t>162351103</t>
  </si>
  <si>
    <t>Vodorovné přemístění přes 50 do 500 m výkopku/sypaniny z horniny třídy těžitelnosti I skupiny 1 až 3</t>
  </si>
  <si>
    <t>2067883198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</si>
  <si>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</si>
  <si>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https://podminky.urs.cz/item/CS_URS_2024_02/162351103</t>
  </si>
  <si>
    <t xml:space="preserve">165*0,2 "sejmutí ornice </t>
  </si>
  <si>
    <t xml:space="preserve">54,48 "odkopávky </t>
  </si>
  <si>
    <t xml:space="preserve">30,8 "hloupení pasu pro opěrnou stěnu </t>
  </si>
  <si>
    <t>Mezisoučet</t>
  </si>
  <si>
    <t>11</t>
  </si>
  <si>
    <t>162351103-A</t>
  </si>
  <si>
    <t>-1435787292</t>
  </si>
  <si>
    <t>Vodorovné přemístění výkopku nebo sypaniny po suchu na obvyklém dopravním prostředku, bez naložení výkopku, avšak se složením bez rozhrnutí z horniny třídy těžitelnosti I skupiny 1 až 3 na vzdálenost přes 50 do 500 m - aktivní zóna</t>
  </si>
  <si>
    <t>162751117</t>
  </si>
  <si>
    <t>Vodorovné přemístění přes 9 000 do 10000 m výkopku/sypaniny z horniny třídy těžitelnosti I skupiny 1 až 3</t>
  </si>
  <si>
    <t>392224250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</si>
  <si>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</si>
  <si>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</si>
  <si>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13</t>
  </si>
  <si>
    <t>162751117-A</t>
  </si>
  <si>
    <t>-585380381</t>
  </si>
  <si>
    <t>Vodorovné přemístění výkopku nebo sypaniny po suchu na obvyklém dopravním prostředku, bez naložení výkopku, avšak se složením bez rozhrnutí z horniny třídy těžitelnosti I skupiny 1 až 3 na vzdálenost přes 9 000 do 10 000 m - aktivní zóna</t>
  </si>
  <si>
    <t>14</t>
  </si>
  <si>
    <t>162751119</t>
  </si>
  <si>
    <t>Příplatek k vodorovnému přemístění výkopku/sypaniny z horniny třídy těžitelnosti I skupiny 1 až 3 ZKD 1000 m přes 10000 m</t>
  </si>
  <si>
    <t>-55316055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</si>
  <si>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</si>
  <si>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https://podminky.urs.cz/item/CS_URS_2024_02/162751119</t>
  </si>
  <si>
    <t>85,28*35 'Přepočtené koeficientem množství</t>
  </si>
  <si>
    <t>15</t>
  </si>
  <si>
    <t>162751119-A</t>
  </si>
  <si>
    <t>-974582113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</si>
  <si>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 - Aktivní zóna</t>
  </si>
  <si>
    <t>124,25*35 'Přepočtené koeficientem množství</t>
  </si>
  <si>
    <t>16</t>
  </si>
  <si>
    <t>167151101</t>
  </si>
  <si>
    <t>Nakládání výkopku z hornin třídy těžitelnosti I skupiny 1 až 3 do 100 m3</t>
  </si>
  <si>
    <t>-1729250399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</si>
  <si>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</si>
  <si>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</si>
  <si>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17</t>
  </si>
  <si>
    <t>167151101-A</t>
  </si>
  <si>
    <t>-151876386</t>
  </si>
  <si>
    <t xml:space="preserve">Nakládání, skládání a překládání neulehlého výkopku nebo sypaniny strojně nakládání, množství do 100 m3, z horniny třídy těžitelnosti I, skupiny 1 až 3 - Aktivní zóna </t>
  </si>
  <si>
    <t>18</t>
  </si>
  <si>
    <t>171201231</t>
  </si>
  <si>
    <t>Poplatek za uložení zeminy a kamení na recyklační skládce (skládkovné) kód odpadu 17 05 04</t>
  </si>
  <si>
    <t>t</t>
  </si>
  <si>
    <t>1566453062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</si>
  <si>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</si>
  <si>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</si>
  <si>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85,28*2 'Přepočtené koeficientem množství</t>
  </si>
  <si>
    <t>19</t>
  </si>
  <si>
    <t>171201231-A</t>
  </si>
  <si>
    <t>-1440372318</t>
  </si>
  <si>
    <t xml:space="preserve">Poplatek za uložení stavebního odpadu na recyklační skládce (skládkovné) zeminy a kamení zatříděného do Katalogu odpadů pod kódem 17 05 04 - Aktivní zóna </t>
  </si>
  <si>
    <t>124,25*2,2 'Přepočtené koeficientem množství</t>
  </si>
  <si>
    <t>20</t>
  </si>
  <si>
    <t>171251201</t>
  </si>
  <si>
    <t>Uložení sypaniny na skládky nebo meziskládky</t>
  </si>
  <si>
    <t>1725915280</t>
  </si>
  <si>
    <t>Uložení sypaniny na skládky nebo meziskládky bez hutnění s upravením uložené sypaniny do předepsaného tvaru</t>
  </si>
  <si>
    <t>https://podminky.urs.cz/item/CS_URS_2024_02/171251201</t>
  </si>
  <si>
    <t>171251201-A</t>
  </si>
  <si>
    <t>-468160874</t>
  </si>
  <si>
    <t xml:space="preserve">Uložení sypaniny na skládky nebo meziskládky bez hutnění s upravením uložené sypaniny do předepsaného tvaru - Aktivní zóna </t>
  </si>
  <si>
    <t>22</t>
  </si>
  <si>
    <t>181411131</t>
  </si>
  <si>
    <t>Založení parkového trávníku výsevem pl do 1000 m2 v rovině a ve svahu do 1:5</t>
  </si>
  <si>
    <t>347934449</t>
  </si>
  <si>
    <t>Založení trávníku na půdě předem připravené plochy do 1000 m2 výsevem včetně utažení parkového v rovině nebo na svahu do 1:5</t>
  </si>
  <si>
    <t>https://podminky.urs.cz/item/CS_URS_2024_02/181411131</t>
  </si>
  <si>
    <t xml:space="preserve">8+1 "zelený ostrůvek </t>
  </si>
  <si>
    <t>23</t>
  </si>
  <si>
    <t>M</t>
  </si>
  <si>
    <t>00572410</t>
  </si>
  <si>
    <t>osivo směs travní parková</t>
  </si>
  <si>
    <t>kg</t>
  </si>
  <si>
    <t>1422139958</t>
  </si>
  <si>
    <t>9*0,02 'Přepočtené koeficientem množství</t>
  </si>
  <si>
    <t>24</t>
  </si>
  <si>
    <t>181951112</t>
  </si>
  <si>
    <t>Úprava pláně v hornině třídy těžitelnosti I skupiny 1 až 3 se zhutněním strojně</t>
  </si>
  <si>
    <t>-1199855903</t>
  </si>
  <si>
    <t>Úprava pláně vyrovnáním výškových rozdílů strojně v hornině třídy těžitelnosti I, skupiny 1 až 3 se zhutněním</t>
  </si>
  <si>
    <t>https://podminky.urs.cz/item/CS_URS_2024_02/181951112</t>
  </si>
  <si>
    <t>25</t>
  </si>
  <si>
    <t>182303111</t>
  </si>
  <si>
    <t>Doplnění zeminy nebo substrátu na travnatých plochách tl do 50 mm rovina v rovinně a svahu do 1:5</t>
  </si>
  <si>
    <t>2037196556</t>
  </si>
  <si>
    <t>Doplnění zeminy nebo substrátu na travnatých plochách tloušťky do 50 mm v rovině nebo na svahu do 1:5</t>
  </si>
  <si>
    <t>https://podminky.urs.cz/item/CS_URS_2024_02/182303111</t>
  </si>
  <si>
    <t>26</t>
  </si>
  <si>
    <t>10371500</t>
  </si>
  <si>
    <t>substrát pro trávníky VL</t>
  </si>
  <si>
    <t>-981719492</t>
  </si>
  <si>
    <t>9*0,051 'Přepočtené koeficientem množství</t>
  </si>
  <si>
    <t>27</t>
  </si>
  <si>
    <t>185811211</t>
  </si>
  <si>
    <t>Vyhrabání trávníku souvislé pl do 1000 m2 v rovině a svahu do 1:5</t>
  </si>
  <si>
    <t>-1972710599</t>
  </si>
  <si>
    <t>Vyhrabání trávníku souvislé plochy do 1000 m2 v rovině nebo na svahu do 1:5</t>
  </si>
  <si>
    <t>https://podminky.urs.cz/item/CS_URS_2024_02/185811211</t>
  </si>
  <si>
    <t>28</t>
  </si>
  <si>
    <t>460030022</t>
  </si>
  <si>
    <t>Odstranění dřevitého porostu z křovin a stromů měkkého hustého při elektromontážích</t>
  </si>
  <si>
    <t>64</t>
  </si>
  <si>
    <t>-663662365</t>
  </si>
  <si>
    <t>Přípravné terénní práce odstranění dřevitého porostu z keřů nebo stromků průměru kmenů do 5 cm včetně odstranění kořenů a složení do hromad nebo naložení na dopravní prostředek měkkého hustého</t>
  </si>
  <si>
    <t>https://podminky.urs.cz/item/CS_URS_2024_02/460030022</t>
  </si>
  <si>
    <t xml:space="preserve">55*0,5 "stávající keře </t>
  </si>
  <si>
    <t>Zakládání</t>
  </si>
  <si>
    <t>29</t>
  </si>
  <si>
    <t>213141131 -A</t>
  </si>
  <si>
    <t xml:space="preserve">Zřízení vrstvy z geotextilie filtrační, separační, odvodňovací, ochranné, výztužné nebo protierozní ve sklonu přes 1:2 do 1:1, šířky do 3 m - aktovní zóna </t>
  </si>
  <si>
    <t>-1845418643</t>
  </si>
  <si>
    <t>30</t>
  </si>
  <si>
    <t>69311088 -A</t>
  </si>
  <si>
    <t>geotextilie netkaná separační, ochranná, filtrační, drenážní PES 500g/m2</t>
  </si>
  <si>
    <t>1013692435</t>
  </si>
  <si>
    <t>124,25*1,1845 'Přepočtené koeficientem množství</t>
  </si>
  <si>
    <t>31</t>
  </si>
  <si>
    <t>213141131-R1</t>
  </si>
  <si>
    <t>Zřízení vrstvy z geotextilie ve sklonu přes 1:2 do 1:1 š do 3 m</t>
  </si>
  <si>
    <t>-68126468</t>
  </si>
  <si>
    <t>Zřízení vrstvy z absorpční, separační, odvodňovací, ochranné, výztužné nebo protierozní textilie ve sklonu přes 1:2 do 1:1, šířky do 3 m</t>
  </si>
  <si>
    <t>190 "Zatravňovací 200x200 - Skladba S2</t>
  </si>
  <si>
    <t>7*0,2*10 "zatravňovací barevná - skladba S2</t>
  </si>
  <si>
    <t>32</t>
  </si>
  <si>
    <t>69311082-R1</t>
  </si>
  <si>
    <t>geotextilie netkaná separační, ochranná, filtrační, drenážní PP 500g/m2</t>
  </si>
  <si>
    <t>781932077</t>
  </si>
  <si>
    <t>geotextilie netkaná absorpční , ochranná, filtrační, drenážní PP 500g/m2</t>
  </si>
  <si>
    <t>204*1,05 'Přepočtené koeficientem množství</t>
  </si>
  <si>
    <t>33</t>
  </si>
  <si>
    <t>274313611</t>
  </si>
  <si>
    <t>Základové pásy z betonu tř. C 16/20</t>
  </si>
  <si>
    <t>-1690824661</t>
  </si>
  <si>
    <t>Základy z betonu prostého pasy betonu kamenem neprokládaného tř. C 16/20</t>
  </si>
  <si>
    <t>https://podminky.urs.cz/item/CS_URS_2024_02/274313611</t>
  </si>
  <si>
    <t xml:space="preserve">44*0,4*0,8 "pas opěrná stěna </t>
  </si>
  <si>
    <t>34</t>
  </si>
  <si>
    <t>274351121</t>
  </si>
  <si>
    <t>Zřízení bednění základových pasů rovného</t>
  </si>
  <si>
    <t>-458510658</t>
  </si>
  <si>
    <t>Bednění základů pasů rovné zřízení</t>
  </si>
  <si>
    <t>https://podminky.urs.cz/item/CS_URS_2024_02/274351121</t>
  </si>
  <si>
    <t xml:space="preserve">44*0,8*2 "pas opěrná stěna </t>
  </si>
  <si>
    <t>35</t>
  </si>
  <si>
    <t>274351122</t>
  </si>
  <si>
    <t>Odstranění bednění základových pasů rovného</t>
  </si>
  <si>
    <t>-101062802</t>
  </si>
  <si>
    <t>Bednění základů pasů rovné odstranění</t>
  </si>
  <si>
    <t>https://podminky.urs.cz/item/CS_URS_2024_02/274351122</t>
  </si>
  <si>
    <t>Svislé a kompletní konstrukce</t>
  </si>
  <si>
    <t>36</t>
  </si>
  <si>
    <t>327211212</t>
  </si>
  <si>
    <t>Zdivo opěrných zdí z pravidelných kamenů na maltu obj kamene do 0,02 m3 š spáry přes 4 do 10 mm</t>
  </si>
  <si>
    <t>644022966</t>
  </si>
  <si>
    <t>Zdivo nadzákladové opěrných zdí a valů z lomového kamene štípaného nebo ručně vybíraného na maltu z pravidelných kamenů (na vazbu) objemu 1 kusu kamene do 0,02 m3, šířka spáry přes 4 do 10 mm</t>
  </si>
  <si>
    <t>https://podminky.urs.cz/item/CS_URS_2024_02/327211212</t>
  </si>
  <si>
    <t>(5*0,4*0,8)+(18,5*0,4*0,85)+(5*0,4*0,7)+(4,6*0,4*0,55)+(2,7*0,4*0,5)+(6*0,4*0,4)+(2*0,4*0,4)</t>
  </si>
  <si>
    <t>37</t>
  </si>
  <si>
    <t>327211912</t>
  </si>
  <si>
    <t>Příplatek k cenám zdiva opěrných zdí z kamene na maltu za oboustranné lícování zdiva</t>
  </si>
  <si>
    <t>1239504078</t>
  </si>
  <si>
    <t>Zdivo nadzákladové opěrných zdí a valů z lomového kamene štípaného nebo ručně vybíraného na maltu Příplatek k cenám za lícování zdiva oboustranné</t>
  </si>
  <si>
    <t>https://podminky.urs.cz/item/CS_URS_2024_02/327211912</t>
  </si>
  <si>
    <t>38</t>
  </si>
  <si>
    <t>327211921</t>
  </si>
  <si>
    <t>Příplatek k cenám zdiva opěrných zdí z kamene na maltu za vytvoření hrany rohu</t>
  </si>
  <si>
    <t>-1562128272</t>
  </si>
  <si>
    <t>Zdivo nadzákladové opěrných zdí a valů z lomového kamene štípaného nebo ručně vybíraného na maltu Příplatek k cenám za vytvoření hrany rohu</t>
  </si>
  <si>
    <t>https://podminky.urs.cz/item/CS_URS_2024_02/327211921</t>
  </si>
  <si>
    <t>(0,8*2)+(0,4*2)</t>
  </si>
  <si>
    <t>39</t>
  </si>
  <si>
    <t>327211922</t>
  </si>
  <si>
    <t>Příplatek k cenám zdiva opěrných zdí z kamene na maltu za vytvoření hrany nároží</t>
  </si>
  <si>
    <t>-1515798774</t>
  </si>
  <si>
    <t>Zdivo nadzákladové opěrných zdí a valů z lomového kamene štípaného nebo ručně vybíraného na maltu Příplatek k cenám za vytvoření hrany nároží</t>
  </si>
  <si>
    <t>https://podminky.urs.cz/item/CS_URS_2024_02/327211922</t>
  </si>
  <si>
    <t>(44+44+0,4+0,4)</t>
  </si>
  <si>
    <t>Komunikace pozemní</t>
  </si>
  <si>
    <t>40</t>
  </si>
  <si>
    <t>564761111</t>
  </si>
  <si>
    <t>Podklad z kameniva hrubého drceného vel. 32-63 mm plochy přes 100 m2 tl 200 mm</t>
  </si>
  <si>
    <t>188827856</t>
  </si>
  <si>
    <t>Podklad nebo kryt z kameniva hrubého drceného vel. 32-63 mm s rozprostřením a zhutněním plochy přes 100 m2, po zhutnění tl. 200 mm</t>
  </si>
  <si>
    <t>https://podminky.urs.cz/item/CS_URS_2024_02/564761111</t>
  </si>
  <si>
    <t>41</t>
  </si>
  <si>
    <t>596811122</t>
  </si>
  <si>
    <t>Kladení betonové dlažby komunikací pro pěší do lože z kameniva velikosti do 0,09 m2 pl přes 100 do 300 m2</t>
  </si>
  <si>
    <t>540001823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</si>
  <si>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přes 100 do 300 m2</t>
  </si>
  <si>
    <t>https://podminky.urs.cz/item/CS_URS_2024_02/596811122</t>
  </si>
  <si>
    <t xml:space="preserve">-21" imobil stání  - skladba S2</t>
  </si>
  <si>
    <t>42</t>
  </si>
  <si>
    <t>59245035</t>
  </si>
  <si>
    <t>dlažba plošná vegetační betonová 200x200mm tl 80mm přírodní</t>
  </si>
  <si>
    <t>-825221195</t>
  </si>
  <si>
    <t>169*1,02 'Přepočtené koeficientem množství</t>
  </si>
  <si>
    <t>43</t>
  </si>
  <si>
    <t>59245036</t>
  </si>
  <si>
    <t>dlažba plošná vegetační betonová 200x200mm tl 80mm barevná</t>
  </si>
  <si>
    <t>849447080</t>
  </si>
  <si>
    <t>44</t>
  </si>
  <si>
    <t>599141111</t>
  </si>
  <si>
    <t>Vyplnění spár mezi silničními dílci živičnou zálivkou</t>
  </si>
  <si>
    <t>539576844</t>
  </si>
  <si>
    <t>Vyplnění spár mezi silničními dílci jakékoliv tloušťky živičnou zálivkou</t>
  </si>
  <si>
    <t>https://podminky.urs.cz/item/CS_URS_2024_02/599141111</t>
  </si>
  <si>
    <t>60 "u nových obrubníků</t>
  </si>
  <si>
    <t>Úpravy povrchů, podlahy a osazování výplní</t>
  </si>
  <si>
    <t>45</t>
  </si>
  <si>
    <t>628631211</t>
  </si>
  <si>
    <t>Spárování zdí a valů z lomového kamene cementovou maltou hl do 30 mm</t>
  </si>
  <si>
    <t>-543884658</t>
  </si>
  <si>
    <t>Spárování zdiva opěrných zdí a valů cementovou maltou hloubky spárování do 30 mm, zdiva z lomového kamene</t>
  </si>
  <si>
    <t>https://podminky.urs.cz/item/CS_URS_2024_02/628631211</t>
  </si>
  <si>
    <t>(5*0,8*2)+(18,5*0,85*2)+(5*0,7*2)+(4,6*0,55*2)+(2,7*0,5*2)+(6*0,4*2)+(2*0,4*2)+(0,8*0,4)+(0,4*0,4)+(44*0,4)</t>
  </si>
  <si>
    <t>Ostatní konstrukce a práce, bourání</t>
  </si>
  <si>
    <t>46</t>
  </si>
  <si>
    <t>914111111</t>
  </si>
  <si>
    <t>Montáž svislé dopravní značky do velikosti 1 m2 objímkami na sloupek nebo konzolu</t>
  </si>
  <si>
    <t>-1222929066</t>
  </si>
  <si>
    <t>Montáž svislé dopravní značky základní velikosti do 1 m2 objímkami na sloupky nebo konzoly</t>
  </si>
  <si>
    <t>https://podminky.urs.cz/item/CS_URS_2024_02/914111111</t>
  </si>
  <si>
    <t>1 "IP12</t>
  </si>
  <si>
    <t>1 "E7b</t>
  </si>
  <si>
    <t>47</t>
  </si>
  <si>
    <t>40445625</t>
  </si>
  <si>
    <t>informativní značky provozní IP8, IP9, IP11-IP13 500x700mm</t>
  </si>
  <si>
    <t>290810557</t>
  </si>
  <si>
    <t>48</t>
  </si>
  <si>
    <t>40445650</t>
  </si>
  <si>
    <t>dodatkové tabulky E7, E12, E13 500x300mm</t>
  </si>
  <si>
    <t>-266071691</t>
  </si>
  <si>
    <t>49</t>
  </si>
  <si>
    <t>914511111</t>
  </si>
  <si>
    <t>Montáž sloupku dopravních značek délky do 3,5 m s betonovým základem</t>
  </si>
  <si>
    <t>-889924979</t>
  </si>
  <si>
    <t>Montáž sloupku dopravních značek délky do 3,5 m do betonového základu</t>
  </si>
  <si>
    <t>https://podminky.urs.cz/item/CS_URS_2024_02/914511111</t>
  </si>
  <si>
    <t>50</t>
  </si>
  <si>
    <t>40445225</t>
  </si>
  <si>
    <t>sloupek pro dopravní značku Zn D 60mm v 3,5m</t>
  </si>
  <si>
    <t>-496438956</t>
  </si>
  <si>
    <t>51</t>
  </si>
  <si>
    <t>915331112</t>
  </si>
  <si>
    <t>Předformátované vodorovné dopravní značení čára šířky 25 cm</t>
  </si>
  <si>
    <t>-1515730311</t>
  </si>
  <si>
    <t>Vodorovné značení předformovaným termoplastem čáry šířky 250 mm</t>
  </si>
  <si>
    <t>https://podminky.urs.cz/item/CS_URS_2024_02/915331112</t>
  </si>
  <si>
    <t xml:space="preserve">57 </t>
  </si>
  <si>
    <t>52</t>
  </si>
  <si>
    <t>916131213</t>
  </si>
  <si>
    <t>Osazení silničního obrubníku betonového stojatého s boční opěrou do lože z betonu prostého</t>
  </si>
  <si>
    <t>1111444280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</si>
  <si>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</si>
  <si>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https://podminky.urs.cz/item/CS_URS_2024_02/916131213</t>
  </si>
  <si>
    <t>53 "tl 150mm</t>
  </si>
  <si>
    <t>40 "tl.100mm</t>
  </si>
  <si>
    <t>53</t>
  </si>
  <si>
    <t>59217031</t>
  </si>
  <si>
    <t>obrubník silniční betonový 1000x150x250mm</t>
  </si>
  <si>
    <t>2105684725</t>
  </si>
  <si>
    <t>53*1,02 'Přepočtené koeficientem množství</t>
  </si>
  <si>
    <t>54</t>
  </si>
  <si>
    <t>59217072</t>
  </si>
  <si>
    <t>obrubník silniční betonový 1000x100x250mm</t>
  </si>
  <si>
    <t>-1528625494</t>
  </si>
  <si>
    <t>41 "tl.100mm</t>
  </si>
  <si>
    <t>41*1,02 'Přepočtené koeficientem množství</t>
  </si>
  <si>
    <t>55</t>
  </si>
  <si>
    <t>919735114</t>
  </si>
  <si>
    <t>Řezání stávajícího živičného krytu hl přes 150 do 200 mm</t>
  </si>
  <si>
    <t>-1565378796</t>
  </si>
  <si>
    <t>Řezání stávajícího živičného krytu nebo podkladu hloubky přes 150 do 200 mm</t>
  </si>
  <si>
    <t>https://podminky.urs.cz/item/CS_URS_2024_02/919735114</t>
  </si>
  <si>
    <t>60</t>
  </si>
  <si>
    <t>997</t>
  </si>
  <si>
    <t>Přesun sutě</t>
  </si>
  <si>
    <t>56</t>
  </si>
  <si>
    <t>997221561</t>
  </si>
  <si>
    <t>Vodorovná doprava suti z kusových materiálů do 1 km</t>
  </si>
  <si>
    <t>-205979589</t>
  </si>
  <si>
    <t>Vodorovná doprava suti bez naložení, ale se složením a s hrubým urovnáním z kusových materiálů, na vzdálenost do 1 km</t>
  </si>
  <si>
    <t>https://podminky.urs.cz/item/CS_URS_2024_02/997221561</t>
  </si>
  <si>
    <t>57</t>
  </si>
  <si>
    <t>997221569</t>
  </si>
  <si>
    <t>Příplatek ZKD 1 km u vodorovné dopravy suti z kusových materiálů</t>
  </si>
  <si>
    <t>-1155923001</t>
  </si>
  <si>
    <t>Vodorovná doprava suti bez naložení, ale se složením a s hrubým urovnáním Příplatek k ceně za každý další započatý 1 km přes 1 km</t>
  </si>
  <si>
    <t>https://podminky.urs.cz/item/CS_URS_2024_02/997221569</t>
  </si>
  <si>
    <t>61,74*44 'Přepočtené koeficientem množství</t>
  </si>
  <si>
    <t>58</t>
  </si>
  <si>
    <t>997221612</t>
  </si>
  <si>
    <t>Nakládání vybouraných hmot na dopravní prostředky pro vodorovnou dopravu</t>
  </si>
  <si>
    <t>-1508421739</t>
  </si>
  <si>
    <t>Nakládání na dopravní prostředky pro vodorovnou dopravu vybouraných hmot</t>
  </si>
  <si>
    <t>https://podminky.urs.cz/item/CS_URS_2024_02/997221612</t>
  </si>
  <si>
    <t>59</t>
  </si>
  <si>
    <t>997221861</t>
  </si>
  <si>
    <t>Poplatek za uložení na recyklační skládce (skládkovné) stavebního odpadu z prostého betonu pod kódem 17 01 01</t>
  </si>
  <si>
    <t>-1967802054</t>
  </si>
  <si>
    <t>Poplatek za uložení stavebního odpadu na recyklační skládce (skládkovné) z prostého betonu zatříděného do Katalogu odpadů pod kódem 17 01 01</t>
  </si>
  <si>
    <t>https://podminky.urs.cz/item/CS_URS_2024_02/997221861</t>
  </si>
  <si>
    <t xml:space="preserve">20,028 "zámkovka + obrubníky </t>
  </si>
  <si>
    <t>997221875</t>
  </si>
  <si>
    <t>Poplatek za uložení na recyklační skládce (skládkovné) stavebního odpadu asfaltového bez obsahu dehtu zatříděného do Katalogu odpadů pod kódem 17 03 02</t>
  </si>
  <si>
    <t>1011828992</t>
  </si>
  <si>
    <t>Poplatek za uložení stavebního odpadu na recyklační skládce (skládkovné) asfaltového bez obsahu dehtu zatříděného do Katalogu odpadů pod kódem 17 03 02</t>
  </si>
  <si>
    <t>https://podminky.urs.cz/item/CS_URS_2024_02/997221875</t>
  </si>
  <si>
    <t xml:space="preserve">41,712 "asfalt </t>
  </si>
  <si>
    <t>PSV</t>
  </si>
  <si>
    <t>Práce a dodávky PSV</t>
  </si>
  <si>
    <t>998</t>
  </si>
  <si>
    <t>Přesun hmot</t>
  </si>
  <si>
    <t>61</t>
  </si>
  <si>
    <t>998223011</t>
  </si>
  <si>
    <t>Přesun hmot pro pozemní komunikace s krytem dlážděným</t>
  </si>
  <si>
    <t>-155548526</t>
  </si>
  <si>
    <t>Přesun hmot pro pozemní komunikace s krytem dlážděným dopravní vzdálenost do 200 m jakékoliv délky objektu</t>
  </si>
  <si>
    <t>https://podminky.urs.cz/item/CS_URS_2024_02/998223011</t>
  </si>
  <si>
    <t>767</t>
  </si>
  <si>
    <t>Konstrukce zámečnické</t>
  </si>
  <si>
    <t>62</t>
  </si>
  <si>
    <t>7670000-R1</t>
  </si>
  <si>
    <t>D+M ocelového zábradlí vč.ocelové plotny, výška 900mmm povrchová úprava žárový pozink a hnědý nátěr vč.kotevních prvků viz.výkres D.1.1.2.e</t>
  </si>
  <si>
    <t>1325690257</t>
  </si>
  <si>
    <t>63</t>
  </si>
  <si>
    <t>998767201</t>
  </si>
  <si>
    <t>Přesun hmot procentní pro zámečnické konstrukce v objektech v do 6 m</t>
  </si>
  <si>
    <t>%</t>
  </si>
  <si>
    <t>1394504674</t>
  </si>
  <si>
    <t>Přesun hmot pro zámečnické konstrukce stanovený procentní sazbou (%) z ceny vodorovná dopravní vzdálenost do 50 m základní v objektech výšky do 6 m</t>
  </si>
  <si>
    <t>https://podminky.urs.cz/item/CS_URS_2024_02/998767201</t>
  </si>
  <si>
    <t xml:space="preserve">SO 02 - Přemístění a výměna veřejného osvětlení </t>
  </si>
  <si>
    <t xml:space="preserve">    742 - Elektromontáže - rozvodný systém</t>
  </si>
  <si>
    <t xml:space="preserve">    744 -  Elektromontáže - rozvody vodičů měděných</t>
  </si>
  <si>
    <t xml:space="preserve">    748 - Elektromontáže - osvětlovací zařízení a svítidla</t>
  </si>
  <si>
    <t xml:space="preserve">    749 - Elektromontáže - ostatní práce a konstrukce</t>
  </si>
  <si>
    <t>M - Práce a dodávky M</t>
  </si>
  <si>
    <t xml:space="preserve">    46-M - Zemní práce při extr.mont.pracích</t>
  </si>
  <si>
    <t xml:space="preserve">    VRN9 - Ostatní náklady</t>
  </si>
  <si>
    <t>150261430</t>
  </si>
  <si>
    <t xml:space="preserve">55*0,6*0,8 "výměna kabelu VO </t>
  </si>
  <si>
    <t>1786035160</t>
  </si>
  <si>
    <t xml:space="preserve">26,4 "hloubení </t>
  </si>
  <si>
    <t xml:space="preserve">19,8 "zpětný zásyp </t>
  </si>
  <si>
    <t>594524086</t>
  </si>
  <si>
    <t xml:space="preserve">-19,8 "zpětný zásyp </t>
  </si>
  <si>
    <t>257874370</t>
  </si>
  <si>
    <t>6,6*35 'Přepočtené koeficientem množství</t>
  </si>
  <si>
    <t>-1098807726</t>
  </si>
  <si>
    <t xml:space="preserve">26,4"hloubení </t>
  </si>
  <si>
    <t>1195618722</t>
  </si>
  <si>
    <t>6,6*2 'Přepočtené koeficientem množství</t>
  </si>
  <si>
    <t>174151101</t>
  </si>
  <si>
    <t>Zásyp jam, šachet rýh nebo kolem objektů sypaninou se zhutněním</t>
  </si>
  <si>
    <t>-1184534151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</si>
  <si>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</si>
  <si>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</si>
  <si>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 xml:space="preserve">-(55*0,6*0,2) "výměna kabelu VO </t>
  </si>
  <si>
    <t>175151101</t>
  </si>
  <si>
    <t>Obsypání potrubí strojně sypaninou bez prohození, uloženou do 3 m</t>
  </si>
  <si>
    <t>2012442473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</si>
  <si>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</si>
  <si>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https://podminky.urs.cz/item/CS_URS_2024_02/175151101</t>
  </si>
  <si>
    <t xml:space="preserve">55*0,6*0,2 "výměna kabelu VO </t>
  </si>
  <si>
    <t>58331200</t>
  </si>
  <si>
    <t>štěrkopísek netříděný</t>
  </si>
  <si>
    <t>619959645</t>
  </si>
  <si>
    <t>742</t>
  </si>
  <si>
    <t>Elektromontáže - rozvodný systém</t>
  </si>
  <si>
    <t>74281111R</t>
  </si>
  <si>
    <t>Napojení na VO - stávající lampa</t>
  </si>
  <si>
    <t>379094947</t>
  </si>
  <si>
    <t>74281111R1</t>
  </si>
  <si>
    <t>Koordinace se správcem VO</t>
  </si>
  <si>
    <t>-1319516479</t>
  </si>
  <si>
    <t>74281111R2</t>
  </si>
  <si>
    <t>Celková prohlídka elektrického rozvodu a zařízení</t>
  </si>
  <si>
    <t>-1581966049</t>
  </si>
  <si>
    <t>744</t>
  </si>
  <si>
    <t xml:space="preserve"> Elektromontáže - rozvody vodičů měděných</t>
  </si>
  <si>
    <t>744411230</t>
  </si>
  <si>
    <t>Montáž kabel Cu sk.2 do 1 kV do 0,40 kg pod omítku stěn</t>
  </si>
  <si>
    <t>1612358152</t>
  </si>
  <si>
    <t xml:space="preserve">Montáž kabel Cu sk.2 do 1 kV do 0,40 kg </t>
  </si>
  <si>
    <t>10300124</t>
  </si>
  <si>
    <t>kabel silový s Cu jádrem CYKY 4Bx10 mm2</t>
  </si>
  <si>
    <t>1900584852</t>
  </si>
  <si>
    <t>55*1,05 'Přepočtené koeficientem množství</t>
  </si>
  <si>
    <t>748</t>
  </si>
  <si>
    <t>Elektromontáže - osvětlovací zařízení a svítidla</t>
  </si>
  <si>
    <t>748121985</t>
  </si>
  <si>
    <t>Stožárová jáma typu A</t>
  </si>
  <si>
    <t>-504853287</t>
  </si>
  <si>
    <t>1 "přesunutí stávajícího sloupu</t>
  </si>
  <si>
    <t>34838102R</t>
  </si>
  <si>
    <t>Stožárová jáma typu A ( plast.PVC pr.0,3m ,beton tř.II, vč. příslušentsví … )</t>
  </si>
  <si>
    <t>-1197108806</t>
  </si>
  <si>
    <t>Stožárová jáma typu A ( plast.PVC pr.0,25m ,beton tř.II, vč. příslušentsví … )</t>
  </si>
  <si>
    <t>749</t>
  </si>
  <si>
    <t>Elektromontáže - ostatní práce a konstrukce</t>
  </si>
  <si>
    <t>7490000-R2</t>
  </si>
  <si>
    <t>-1998556223</t>
  </si>
  <si>
    <t xml:space="preserve">Přesun stávajícího sloupu </t>
  </si>
  <si>
    <t>749000484</t>
  </si>
  <si>
    <t>Svorka hromosvodová do 4 šroubů</t>
  </si>
  <si>
    <t>1024067463</t>
  </si>
  <si>
    <t>340527187</t>
  </si>
  <si>
    <t>Svorka hromosvodová páska - drát</t>
  </si>
  <si>
    <t>753433543</t>
  </si>
  <si>
    <t>749008122</t>
  </si>
  <si>
    <t>zemnicí páska FeZn 30/4</t>
  </si>
  <si>
    <t>-1549791154</t>
  </si>
  <si>
    <t>340520874</t>
  </si>
  <si>
    <t>zemnící páska FeZn 30/4</t>
  </si>
  <si>
    <t>1364663887</t>
  </si>
  <si>
    <t>749008122.1</t>
  </si>
  <si>
    <t>zemnící drát FeZn pr.10mm</t>
  </si>
  <si>
    <t>164601860</t>
  </si>
  <si>
    <t>340520874.1</t>
  </si>
  <si>
    <t>1064684467</t>
  </si>
  <si>
    <t>74991111R</t>
  </si>
  <si>
    <t>Podružný, spojovací, připojovací, kotevní a upevňovací materiál, svorky, závěsy, kabelová oka a - veškeré příslušenství, asfaltový nátěr</t>
  </si>
  <si>
    <t>1445503431</t>
  </si>
  <si>
    <t>Práce a dodávky M</t>
  </si>
  <si>
    <t>46-M</t>
  </si>
  <si>
    <t>Zemní práce při extr.mont.pracích</t>
  </si>
  <si>
    <t>460671114</t>
  </si>
  <si>
    <t>Výstražná fólie pro krytí kabelů šířky přes 35 do 40 cm</t>
  </si>
  <si>
    <t>-361526761</t>
  </si>
  <si>
    <t>Výstražné prvky pro krytí kabelů včetně vyrovnání povrchu rýhy, rozvinutí a uložení fólie, šířky přes 35 do 40 cm</t>
  </si>
  <si>
    <t>https://podminky.urs.cz/item/CS_URS_2024_02/460671114</t>
  </si>
  <si>
    <t xml:space="preserve">55 "nová trasa </t>
  </si>
  <si>
    <t>460791212</t>
  </si>
  <si>
    <t>Montáž trubek ochranných plastových uložených volně do rýhy ohebných přes 32 do 50 mm</t>
  </si>
  <si>
    <t>889878534</t>
  </si>
  <si>
    <t>Montáž trubek ochranných uložených volně do rýhy plastových ohebných, vnitřního průměru přes 32 do 50 mm</t>
  </si>
  <si>
    <t>https://podminky.urs.cz/item/CS_URS_2024_02/460791212</t>
  </si>
  <si>
    <t>34571351</t>
  </si>
  <si>
    <t>trubka elektroinstalační ohebná dvouplášťová korugovaná HDPE+LDPE (chránička) D 40/50mm</t>
  </si>
  <si>
    <t>128</t>
  </si>
  <si>
    <t>1936017261</t>
  </si>
  <si>
    <t>186912300</t>
  </si>
  <si>
    <t>1453790401</t>
  </si>
  <si>
    <t>-728339471</t>
  </si>
  <si>
    <t>-789227384</t>
  </si>
  <si>
    <t>379331553</t>
  </si>
  <si>
    <t>071103000</t>
  </si>
  <si>
    <t>práce ve výšce do 5m</t>
  </si>
  <si>
    <t>soubor</t>
  </si>
  <si>
    <t>-1785802595</t>
  </si>
  <si>
    <t>práce ve výšce do 6m</t>
  </si>
  <si>
    <t>VRN9</t>
  </si>
  <si>
    <t>Ostatní náklady</t>
  </si>
  <si>
    <t>092103001</t>
  </si>
  <si>
    <t>Náklady na zkušební provoz</t>
  </si>
  <si>
    <t>hod</t>
  </si>
  <si>
    <t>-415152009</t>
  </si>
  <si>
    <t xml:space="preserve">2 - Nezpůsobilé výdaje </t>
  </si>
  <si>
    <t xml:space="preserve">SO 01 - Výstavba chodníku </t>
  </si>
  <si>
    <t>291111114-A</t>
  </si>
  <si>
    <t xml:space="preserve">Podklad pro zpevněné plochy s rozprostřením a s hutněním z betonového recyklátu - aktivní zóna </t>
  </si>
  <si>
    <t>-1203301053</t>
  </si>
  <si>
    <t>564750111</t>
  </si>
  <si>
    <t>Podklad z kameniva hrubého drceného vel. 16-32 mm plochy přes 100 m2 tl 150 mm</t>
  </si>
  <si>
    <t>241961142</t>
  </si>
  <si>
    <t>Podklad nebo kryt z kameniva hrubého drceného vel. 16-32 mm s rozprostřením a zhutněním plochy přes 100 m2, po zhutnění tl. 150 mm</t>
  </si>
  <si>
    <t>https://podminky.urs.cz/item/CS_URS_2024_02/564750111</t>
  </si>
  <si>
    <t>85 "klasická dlažba 200x100 - skladba S1</t>
  </si>
  <si>
    <t>2" signal.pás reliéf 200x100 - Skladba S1</t>
  </si>
  <si>
    <t>2 "Lemování bez zkos.hran 200x200 - skladba S1</t>
  </si>
  <si>
    <t>596211111</t>
  </si>
  <si>
    <t>Kladení zámkové dlažby komunikací pro pěší ručně tl 60 mm skupiny A pl přes 50 do 100 m2</t>
  </si>
  <si>
    <t>897095793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</si>
  <si>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</si>
  <si>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https://podminky.urs.cz/item/CS_URS_2024_02/596211111</t>
  </si>
  <si>
    <t>59245018</t>
  </si>
  <si>
    <t>dlažba skladebná betonová 200x100mm tl 60mm přírodní</t>
  </si>
  <si>
    <t>-1788637563</t>
  </si>
  <si>
    <t>59245006</t>
  </si>
  <si>
    <t>dlažba pro nevidomé betonová 200x100mm tl 60mm barevná</t>
  </si>
  <si>
    <t>-237359031</t>
  </si>
  <si>
    <t>5924608-R</t>
  </si>
  <si>
    <t>dlažba tvar čtverec betonová 200x200x60mm přírodní, rovné hrany po obvodu-bez zkosení, spára mezi prvky max. 4 mm</t>
  </si>
  <si>
    <t>-900151410</t>
  </si>
  <si>
    <t>2*1,03 'Přepočtené koeficientem množství</t>
  </si>
  <si>
    <t>916331112</t>
  </si>
  <si>
    <t>Osazení zahradního obrubníku betonového do lože z betonu s boční opěrou</t>
  </si>
  <si>
    <t>1682374085</t>
  </si>
  <si>
    <t>Osazení zahradního obrubníku betonového s ložem tl. od 50 do 100 mm z betonu prostého tř. C 12/15 s boční opěrou z betonu prostého tř. C 12/15</t>
  </si>
  <si>
    <t>https://podminky.urs.cz/item/CS_URS_2024_02/916331112</t>
  </si>
  <si>
    <t>4+12</t>
  </si>
  <si>
    <t>59217001</t>
  </si>
  <si>
    <t>obrubník zahradní betonový 1000x50x250mm</t>
  </si>
  <si>
    <t>-2017543389</t>
  </si>
  <si>
    <t>1696630827</t>
  </si>
  <si>
    <t>17 "tl 150mm</t>
  </si>
  <si>
    <t>364061729</t>
  </si>
  <si>
    <t>17*1,02 'Přepočtené koeficientem množství</t>
  </si>
  <si>
    <t>1584206805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</si>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</sst>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3" xfId="0" applyNumberFormat="1" applyFont="1" applyBorder="1" applyAlignment="1"/>
    <xf numFmtId="166" fontId="33" fillId="0" borderId="14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9" fillId="0" borderId="23" xfId="0" applyFont="1" applyBorder="1" applyAlignment="1" applyProtection="1">
      <alignment horizontal="center" vertical="center"/>
      <protection locked="0"/>
    </xf>
    <xf numFmtId="49" fontId="39" fillId="0" borderId="23" xfId="0" applyNumberFormat="1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left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167" fontId="39" fillId="0" borderId="23" xfId="0" applyNumberFormat="1" applyFont="1" applyBorder="1" applyAlignment="1" applyProtection="1">
      <alignment vertical="center"/>
      <protection locked="0"/>
    </xf>
    <xf numFmtId="4" fontId="39" fillId="3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  <protection locked="0"/>
    </xf>
    <xf numFmtId="0" fontId="40" fillId="0" borderId="4" xfId="0" applyFont="1" applyBorder="1" applyAlignment="1">
      <alignment vertical="center"/>
    </xf>
    <xf numFmtId="0" fontId="39" fillId="3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2103000" TargetMode="External" /><Relationship Id="rId2" Type="http://schemas.openxmlformats.org/officeDocument/2006/relationships/hyperlink" Target="https://podminky.urs.cz/item/CS_URS_2024_01/012203000" TargetMode="External" /><Relationship Id="rId3" Type="http://schemas.openxmlformats.org/officeDocument/2006/relationships/hyperlink" Target="https://podminky.urs.cz/item/CS_URS_2024_01/012303000" TargetMode="External" /><Relationship Id="rId4" Type="http://schemas.openxmlformats.org/officeDocument/2006/relationships/hyperlink" Target="https://podminky.urs.cz/item/CS_URS_2024_01/013254000" TargetMode="External" /><Relationship Id="rId5" Type="http://schemas.openxmlformats.org/officeDocument/2006/relationships/hyperlink" Target="https://podminky.urs.cz/item/CS_URS_2024_01/030001000" TargetMode="External" /><Relationship Id="rId6" Type="http://schemas.openxmlformats.org/officeDocument/2006/relationships/hyperlink" Target="https://podminky.urs.cz/item/CS_URS_2024_01/043194000" TargetMode="External" /><Relationship Id="rId7" Type="http://schemas.openxmlformats.org/officeDocument/2006/relationships/hyperlink" Target="https://podminky.urs.cz/item/CS_URS_2024_01/045002000" TargetMode="External" /><Relationship Id="rId8" Type="http://schemas.openxmlformats.org/officeDocument/2006/relationships/hyperlink" Target="https://podminky.urs.cz/item/CS_URS_2024_01/070001000" TargetMode="External" /><Relationship Id="rId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2151113" TargetMode="External" /><Relationship Id="rId2" Type="http://schemas.openxmlformats.org/officeDocument/2006/relationships/hyperlink" Target="https://podminky.urs.cz/item/CS_URS_2024_02/112201113" TargetMode="External" /><Relationship Id="rId3" Type="http://schemas.openxmlformats.org/officeDocument/2006/relationships/hyperlink" Target="https://podminky.urs.cz/item/CS_URS_2024_02/113106123" TargetMode="External" /><Relationship Id="rId4" Type="http://schemas.openxmlformats.org/officeDocument/2006/relationships/hyperlink" Target="https://podminky.urs.cz/item/CS_URS_2024_02/113107343" TargetMode="External" /><Relationship Id="rId5" Type="http://schemas.openxmlformats.org/officeDocument/2006/relationships/hyperlink" Target="https://podminky.urs.cz/item/CS_URS_2024_02/113202111" TargetMode="External" /><Relationship Id="rId6" Type="http://schemas.openxmlformats.org/officeDocument/2006/relationships/hyperlink" Target="https://podminky.urs.cz/item/CS_URS_2024_02/121151103" TargetMode="External" /><Relationship Id="rId7" Type="http://schemas.openxmlformats.org/officeDocument/2006/relationships/hyperlink" Target="https://podminky.urs.cz/item/CS_URS_2024_02/122252204" TargetMode="External" /><Relationship Id="rId8" Type="http://schemas.openxmlformats.org/officeDocument/2006/relationships/hyperlink" Target="https://podminky.urs.cz/item/CS_URS_2024_02/132151102" TargetMode="External" /><Relationship Id="rId9" Type="http://schemas.openxmlformats.org/officeDocument/2006/relationships/hyperlink" Target="https://podminky.urs.cz/item/CS_URS_2024_02/162351103" TargetMode="External" /><Relationship Id="rId10" Type="http://schemas.openxmlformats.org/officeDocument/2006/relationships/hyperlink" Target="https://podminky.urs.cz/item/CS_URS_2024_02/162751117" TargetMode="External" /><Relationship Id="rId11" Type="http://schemas.openxmlformats.org/officeDocument/2006/relationships/hyperlink" Target="https://podminky.urs.cz/item/CS_URS_2024_02/162751119" TargetMode="External" /><Relationship Id="rId12" Type="http://schemas.openxmlformats.org/officeDocument/2006/relationships/hyperlink" Target="https://podminky.urs.cz/item/CS_URS_2024_02/167151101" TargetMode="External" /><Relationship Id="rId13" Type="http://schemas.openxmlformats.org/officeDocument/2006/relationships/hyperlink" Target="https://podminky.urs.cz/item/CS_URS_2024_02/171201231" TargetMode="External" /><Relationship Id="rId14" Type="http://schemas.openxmlformats.org/officeDocument/2006/relationships/hyperlink" Target="https://podminky.urs.cz/item/CS_URS_2024_02/171251201" TargetMode="External" /><Relationship Id="rId15" Type="http://schemas.openxmlformats.org/officeDocument/2006/relationships/hyperlink" Target="https://podminky.urs.cz/item/CS_URS_2024_02/181411131" TargetMode="External" /><Relationship Id="rId16" Type="http://schemas.openxmlformats.org/officeDocument/2006/relationships/hyperlink" Target="https://podminky.urs.cz/item/CS_URS_2024_02/181951112" TargetMode="External" /><Relationship Id="rId17" Type="http://schemas.openxmlformats.org/officeDocument/2006/relationships/hyperlink" Target="https://podminky.urs.cz/item/CS_URS_2024_02/182303111" TargetMode="External" /><Relationship Id="rId18" Type="http://schemas.openxmlformats.org/officeDocument/2006/relationships/hyperlink" Target="https://podminky.urs.cz/item/CS_URS_2024_02/185811211" TargetMode="External" /><Relationship Id="rId19" Type="http://schemas.openxmlformats.org/officeDocument/2006/relationships/hyperlink" Target="https://podminky.urs.cz/item/CS_URS_2024_02/460030022" TargetMode="External" /><Relationship Id="rId20" Type="http://schemas.openxmlformats.org/officeDocument/2006/relationships/hyperlink" Target="https://podminky.urs.cz/item/CS_URS_2024_02/274313611" TargetMode="External" /><Relationship Id="rId21" Type="http://schemas.openxmlformats.org/officeDocument/2006/relationships/hyperlink" Target="https://podminky.urs.cz/item/CS_URS_2024_02/274351121" TargetMode="External" /><Relationship Id="rId22" Type="http://schemas.openxmlformats.org/officeDocument/2006/relationships/hyperlink" Target="https://podminky.urs.cz/item/CS_URS_2024_02/274351122" TargetMode="External" /><Relationship Id="rId23" Type="http://schemas.openxmlformats.org/officeDocument/2006/relationships/hyperlink" Target="https://podminky.urs.cz/item/CS_URS_2024_02/327211212" TargetMode="External" /><Relationship Id="rId24" Type="http://schemas.openxmlformats.org/officeDocument/2006/relationships/hyperlink" Target="https://podminky.urs.cz/item/CS_URS_2024_02/327211912" TargetMode="External" /><Relationship Id="rId25" Type="http://schemas.openxmlformats.org/officeDocument/2006/relationships/hyperlink" Target="https://podminky.urs.cz/item/CS_URS_2024_02/327211921" TargetMode="External" /><Relationship Id="rId26" Type="http://schemas.openxmlformats.org/officeDocument/2006/relationships/hyperlink" Target="https://podminky.urs.cz/item/CS_URS_2024_02/327211922" TargetMode="External" /><Relationship Id="rId27" Type="http://schemas.openxmlformats.org/officeDocument/2006/relationships/hyperlink" Target="https://podminky.urs.cz/item/CS_URS_2024_02/564761111" TargetMode="External" /><Relationship Id="rId28" Type="http://schemas.openxmlformats.org/officeDocument/2006/relationships/hyperlink" Target="https://podminky.urs.cz/item/CS_URS_2024_02/596811122" TargetMode="External" /><Relationship Id="rId29" Type="http://schemas.openxmlformats.org/officeDocument/2006/relationships/hyperlink" Target="https://podminky.urs.cz/item/CS_URS_2024_02/599141111" TargetMode="External" /><Relationship Id="rId30" Type="http://schemas.openxmlformats.org/officeDocument/2006/relationships/hyperlink" Target="https://podminky.urs.cz/item/CS_URS_2024_02/628631211" TargetMode="External" /><Relationship Id="rId31" Type="http://schemas.openxmlformats.org/officeDocument/2006/relationships/hyperlink" Target="https://podminky.urs.cz/item/CS_URS_2024_02/914111111" TargetMode="External" /><Relationship Id="rId32" Type="http://schemas.openxmlformats.org/officeDocument/2006/relationships/hyperlink" Target="https://podminky.urs.cz/item/CS_URS_2024_02/914511111" TargetMode="External" /><Relationship Id="rId33" Type="http://schemas.openxmlformats.org/officeDocument/2006/relationships/hyperlink" Target="https://podminky.urs.cz/item/CS_URS_2024_02/915331112" TargetMode="External" /><Relationship Id="rId34" Type="http://schemas.openxmlformats.org/officeDocument/2006/relationships/hyperlink" Target="https://podminky.urs.cz/item/CS_URS_2024_02/916131213" TargetMode="External" /><Relationship Id="rId35" Type="http://schemas.openxmlformats.org/officeDocument/2006/relationships/hyperlink" Target="https://podminky.urs.cz/item/CS_URS_2024_02/919735114" TargetMode="External" /><Relationship Id="rId36" Type="http://schemas.openxmlformats.org/officeDocument/2006/relationships/hyperlink" Target="https://podminky.urs.cz/item/CS_URS_2024_02/997221561" TargetMode="External" /><Relationship Id="rId37" Type="http://schemas.openxmlformats.org/officeDocument/2006/relationships/hyperlink" Target="https://podminky.urs.cz/item/CS_URS_2024_02/997221569" TargetMode="External" /><Relationship Id="rId38" Type="http://schemas.openxmlformats.org/officeDocument/2006/relationships/hyperlink" Target="https://podminky.urs.cz/item/CS_URS_2024_02/997221612" TargetMode="External" /><Relationship Id="rId39" Type="http://schemas.openxmlformats.org/officeDocument/2006/relationships/hyperlink" Target="https://podminky.urs.cz/item/CS_URS_2024_02/997221861" TargetMode="External" /><Relationship Id="rId40" Type="http://schemas.openxmlformats.org/officeDocument/2006/relationships/hyperlink" Target="https://podminky.urs.cz/item/CS_URS_2024_02/997221875" TargetMode="External" /><Relationship Id="rId41" Type="http://schemas.openxmlformats.org/officeDocument/2006/relationships/hyperlink" Target="https://podminky.urs.cz/item/CS_URS_2024_02/998223011" TargetMode="External" /><Relationship Id="rId42" Type="http://schemas.openxmlformats.org/officeDocument/2006/relationships/hyperlink" Target="https://podminky.urs.cz/item/CS_URS_2024_02/998767201" TargetMode="External" /><Relationship Id="rId43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151102" TargetMode="External" /><Relationship Id="rId2" Type="http://schemas.openxmlformats.org/officeDocument/2006/relationships/hyperlink" Target="https://podminky.urs.cz/item/CS_URS_2024_02/162351103" TargetMode="External" /><Relationship Id="rId3" Type="http://schemas.openxmlformats.org/officeDocument/2006/relationships/hyperlink" Target="https://podminky.urs.cz/item/CS_URS_2024_02/162751117" TargetMode="External" /><Relationship Id="rId4" Type="http://schemas.openxmlformats.org/officeDocument/2006/relationships/hyperlink" Target="https://podminky.urs.cz/item/CS_URS_2024_02/162751119" TargetMode="External" /><Relationship Id="rId5" Type="http://schemas.openxmlformats.org/officeDocument/2006/relationships/hyperlink" Target="https://podminky.urs.cz/item/CS_URS_2024_02/167151101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175151101" TargetMode="External" /><Relationship Id="rId9" Type="http://schemas.openxmlformats.org/officeDocument/2006/relationships/hyperlink" Target="https://podminky.urs.cz/item/CS_URS_2024_02/460671114" TargetMode="External" /><Relationship Id="rId10" Type="http://schemas.openxmlformats.org/officeDocument/2006/relationships/hyperlink" Target="https://podminky.urs.cz/item/CS_URS_2024_02/460791212" TargetMode="External" /><Relationship Id="rId11" Type="http://schemas.openxmlformats.org/officeDocument/2006/relationships/hyperlink" Target="https://podminky.urs.cz/item/CS_URS_2024_01/012103000" TargetMode="External" /><Relationship Id="rId12" Type="http://schemas.openxmlformats.org/officeDocument/2006/relationships/hyperlink" Target="https://podminky.urs.cz/item/CS_URS_2024_01/012203000" TargetMode="External" /><Relationship Id="rId13" Type="http://schemas.openxmlformats.org/officeDocument/2006/relationships/hyperlink" Target="https://podminky.urs.cz/item/CS_URS_2024_01/012303000" TargetMode="External" /><Relationship Id="rId14" Type="http://schemas.openxmlformats.org/officeDocument/2006/relationships/hyperlink" Target="https://podminky.urs.cz/item/CS_URS_2024_01/013254000" TargetMode="External" /><Relationship Id="rId15" Type="http://schemas.openxmlformats.org/officeDocument/2006/relationships/hyperlink" Target="https://podminky.urs.cz/item/CS_URS_2024_01/030001000" TargetMode="External" /><Relationship Id="rId1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564750111" TargetMode="External" /><Relationship Id="rId2" Type="http://schemas.openxmlformats.org/officeDocument/2006/relationships/hyperlink" Target="https://podminky.urs.cz/item/CS_URS_2024_02/596211111" TargetMode="External" /><Relationship Id="rId3" Type="http://schemas.openxmlformats.org/officeDocument/2006/relationships/hyperlink" Target="https://podminky.urs.cz/item/CS_URS_2024_02/916331112" TargetMode="External" /><Relationship Id="rId4" Type="http://schemas.openxmlformats.org/officeDocument/2006/relationships/hyperlink" Target="https://podminky.urs.cz/item/CS_URS_2024_02/916131213" TargetMode="External" /><Relationship Id="rId5" Type="http://schemas.openxmlformats.org/officeDocument/2006/relationships/hyperlink" Target="https://podminky.urs.cz/item/CS_URS_2024_02/998223011" TargetMode="External" /><Relationship Id="rId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35</v>
      </c>
      <c r="AK20" s="33" t="s">
        <v>28</v>
      </c>
      <c r="AN20" s="28" t="s">
        <v>3</v>
      </c>
      <c r="AR20" s="23"/>
      <c r="BE20" s="32"/>
      <c r="BS20" s="20" t="s">
        <v>33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36</v>
      </c>
      <c r="AR22" s="23"/>
      <c r="BE22" s="32"/>
    </row>
    <row r="23" s="1" customFormat="1" ht="47.25" customHeight="1">
      <c r="B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42</v>
      </c>
      <c r="E29" s="3"/>
      <c r="F29" s="33" t="s">
        <v>43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44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45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46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47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48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49</v>
      </c>
      <c r="U35" s="51"/>
      <c r="V35" s="51"/>
      <c r="W35" s="51"/>
      <c r="X35" s="53" t="s">
        <v>50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51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2024066-R1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Výstavba chodníku a parkoviště v ul. Zahradní ve Šluknově - I.etapa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Šluknov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2. 9. 2024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 xml:space="preserve">Město Šluknov 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>ProProjekt s.r.o.</v>
      </c>
      <c r="AN49" s="4"/>
      <c r="AO49" s="4"/>
      <c r="AP49" s="4"/>
      <c r="AQ49" s="39"/>
      <c r="AR49" s="40"/>
      <c r="AS49" s="67" t="s">
        <v>52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>Jakub Hon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53</v>
      </c>
      <c r="D52" s="76"/>
      <c r="E52" s="76"/>
      <c r="F52" s="76"/>
      <c r="G52" s="76"/>
      <c r="H52" s="77"/>
      <c r="I52" s="78" t="s">
        <v>54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55</v>
      </c>
      <c r="AH52" s="76"/>
      <c r="AI52" s="76"/>
      <c r="AJ52" s="76"/>
      <c r="AK52" s="76"/>
      <c r="AL52" s="76"/>
      <c r="AM52" s="76"/>
      <c r="AN52" s="78" t="s">
        <v>56</v>
      </c>
      <c r="AO52" s="76"/>
      <c r="AP52" s="76"/>
      <c r="AQ52" s="80" t="s">
        <v>57</v>
      </c>
      <c r="AR52" s="40"/>
      <c r="AS52" s="81" t="s">
        <v>58</v>
      </c>
      <c r="AT52" s="82" t="s">
        <v>59</v>
      </c>
      <c r="AU52" s="82" t="s">
        <v>60</v>
      </c>
      <c r="AV52" s="82" t="s">
        <v>61</v>
      </c>
      <c r="AW52" s="82" t="s">
        <v>62</v>
      </c>
      <c r="AX52" s="82" t="s">
        <v>63</v>
      </c>
      <c r="AY52" s="82" t="s">
        <v>64</v>
      </c>
      <c r="AZ52" s="82" t="s">
        <v>65</v>
      </c>
      <c r="BA52" s="82" t="s">
        <v>66</v>
      </c>
      <c r="BB52" s="82" t="s">
        <v>67</v>
      </c>
      <c r="BC52" s="82" t="s">
        <v>68</v>
      </c>
      <c r="BD52" s="83" t="s">
        <v>69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70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ROUND(AG55+AG59,2)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ROUND(AS55+AS59,2)</f>
        <v>0</v>
      </c>
      <c r="AT54" s="94">
        <f>ROUND(SUM(AV54:AW54),2)</f>
        <v>0</v>
      </c>
      <c r="AU54" s="95">
        <f>ROUND(AU55+AU59,5)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ROUND(AZ55+AZ59,2)</f>
        <v>0</v>
      </c>
      <c r="BA54" s="94">
        <f>ROUND(BA55+BA59,2)</f>
        <v>0</v>
      </c>
      <c r="BB54" s="94">
        <f>ROUND(BB55+BB59,2)</f>
        <v>0</v>
      </c>
      <c r="BC54" s="94">
        <f>ROUND(BC55+BC59,2)</f>
        <v>0</v>
      </c>
      <c r="BD54" s="96">
        <f>ROUND(BD55+BD59,2)</f>
        <v>0</v>
      </c>
      <c r="BE54" s="6"/>
      <c r="BS54" s="97" t="s">
        <v>71</v>
      </c>
      <c r="BT54" s="97" t="s">
        <v>72</v>
      </c>
      <c r="BU54" s="98" t="s">
        <v>73</v>
      </c>
      <c r="BV54" s="97" t="s">
        <v>74</v>
      </c>
      <c r="BW54" s="97" t="s">
        <v>5</v>
      </c>
      <c r="BX54" s="97" t="s">
        <v>75</v>
      </c>
      <c r="CL54" s="97" t="s">
        <v>3</v>
      </c>
    </row>
    <row r="55" s="7" customFormat="1" ht="16.5" customHeight="1">
      <c r="A55" s="7"/>
      <c r="B55" s="99"/>
      <c r="C55" s="100"/>
      <c r="D55" s="101" t="s">
        <v>76</v>
      </c>
      <c r="E55" s="101"/>
      <c r="F55" s="101"/>
      <c r="G55" s="101"/>
      <c r="H55" s="101"/>
      <c r="I55" s="102"/>
      <c r="J55" s="101" t="s">
        <v>77</v>
      </c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3">
        <f>ROUND(SUM(AG56:AG58),2)</f>
        <v>0</v>
      </c>
      <c r="AH55" s="102"/>
      <c r="AI55" s="102"/>
      <c r="AJ55" s="102"/>
      <c r="AK55" s="102"/>
      <c r="AL55" s="102"/>
      <c r="AM55" s="102"/>
      <c r="AN55" s="104">
        <f>SUM(AG55,AT55)</f>
        <v>0</v>
      </c>
      <c r="AO55" s="102"/>
      <c r="AP55" s="102"/>
      <c r="AQ55" s="105" t="s">
        <v>78</v>
      </c>
      <c r="AR55" s="99"/>
      <c r="AS55" s="106">
        <f>ROUND(SUM(AS56:AS58),2)</f>
        <v>0</v>
      </c>
      <c r="AT55" s="107">
        <f>ROUND(SUM(AV55:AW55),2)</f>
        <v>0</v>
      </c>
      <c r="AU55" s="108">
        <f>ROUND(SUM(AU56:AU58),5)</f>
        <v>0</v>
      </c>
      <c r="AV55" s="107">
        <f>ROUND(AZ55*L29,2)</f>
        <v>0</v>
      </c>
      <c r="AW55" s="107">
        <f>ROUND(BA55*L30,2)</f>
        <v>0</v>
      </c>
      <c r="AX55" s="107">
        <f>ROUND(BB55*L29,2)</f>
        <v>0</v>
      </c>
      <c r="AY55" s="107">
        <f>ROUND(BC55*L30,2)</f>
        <v>0</v>
      </c>
      <c r="AZ55" s="107">
        <f>ROUND(SUM(AZ56:AZ58),2)</f>
        <v>0</v>
      </c>
      <c r="BA55" s="107">
        <f>ROUND(SUM(BA56:BA58),2)</f>
        <v>0</v>
      </c>
      <c r="BB55" s="107">
        <f>ROUND(SUM(BB56:BB58),2)</f>
        <v>0</v>
      </c>
      <c r="BC55" s="107">
        <f>ROUND(SUM(BC56:BC58),2)</f>
        <v>0</v>
      </c>
      <c r="BD55" s="109">
        <f>ROUND(SUM(BD56:BD58),2)</f>
        <v>0</v>
      </c>
      <c r="BE55" s="7"/>
      <c r="BS55" s="110" t="s">
        <v>71</v>
      </c>
      <c r="BT55" s="110" t="s">
        <v>76</v>
      </c>
      <c r="BU55" s="110" t="s">
        <v>73</v>
      </c>
      <c r="BV55" s="110" t="s">
        <v>74</v>
      </c>
      <c r="BW55" s="110" t="s">
        <v>79</v>
      </c>
      <c r="BX55" s="110" t="s">
        <v>5</v>
      </c>
      <c r="CL55" s="110" t="s">
        <v>3</v>
      </c>
      <c r="CM55" s="110" t="s">
        <v>80</v>
      </c>
    </row>
    <row r="56" s="4" customFormat="1" ht="16.5" customHeight="1">
      <c r="A56" s="111" t="s">
        <v>81</v>
      </c>
      <c r="B56" s="60"/>
      <c r="C56" s="10"/>
      <c r="D56" s="10"/>
      <c r="E56" s="112" t="s">
        <v>82</v>
      </c>
      <c r="F56" s="112"/>
      <c r="G56" s="112"/>
      <c r="H56" s="112"/>
      <c r="I56" s="112"/>
      <c r="J56" s="10"/>
      <c r="K56" s="112" t="s">
        <v>83</v>
      </c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3">
        <f>'SO 0 - Vedlejší rozpočtov...'!J32</f>
        <v>0</v>
      </c>
      <c r="AH56" s="10"/>
      <c r="AI56" s="10"/>
      <c r="AJ56" s="10"/>
      <c r="AK56" s="10"/>
      <c r="AL56" s="10"/>
      <c r="AM56" s="10"/>
      <c r="AN56" s="113">
        <f>SUM(AG56,AT56)</f>
        <v>0</v>
      </c>
      <c r="AO56" s="10"/>
      <c r="AP56" s="10"/>
      <c r="AQ56" s="114" t="s">
        <v>84</v>
      </c>
      <c r="AR56" s="60"/>
      <c r="AS56" s="115">
        <v>0</v>
      </c>
      <c r="AT56" s="116">
        <f>ROUND(SUM(AV56:AW56),2)</f>
        <v>0</v>
      </c>
      <c r="AU56" s="117">
        <f>'SO 0 - Vedlejší rozpočtov...'!P90</f>
        <v>0</v>
      </c>
      <c r="AV56" s="116">
        <f>'SO 0 - Vedlejší rozpočtov...'!J35</f>
        <v>0</v>
      </c>
      <c r="AW56" s="116">
        <f>'SO 0 - Vedlejší rozpočtov...'!J36</f>
        <v>0</v>
      </c>
      <c r="AX56" s="116">
        <f>'SO 0 - Vedlejší rozpočtov...'!J37</f>
        <v>0</v>
      </c>
      <c r="AY56" s="116">
        <f>'SO 0 - Vedlejší rozpočtov...'!J38</f>
        <v>0</v>
      </c>
      <c r="AZ56" s="116">
        <f>'SO 0 - Vedlejší rozpočtov...'!F35</f>
        <v>0</v>
      </c>
      <c r="BA56" s="116">
        <f>'SO 0 - Vedlejší rozpočtov...'!F36</f>
        <v>0</v>
      </c>
      <c r="BB56" s="116">
        <f>'SO 0 - Vedlejší rozpočtov...'!F37</f>
        <v>0</v>
      </c>
      <c r="BC56" s="116">
        <f>'SO 0 - Vedlejší rozpočtov...'!F38</f>
        <v>0</v>
      </c>
      <c r="BD56" s="118">
        <f>'SO 0 - Vedlejší rozpočtov...'!F39</f>
        <v>0</v>
      </c>
      <c r="BE56" s="4"/>
      <c r="BT56" s="28" t="s">
        <v>80</v>
      </c>
      <c r="BV56" s="28" t="s">
        <v>74</v>
      </c>
      <c r="BW56" s="28" t="s">
        <v>85</v>
      </c>
      <c r="BX56" s="28" t="s">
        <v>79</v>
      </c>
      <c r="CL56" s="28" t="s">
        <v>3</v>
      </c>
    </row>
    <row r="57" s="4" customFormat="1" ht="16.5" customHeight="1">
      <c r="A57" s="111" t="s">
        <v>81</v>
      </c>
      <c r="B57" s="60"/>
      <c r="C57" s="10"/>
      <c r="D57" s="10"/>
      <c r="E57" s="112" t="s">
        <v>86</v>
      </c>
      <c r="F57" s="112"/>
      <c r="G57" s="112"/>
      <c r="H57" s="112"/>
      <c r="I57" s="112"/>
      <c r="J57" s="10"/>
      <c r="K57" s="112" t="s">
        <v>87</v>
      </c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3">
        <f>'SO 01 - Výstavba parkoviště '!J32</f>
        <v>0</v>
      </c>
      <c r="AH57" s="10"/>
      <c r="AI57" s="10"/>
      <c r="AJ57" s="10"/>
      <c r="AK57" s="10"/>
      <c r="AL57" s="10"/>
      <c r="AM57" s="10"/>
      <c r="AN57" s="113">
        <f>SUM(AG57,AT57)</f>
        <v>0</v>
      </c>
      <c r="AO57" s="10"/>
      <c r="AP57" s="10"/>
      <c r="AQ57" s="114" t="s">
        <v>84</v>
      </c>
      <c r="AR57" s="60"/>
      <c r="AS57" s="115">
        <v>0</v>
      </c>
      <c r="AT57" s="116">
        <f>ROUND(SUM(AV57:AW57),2)</f>
        <v>0</v>
      </c>
      <c r="AU57" s="117">
        <f>'SO 01 - Výstavba parkoviště '!P96</f>
        <v>0</v>
      </c>
      <c r="AV57" s="116">
        <f>'SO 01 - Výstavba parkoviště '!J35</f>
        <v>0</v>
      </c>
      <c r="AW57" s="116">
        <f>'SO 01 - Výstavba parkoviště '!J36</f>
        <v>0</v>
      </c>
      <c r="AX57" s="116">
        <f>'SO 01 - Výstavba parkoviště '!J37</f>
        <v>0</v>
      </c>
      <c r="AY57" s="116">
        <f>'SO 01 - Výstavba parkoviště '!J38</f>
        <v>0</v>
      </c>
      <c r="AZ57" s="116">
        <f>'SO 01 - Výstavba parkoviště '!F35</f>
        <v>0</v>
      </c>
      <c r="BA57" s="116">
        <f>'SO 01 - Výstavba parkoviště '!F36</f>
        <v>0</v>
      </c>
      <c r="BB57" s="116">
        <f>'SO 01 - Výstavba parkoviště '!F37</f>
        <v>0</v>
      </c>
      <c r="BC57" s="116">
        <f>'SO 01 - Výstavba parkoviště '!F38</f>
        <v>0</v>
      </c>
      <c r="BD57" s="118">
        <f>'SO 01 - Výstavba parkoviště '!F39</f>
        <v>0</v>
      </c>
      <c r="BE57" s="4"/>
      <c r="BT57" s="28" t="s">
        <v>80</v>
      </c>
      <c r="BV57" s="28" t="s">
        <v>74</v>
      </c>
      <c r="BW57" s="28" t="s">
        <v>88</v>
      </c>
      <c r="BX57" s="28" t="s">
        <v>79</v>
      </c>
      <c r="CL57" s="28" t="s">
        <v>3</v>
      </c>
    </row>
    <row r="58" s="4" customFormat="1" ht="16.5" customHeight="1">
      <c r="A58" s="111" t="s">
        <v>81</v>
      </c>
      <c r="B58" s="60"/>
      <c r="C58" s="10"/>
      <c r="D58" s="10"/>
      <c r="E58" s="112" t="s">
        <v>89</v>
      </c>
      <c r="F58" s="112"/>
      <c r="G58" s="112"/>
      <c r="H58" s="112"/>
      <c r="I58" s="112"/>
      <c r="J58" s="10"/>
      <c r="K58" s="112" t="s">
        <v>90</v>
      </c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3">
        <f>'SO 02 - Přemístění a výmě...'!J32</f>
        <v>0</v>
      </c>
      <c r="AH58" s="10"/>
      <c r="AI58" s="10"/>
      <c r="AJ58" s="10"/>
      <c r="AK58" s="10"/>
      <c r="AL58" s="10"/>
      <c r="AM58" s="10"/>
      <c r="AN58" s="113">
        <f>SUM(AG58,AT58)</f>
        <v>0</v>
      </c>
      <c r="AO58" s="10"/>
      <c r="AP58" s="10"/>
      <c r="AQ58" s="114" t="s">
        <v>84</v>
      </c>
      <c r="AR58" s="60"/>
      <c r="AS58" s="115">
        <v>0</v>
      </c>
      <c r="AT58" s="116">
        <f>ROUND(SUM(AV58:AW58),2)</f>
        <v>0</v>
      </c>
      <c r="AU58" s="117">
        <f>'SO 02 - Přemístění a výmě...'!P99</f>
        <v>0</v>
      </c>
      <c r="AV58" s="116">
        <f>'SO 02 - Přemístění a výmě...'!J35</f>
        <v>0</v>
      </c>
      <c r="AW58" s="116">
        <f>'SO 02 - Přemístění a výmě...'!J36</f>
        <v>0</v>
      </c>
      <c r="AX58" s="116">
        <f>'SO 02 - Přemístění a výmě...'!J37</f>
        <v>0</v>
      </c>
      <c r="AY58" s="116">
        <f>'SO 02 - Přemístění a výmě...'!J38</f>
        <v>0</v>
      </c>
      <c r="AZ58" s="116">
        <f>'SO 02 - Přemístění a výmě...'!F35</f>
        <v>0</v>
      </c>
      <c r="BA58" s="116">
        <f>'SO 02 - Přemístění a výmě...'!F36</f>
        <v>0</v>
      </c>
      <c r="BB58" s="116">
        <f>'SO 02 - Přemístění a výmě...'!F37</f>
        <v>0</v>
      </c>
      <c r="BC58" s="116">
        <f>'SO 02 - Přemístění a výmě...'!F38</f>
        <v>0</v>
      </c>
      <c r="BD58" s="118">
        <f>'SO 02 - Přemístění a výmě...'!F39</f>
        <v>0</v>
      </c>
      <c r="BE58" s="4"/>
      <c r="BT58" s="28" t="s">
        <v>80</v>
      </c>
      <c r="BV58" s="28" t="s">
        <v>74</v>
      </c>
      <c r="BW58" s="28" t="s">
        <v>91</v>
      </c>
      <c r="BX58" s="28" t="s">
        <v>79</v>
      </c>
      <c r="CL58" s="28" t="s">
        <v>3</v>
      </c>
    </row>
    <row r="59" s="7" customFormat="1" ht="16.5" customHeight="1">
      <c r="A59" s="7"/>
      <c r="B59" s="99"/>
      <c r="C59" s="100"/>
      <c r="D59" s="101" t="s">
        <v>80</v>
      </c>
      <c r="E59" s="101"/>
      <c r="F59" s="101"/>
      <c r="G59" s="101"/>
      <c r="H59" s="101"/>
      <c r="I59" s="102"/>
      <c r="J59" s="101" t="s">
        <v>92</v>
      </c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3">
        <f>ROUND(AG60,2)</f>
        <v>0</v>
      </c>
      <c r="AH59" s="102"/>
      <c r="AI59" s="102"/>
      <c r="AJ59" s="102"/>
      <c r="AK59" s="102"/>
      <c r="AL59" s="102"/>
      <c r="AM59" s="102"/>
      <c r="AN59" s="104">
        <f>SUM(AG59,AT59)</f>
        <v>0</v>
      </c>
      <c r="AO59" s="102"/>
      <c r="AP59" s="102"/>
      <c r="AQ59" s="105" t="s">
        <v>78</v>
      </c>
      <c r="AR59" s="99"/>
      <c r="AS59" s="106">
        <f>ROUND(AS60,2)</f>
        <v>0</v>
      </c>
      <c r="AT59" s="107">
        <f>ROUND(SUM(AV59:AW59),2)</f>
        <v>0</v>
      </c>
      <c r="AU59" s="108">
        <f>ROUND(AU60,5)</f>
        <v>0</v>
      </c>
      <c r="AV59" s="107">
        <f>ROUND(AZ59*L29,2)</f>
        <v>0</v>
      </c>
      <c r="AW59" s="107">
        <f>ROUND(BA59*L30,2)</f>
        <v>0</v>
      </c>
      <c r="AX59" s="107">
        <f>ROUND(BB59*L29,2)</f>
        <v>0</v>
      </c>
      <c r="AY59" s="107">
        <f>ROUND(BC59*L30,2)</f>
        <v>0</v>
      </c>
      <c r="AZ59" s="107">
        <f>ROUND(AZ60,2)</f>
        <v>0</v>
      </c>
      <c r="BA59" s="107">
        <f>ROUND(BA60,2)</f>
        <v>0</v>
      </c>
      <c r="BB59" s="107">
        <f>ROUND(BB60,2)</f>
        <v>0</v>
      </c>
      <c r="BC59" s="107">
        <f>ROUND(BC60,2)</f>
        <v>0</v>
      </c>
      <c r="BD59" s="109">
        <f>ROUND(BD60,2)</f>
        <v>0</v>
      </c>
      <c r="BE59" s="7"/>
      <c r="BS59" s="110" t="s">
        <v>71</v>
      </c>
      <c r="BT59" s="110" t="s">
        <v>76</v>
      </c>
      <c r="BU59" s="110" t="s">
        <v>73</v>
      </c>
      <c r="BV59" s="110" t="s">
        <v>74</v>
      </c>
      <c r="BW59" s="110" t="s">
        <v>93</v>
      </c>
      <c r="BX59" s="110" t="s">
        <v>5</v>
      </c>
      <c r="CL59" s="110" t="s">
        <v>3</v>
      </c>
      <c r="CM59" s="110" t="s">
        <v>80</v>
      </c>
    </row>
    <row r="60" s="4" customFormat="1" ht="16.5" customHeight="1">
      <c r="A60" s="111" t="s">
        <v>81</v>
      </c>
      <c r="B60" s="60"/>
      <c r="C60" s="10"/>
      <c r="D60" s="10"/>
      <c r="E60" s="112" t="s">
        <v>86</v>
      </c>
      <c r="F60" s="112"/>
      <c r="G60" s="112"/>
      <c r="H60" s="112"/>
      <c r="I60" s="112"/>
      <c r="J60" s="10"/>
      <c r="K60" s="112" t="s">
        <v>94</v>
      </c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3">
        <f>'SO 01 - Výstavba chodníku '!J32</f>
        <v>0</v>
      </c>
      <c r="AH60" s="10"/>
      <c r="AI60" s="10"/>
      <c r="AJ60" s="10"/>
      <c r="AK60" s="10"/>
      <c r="AL60" s="10"/>
      <c r="AM60" s="10"/>
      <c r="AN60" s="113">
        <f>SUM(AG60,AT60)</f>
        <v>0</v>
      </c>
      <c r="AO60" s="10"/>
      <c r="AP60" s="10"/>
      <c r="AQ60" s="114" t="s">
        <v>84</v>
      </c>
      <c r="AR60" s="60"/>
      <c r="AS60" s="119">
        <v>0</v>
      </c>
      <c r="AT60" s="120">
        <f>ROUND(SUM(AV60:AW60),2)</f>
        <v>0</v>
      </c>
      <c r="AU60" s="121">
        <f>'SO 01 - Výstavba chodníku '!P90</f>
        <v>0</v>
      </c>
      <c r="AV60" s="120">
        <f>'SO 01 - Výstavba chodníku '!J35</f>
        <v>0</v>
      </c>
      <c r="AW60" s="120">
        <f>'SO 01 - Výstavba chodníku '!J36</f>
        <v>0</v>
      </c>
      <c r="AX60" s="120">
        <f>'SO 01 - Výstavba chodníku '!J37</f>
        <v>0</v>
      </c>
      <c r="AY60" s="120">
        <f>'SO 01 - Výstavba chodníku '!J38</f>
        <v>0</v>
      </c>
      <c r="AZ60" s="120">
        <f>'SO 01 - Výstavba chodníku '!F35</f>
        <v>0</v>
      </c>
      <c r="BA60" s="120">
        <f>'SO 01 - Výstavba chodníku '!F36</f>
        <v>0</v>
      </c>
      <c r="BB60" s="120">
        <f>'SO 01 - Výstavba chodníku '!F37</f>
        <v>0</v>
      </c>
      <c r="BC60" s="120">
        <f>'SO 01 - Výstavba chodníku '!F38</f>
        <v>0</v>
      </c>
      <c r="BD60" s="122">
        <f>'SO 01 - Výstavba chodníku '!F39</f>
        <v>0</v>
      </c>
      <c r="BE60" s="4"/>
      <c r="BT60" s="28" t="s">
        <v>80</v>
      </c>
      <c r="BV60" s="28" t="s">
        <v>74</v>
      </c>
      <c r="BW60" s="28" t="s">
        <v>95</v>
      </c>
      <c r="BX60" s="28" t="s">
        <v>93</v>
      </c>
      <c r="CL60" s="28" t="s">
        <v>3</v>
      </c>
    </row>
    <row r="61" s="2" customFormat="1" ht="30" customHeight="1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40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="2" customFormat="1" ht="6.96" customHeight="1">
      <c r="A62" s="39"/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40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</sheetData>
  <mergeCells count="62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 0 - Vedlejší rozpočtov...'!C2" display="/"/>
    <hyperlink ref="A57" location="'SO 01 - Výstavba parkoviště '!C2" display="/"/>
    <hyperlink ref="A58" location="'SO 02 - Přemístění a výmě...'!C2" display="/"/>
    <hyperlink ref="A60" location="'SO 01 - Výstavba chodníku 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80</v>
      </c>
    </row>
    <row r="4" s="1" customFormat="1" ht="24.96" customHeight="1">
      <c r="B4" s="23"/>
      <c r="D4" s="24" t="s">
        <v>96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Výstavba chodníku a parkoviště v ul. Zahradní ve Šluknově - I.etapa</v>
      </c>
      <c r="F7" s="33"/>
      <c r="G7" s="33"/>
      <c r="H7" s="33"/>
      <c r="L7" s="23"/>
    </row>
    <row r="8" s="1" customFormat="1" ht="12" customHeight="1">
      <c r="B8" s="23"/>
      <c r="D8" s="33" t="s">
        <v>97</v>
      </c>
      <c r="L8" s="23"/>
    </row>
    <row r="9" s="2" customFormat="1" ht="16.5" customHeight="1">
      <c r="A9" s="39"/>
      <c r="B9" s="40"/>
      <c r="C9" s="39"/>
      <c r="D9" s="39"/>
      <c r="E9" s="124" t="s">
        <v>98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99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100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2. 9. 2024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ROUND(J90,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ROUND((SUM(BE90:BE127)),  2)</f>
        <v>0</v>
      </c>
      <c r="G35" s="39"/>
      <c r="H35" s="39"/>
      <c r="I35" s="132">
        <v>0.20999999999999999</v>
      </c>
      <c r="J35" s="131">
        <f>ROUND(((SUM(BE90:BE127))*I35),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ROUND((SUM(BF90:BF127)),  2)</f>
        <v>0</v>
      </c>
      <c r="G36" s="39"/>
      <c r="H36" s="39"/>
      <c r="I36" s="132">
        <v>0.12</v>
      </c>
      <c r="J36" s="131">
        <f>ROUND(((SUM(BF90:BF127))*I36),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ROUND((SUM(BG90:BG127)),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ROUND((SUM(BH90:BH127)),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ROUND((SUM(BI90:BI127)),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101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Výstavba chodníku a parkoviště v ul. Zahradní ve Šluknově - I.etapa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97</v>
      </c>
      <c r="L51" s="23"/>
    </row>
    <row r="52" s="2" customFormat="1" ht="16.5" customHeight="1">
      <c r="A52" s="39"/>
      <c r="B52" s="40"/>
      <c r="C52" s="39"/>
      <c r="D52" s="39"/>
      <c r="E52" s="124" t="s">
        <v>98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99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 xml:space="preserve">SO 0 - Vedlejší rozpočtové náklady 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Šluknov</v>
      </c>
      <c r="G56" s="39"/>
      <c r="H56" s="39"/>
      <c r="I56" s="33" t="s">
        <v>23</v>
      </c>
      <c r="J56" s="65" t="str">
        <f>IF(J14="","",J14)</f>
        <v>2. 9. 2024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 xml:space="preserve">Město Šluknov </v>
      </c>
      <c r="G58" s="39"/>
      <c r="H58" s="39"/>
      <c r="I58" s="33" t="s">
        <v>31</v>
      </c>
      <c r="J58" s="37" t="str">
        <f>E23</f>
        <v>ProProjekt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Jakub Hon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102</v>
      </c>
      <c r="D61" s="133"/>
      <c r="E61" s="133"/>
      <c r="F61" s="133"/>
      <c r="G61" s="133"/>
      <c r="H61" s="133"/>
      <c r="I61" s="133"/>
      <c r="J61" s="140" t="s">
        <v>103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J90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104</v>
      </c>
    </row>
    <row r="64" s="9" customFormat="1" ht="24.96" customHeight="1">
      <c r="A64" s="9"/>
      <c r="B64" s="142"/>
      <c r="C64" s="9"/>
      <c r="D64" s="143" t="s">
        <v>105</v>
      </c>
      <c r="E64" s="144"/>
      <c r="F64" s="144"/>
      <c r="G64" s="144"/>
      <c r="H64" s="144"/>
      <c r="I64" s="144"/>
      <c r="J64" s="145">
        <f>J91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106</v>
      </c>
      <c r="E65" s="148"/>
      <c r="F65" s="148"/>
      <c r="G65" s="148"/>
      <c r="H65" s="148"/>
      <c r="I65" s="148"/>
      <c r="J65" s="149">
        <f>J92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107</v>
      </c>
      <c r="E66" s="148"/>
      <c r="F66" s="148"/>
      <c r="G66" s="148"/>
      <c r="H66" s="148"/>
      <c r="I66" s="148"/>
      <c r="J66" s="149">
        <f>J109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108</v>
      </c>
      <c r="E67" s="148"/>
      <c r="F67" s="148"/>
      <c r="G67" s="148"/>
      <c r="H67" s="148"/>
      <c r="I67" s="148"/>
      <c r="J67" s="149">
        <f>J114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109</v>
      </c>
      <c r="E68" s="148"/>
      <c r="F68" s="148"/>
      <c r="G68" s="148"/>
      <c r="H68" s="148"/>
      <c r="I68" s="148"/>
      <c r="J68" s="149">
        <f>J123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39"/>
      <c r="D69" s="39"/>
      <c r="E69" s="39"/>
      <c r="F69" s="39"/>
      <c r="G69" s="39"/>
      <c r="H69" s="39"/>
      <c r="I69" s="39"/>
      <c r="J69" s="39"/>
      <c r="K69" s="39"/>
      <c r="L69" s="12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2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12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110</v>
      </c>
      <c r="D75" s="39"/>
      <c r="E75" s="39"/>
      <c r="F75" s="39"/>
      <c r="G75" s="39"/>
      <c r="H75" s="39"/>
      <c r="I75" s="39"/>
      <c r="J75" s="39"/>
      <c r="K75" s="39"/>
      <c r="L75" s="12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2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17</v>
      </c>
      <c r="D77" s="39"/>
      <c r="E77" s="39"/>
      <c r="F77" s="39"/>
      <c r="G77" s="39"/>
      <c r="H77" s="39"/>
      <c r="I77" s="39"/>
      <c r="J77" s="39"/>
      <c r="K77" s="39"/>
      <c r="L77" s="12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124" t="str">
        <f>E7</f>
        <v>Výstavba chodníku a parkoviště v ul. Zahradní ve Šluknově - I.etapa</v>
      </c>
      <c r="F78" s="33"/>
      <c r="G78" s="33"/>
      <c r="H78" s="33"/>
      <c r="I78" s="39"/>
      <c r="J78" s="39"/>
      <c r="K78" s="39"/>
      <c r="L78" s="12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3"/>
      <c r="C79" s="33" t="s">
        <v>97</v>
      </c>
      <c r="L79" s="23"/>
    </row>
    <row r="80" s="2" customFormat="1" ht="16.5" customHeight="1">
      <c r="A80" s="39"/>
      <c r="B80" s="40"/>
      <c r="C80" s="39"/>
      <c r="D80" s="39"/>
      <c r="E80" s="124" t="s">
        <v>98</v>
      </c>
      <c r="F80" s="39"/>
      <c r="G80" s="39"/>
      <c r="H80" s="39"/>
      <c r="I80" s="39"/>
      <c r="J80" s="39"/>
      <c r="K80" s="39"/>
      <c r="L80" s="12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99</v>
      </c>
      <c r="D81" s="39"/>
      <c r="E81" s="39"/>
      <c r="F81" s="39"/>
      <c r="G81" s="39"/>
      <c r="H81" s="39"/>
      <c r="I81" s="39"/>
      <c r="J81" s="39"/>
      <c r="K81" s="39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63" t="str">
        <f>E11</f>
        <v xml:space="preserve">SO 0 - Vedlejší rozpočtové náklady </v>
      </c>
      <c r="F82" s="39"/>
      <c r="G82" s="39"/>
      <c r="H82" s="39"/>
      <c r="I82" s="39"/>
      <c r="J82" s="39"/>
      <c r="K82" s="39"/>
      <c r="L82" s="12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2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39"/>
      <c r="E84" s="39"/>
      <c r="F84" s="28" t="str">
        <f>F14</f>
        <v>Šluknov</v>
      </c>
      <c r="G84" s="39"/>
      <c r="H84" s="39"/>
      <c r="I84" s="33" t="s">
        <v>23</v>
      </c>
      <c r="J84" s="65" t="str">
        <f>IF(J14="","",J14)</f>
        <v>2. 9. 2024</v>
      </c>
      <c r="K84" s="39"/>
      <c r="L84" s="12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2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39"/>
      <c r="E86" s="39"/>
      <c r="F86" s="28" t="str">
        <f>E17</f>
        <v xml:space="preserve">Město Šluknov </v>
      </c>
      <c r="G86" s="39"/>
      <c r="H86" s="39"/>
      <c r="I86" s="33" t="s">
        <v>31</v>
      </c>
      <c r="J86" s="37" t="str">
        <f>E23</f>
        <v>ProProjekt s.r.o.</v>
      </c>
      <c r="K86" s="3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39"/>
      <c r="E87" s="39"/>
      <c r="F87" s="28" t="str">
        <f>IF(E20="","",E20)</f>
        <v>Vyplň údaj</v>
      </c>
      <c r="G87" s="39"/>
      <c r="H87" s="39"/>
      <c r="I87" s="33" t="s">
        <v>34</v>
      </c>
      <c r="J87" s="37" t="str">
        <f>E26</f>
        <v>Jakub Hon</v>
      </c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50"/>
      <c r="B89" s="151"/>
      <c r="C89" s="152" t="s">
        <v>111</v>
      </c>
      <c r="D89" s="153" t="s">
        <v>57</v>
      </c>
      <c r="E89" s="153" t="s">
        <v>53</v>
      </c>
      <c r="F89" s="153" t="s">
        <v>54</v>
      </c>
      <c r="G89" s="153" t="s">
        <v>112</v>
      </c>
      <c r="H89" s="153" t="s">
        <v>113</v>
      </c>
      <c r="I89" s="153" t="s">
        <v>114</v>
      </c>
      <c r="J89" s="153" t="s">
        <v>103</v>
      </c>
      <c r="K89" s="154" t="s">
        <v>115</v>
      </c>
      <c r="L89" s="155"/>
      <c r="M89" s="81" t="s">
        <v>3</v>
      </c>
      <c r="N89" s="82" t="s">
        <v>42</v>
      </c>
      <c r="O89" s="82" t="s">
        <v>116</v>
      </c>
      <c r="P89" s="82" t="s">
        <v>117</v>
      </c>
      <c r="Q89" s="82" t="s">
        <v>118</v>
      </c>
      <c r="R89" s="82" t="s">
        <v>119</v>
      </c>
      <c r="S89" s="82" t="s">
        <v>120</v>
      </c>
      <c r="T89" s="83" t="s">
        <v>121</v>
      </c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</row>
    <row r="90" s="2" customFormat="1" ht="22.8" customHeight="1">
      <c r="A90" s="39"/>
      <c r="B90" s="40"/>
      <c r="C90" s="88" t="s">
        <v>122</v>
      </c>
      <c r="D90" s="39"/>
      <c r="E90" s="39"/>
      <c r="F90" s="39"/>
      <c r="G90" s="39"/>
      <c r="H90" s="39"/>
      <c r="I90" s="39"/>
      <c r="J90" s="156">
        <f>BK90</f>
        <v>0</v>
      </c>
      <c r="K90" s="39"/>
      <c r="L90" s="40"/>
      <c r="M90" s="84"/>
      <c r="N90" s="69"/>
      <c r="O90" s="85"/>
      <c r="P90" s="157">
        <f>P91</f>
        <v>0</v>
      </c>
      <c r="Q90" s="85"/>
      <c r="R90" s="157">
        <f>R91</f>
        <v>0</v>
      </c>
      <c r="S90" s="85"/>
      <c r="T90" s="158">
        <f>T91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71</v>
      </c>
      <c r="AU90" s="20" t="s">
        <v>104</v>
      </c>
      <c r="BK90" s="159">
        <f>BK91</f>
        <v>0</v>
      </c>
    </row>
    <row r="91" s="12" customFormat="1" ht="25.92" customHeight="1">
      <c r="A91" s="12"/>
      <c r="B91" s="160"/>
      <c r="C91" s="12"/>
      <c r="D91" s="161" t="s">
        <v>71</v>
      </c>
      <c r="E91" s="162" t="s">
        <v>123</v>
      </c>
      <c r="F91" s="162" t="s">
        <v>124</v>
      </c>
      <c r="G91" s="12"/>
      <c r="H91" s="12"/>
      <c r="I91" s="163"/>
      <c r="J91" s="164">
        <f>BK91</f>
        <v>0</v>
      </c>
      <c r="K91" s="12"/>
      <c r="L91" s="160"/>
      <c r="M91" s="165"/>
      <c r="N91" s="166"/>
      <c r="O91" s="166"/>
      <c r="P91" s="167">
        <f>P92+P109+P114+P123</f>
        <v>0</v>
      </c>
      <c r="Q91" s="166"/>
      <c r="R91" s="167">
        <f>R92+R109+R114+R123</f>
        <v>0</v>
      </c>
      <c r="S91" s="166"/>
      <c r="T91" s="168">
        <f>T92+T109+T114+T123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1" t="s">
        <v>125</v>
      </c>
      <c r="AT91" s="169" t="s">
        <v>71</v>
      </c>
      <c r="AU91" s="169" t="s">
        <v>72</v>
      </c>
      <c r="AY91" s="161" t="s">
        <v>126</v>
      </c>
      <c r="BK91" s="170">
        <f>BK92+BK109+BK114+BK123</f>
        <v>0</v>
      </c>
    </row>
    <row r="92" s="12" customFormat="1" ht="22.8" customHeight="1">
      <c r="A92" s="12"/>
      <c r="B92" s="160"/>
      <c r="C92" s="12"/>
      <c r="D92" s="161" t="s">
        <v>71</v>
      </c>
      <c r="E92" s="171" t="s">
        <v>127</v>
      </c>
      <c r="F92" s="171" t="s">
        <v>128</v>
      </c>
      <c r="G92" s="12"/>
      <c r="H92" s="12"/>
      <c r="I92" s="163"/>
      <c r="J92" s="172">
        <f>BK92</f>
        <v>0</v>
      </c>
      <c r="K92" s="12"/>
      <c r="L92" s="160"/>
      <c r="M92" s="165"/>
      <c r="N92" s="166"/>
      <c r="O92" s="166"/>
      <c r="P92" s="167">
        <f>SUM(P93:P108)</f>
        <v>0</v>
      </c>
      <c r="Q92" s="166"/>
      <c r="R92" s="167">
        <f>SUM(R93:R108)</f>
        <v>0</v>
      </c>
      <c r="S92" s="166"/>
      <c r="T92" s="168">
        <f>SUM(T93:T108)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1" t="s">
        <v>125</v>
      </c>
      <c r="AT92" s="169" t="s">
        <v>71</v>
      </c>
      <c r="AU92" s="169" t="s">
        <v>76</v>
      </c>
      <c r="AY92" s="161" t="s">
        <v>126</v>
      </c>
      <c r="BK92" s="170">
        <f>SUM(BK93:BK108)</f>
        <v>0</v>
      </c>
    </row>
    <row r="93" s="2" customFormat="1" ht="16.5" customHeight="1">
      <c r="A93" s="39"/>
      <c r="B93" s="173"/>
      <c r="C93" s="174" t="s">
        <v>76</v>
      </c>
      <c r="D93" s="174" t="s">
        <v>129</v>
      </c>
      <c r="E93" s="175" t="s">
        <v>130</v>
      </c>
      <c r="F93" s="176" t="s">
        <v>131</v>
      </c>
      <c r="G93" s="177" t="s">
        <v>132</v>
      </c>
      <c r="H93" s="178">
        <v>1</v>
      </c>
      <c r="I93" s="179"/>
      <c r="J93" s="180">
        <f>ROUND(I93*H93,2)</f>
        <v>0</v>
      </c>
      <c r="K93" s="176" t="s">
        <v>133</v>
      </c>
      <c r="L93" s="40"/>
      <c r="M93" s="181" t="s">
        <v>3</v>
      </c>
      <c r="N93" s="182" t="s">
        <v>43</v>
      </c>
      <c r="O93" s="73"/>
      <c r="P93" s="183">
        <f>O93*H93</f>
        <v>0</v>
      </c>
      <c r="Q93" s="183">
        <v>0</v>
      </c>
      <c r="R93" s="183">
        <f>Q93*H93</f>
        <v>0</v>
      </c>
      <c r="S93" s="183">
        <v>0</v>
      </c>
      <c r="T93" s="18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85" t="s">
        <v>134</v>
      </c>
      <c r="AT93" s="185" t="s">
        <v>129</v>
      </c>
      <c r="AU93" s="185" t="s">
        <v>80</v>
      </c>
      <c r="AY93" s="20" t="s">
        <v>126</v>
      </c>
      <c r="BE93" s="186">
        <f>IF(N93="základní",J93,0)</f>
        <v>0</v>
      </c>
      <c r="BF93" s="186">
        <f>IF(N93="snížená",J93,0)</f>
        <v>0</v>
      </c>
      <c r="BG93" s="186">
        <f>IF(N93="zákl. přenesená",J93,0)</f>
        <v>0</v>
      </c>
      <c r="BH93" s="186">
        <f>IF(N93="sníž. přenesená",J93,0)</f>
        <v>0</v>
      </c>
      <c r="BI93" s="186">
        <f>IF(N93="nulová",J93,0)</f>
        <v>0</v>
      </c>
      <c r="BJ93" s="20" t="s">
        <v>76</v>
      </c>
      <c r="BK93" s="186">
        <f>ROUND(I93*H93,2)</f>
        <v>0</v>
      </c>
      <c r="BL93" s="20" t="s">
        <v>134</v>
      </c>
      <c r="BM93" s="185" t="s">
        <v>135</v>
      </c>
    </row>
    <row r="94" s="2" customFormat="1">
      <c r="A94" s="39"/>
      <c r="B94" s="40"/>
      <c r="C94" s="39"/>
      <c r="D94" s="187" t="s">
        <v>136</v>
      </c>
      <c r="E94" s="39"/>
      <c r="F94" s="188" t="s">
        <v>137</v>
      </c>
      <c r="G94" s="39"/>
      <c r="H94" s="39"/>
      <c r="I94" s="189"/>
      <c r="J94" s="39"/>
      <c r="K94" s="39"/>
      <c r="L94" s="40"/>
      <c r="M94" s="190"/>
      <c r="N94" s="191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136</v>
      </c>
      <c r="AU94" s="20" t="s">
        <v>80</v>
      </c>
    </row>
    <row r="95" s="2" customFormat="1">
      <c r="A95" s="39"/>
      <c r="B95" s="40"/>
      <c r="C95" s="39"/>
      <c r="D95" s="192" t="s">
        <v>138</v>
      </c>
      <c r="E95" s="39"/>
      <c r="F95" s="193" t="s">
        <v>139</v>
      </c>
      <c r="G95" s="39"/>
      <c r="H95" s="39"/>
      <c r="I95" s="189"/>
      <c r="J95" s="39"/>
      <c r="K95" s="39"/>
      <c r="L95" s="40"/>
      <c r="M95" s="190"/>
      <c r="N95" s="191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138</v>
      </c>
      <c r="AU95" s="20" t="s">
        <v>80</v>
      </c>
    </row>
    <row r="96" s="13" customFormat="1">
      <c r="A96" s="13"/>
      <c r="B96" s="194"/>
      <c r="C96" s="13"/>
      <c r="D96" s="187" t="s">
        <v>140</v>
      </c>
      <c r="E96" s="195" t="s">
        <v>3</v>
      </c>
      <c r="F96" s="196" t="s">
        <v>76</v>
      </c>
      <c r="G96" s="13"/>
      <c r="H96" s="197">
        <v>1</v>
      </c>
      <c r="I96" s="198"/>
      <c r="J96" s="13"/>
      <c r="K96" s="13"/>
      <c r="L96" s="194"/>
      <c r="M96" s="199"/>
      <c r="N96" s="200"/>
      <c r="O96" s="200"/>
      <c r="P96" s="200"/>
      <c r="Q96" s="200"/>
      <c r="R96" s="200"/>
      <c r="S96" s="200"/>
      <c r="T96" s="20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95" t="s">
        <v>140</v>
      </c>
      <c r="AU96" s="195" t="s">
        <v>80</v>
      </c>
      <c r="AV96" s="13" t="s">
        <v>80</v>
      </c>
      <c r="AW96" s="13" t="s">
        <v>33</v>
      </c>
      <c r="AX96" s="13" t="s">
        <v>76</v>
      </c>
      <c r="AY96" s="195" t="s">
        <v>126</v>
      </c>
    </row>
    <row r="97" s="2" customFormat="1" ht="16.5" customHeight="1">
      <c r="A97" s="39"/>
      <c r="B97" s="173"/>
      <c r="C97" s="174" t="s">
        <v>80</v>
      </c>
      <c r="D97" s="174" t="s">
        <v>129</v>
      </c>
      <c r="E97" s="175" t="s">
        <v>141</v>
      </c>
      <c r="F97" s="176" t="s">
        <v>142</v>
      </c>
      <c r="G97" s="177" t="s">
        <v>132</v>
      </c>
      <c r="H97" s="178">
        <v>1</v>
      </c>
      <c r="I97" s="179"/>
      <c r="J97" s="180">
        <f>ROUND(I97*H97,2)</f>
        <v>0</v>
      </c>
      <c r="K97" s="176" t="s">
        <v>133</v>
      </c>
      <c r="L97" s="40"/>
      <c r="M97" s="181" t="s">
        <v>3</v>
      </c>
      <c r="N97" s="182" t="s">
        <v>43</v>
      </c>
      <c r="O97" s="73"/>
      <c r="P97" s="183">
        <f>O97*H97</f>
        <v>0</v>
      </c>
      <c r="Q97" s="183">
        <v>0</v>
      </c>
      <c r="R97" s="183">
        <f>Q97*H97</f>
        <v>0</v>
      </c>
      <c r="S97" s="183">
        <v>0</v>
      </c>
      <c r="T97" s="184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85" t="s">
        <v>134</v>
      </c>
      <c r="AT97" s="185" t="s">
        <v>129</v>
      </c>
      <c r="AU97" s="185" t="s">
        <v>80</v>
      </c>
      <c r="AY97" s="20" t="s">
        <v>126</v>
      </c>
      <c r="BE97" s="186">
        <f>IF(N97="základní",J97,0)</f>
        <v>0</v>
      </c>
      <c r="BF97" s="186">
        <f>IF(N97="snížená",J97,0)</f>
        <v>0</v>
      </c>
      <c r="BG97" s="186">
        <f>IF(N97="zákl. přenesená",J97,0)</f>
        <v>0</v>
      </c>
      <c r="BH97" s="186">
        <f>IF(N97="sníž. přenesená",J97,0)</f>
        <v>0</v>
      </c>
      <c r="BI97" s="186">
        <f>IF(N97="nulová",J97,0)</f>
        <v>0</v>
      </c>
      <c r="BJ97" s="20" t="s">
        <v>76</v>
      </c>
      <c r="BK97" s="186">
        <f>ROUND(I97*H97,2)</f>
        <v>0</v>
      </c>
      <c r="BL97" s="20" t="s">
        <v>134</v>
      </c>
      <c r="BM97" s="185" t="s">
        <v>143</v>
      </c>
    </row>
    <row r="98" s="2" customFormat="1">
      <c r="A98" s="39"/>
      <c r="B98" s="40"/>
      <c r="C98" s="39"/>
      <c r="D98" s="187" t="s">
        <v>136</v>
      </c>
      <c r="E98" s="39"/>
      <c r="F98" s="188" t="s">
        <v>142</v>
      </c>
      <c r="G98" s="39"/>
      <c r="H98" s="39"/>
      <c r="I98" s="189"/>
      <c r="J98" s="39"/>
      <c r="K98" s="39"/>
      <c r="L98" s="40"/>
      <c r="M98" s="190"/>
      <c r="N98" s="191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136</v>
      </c>
      <c r="AU98" s="20" t="s">
        <v>80</v>
      </c>
    </row>
    <row r="99" s="2" customFormat="1">
      <c r="A99" s="39"/>
      <c r="B99" s="40"/>
      <c r="C99" s="39"/>
      <c r="D99" s="192" t="s">
        <v>138</v>
      </c>
      <c r="E99" s="39"/>
      <c r="F99" s="193" t="s">
        <v>144</v>
      </c>
      <c r="G99" s="39"/>
      <c r="H99" s="39"/>
      <c r="I99" s="189"/>
      <c r="J99" s="39"/>
      <c r="K99" s="39"/>
      <c r="L99" s="40"/>
      <c r="M99" s="190"/>
      <c r="N99" s="191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138</v>
      </c>
      <c r="AU99" s="20" t="s">
        <v>80</v>
      </c>
    </row>
    <row r="100" s="13" customFormat="1">
      <c r="A100" s="13"/>
      <c r="B100" s="194"/>
      <c r="C100" s="13"/>
      <c r="D100" s="187" t="s">
        <v>140</v>
      </c>
      <c r="E100" s="195" t="s">
        <v>3</v>
      </c>
      <c r="F100" s="196" t="s">
        <v>76</v>
      </c>
      <c r="G100" s="13"/>
      <c r="H100" s="197">
        <v>1</v>
      </c>
      <c r="I100" s="198"/>
      <c r="J100" s="13"/>
      <c r="K100" s="13"/>
      <c r="L100" s="194"/>
      <c r="M100" s="199"/>
      <c r="N100" s="200"/>
      <c r="O100" s="200"/>
      <c r="P100" s="200"/>
      <c r="Q100" s="200"/>
      <c r="R100" s="200"/>
      <c r="S100" s="200"/>
      <c r="T100" s="20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95" t="s">
        <v>140</v>
      </c>
      <c r="AU100" s="195" t="s">
        <v>80</v>
      </c>
      <c r="AV100" s="13" t="s">
        <v>80</v>
      </c>
      <c r="AW100" s="13" t="s">
        <v>33</v>
      </c>
      <c r="AX100" s="13" t="s">
        <v>76</v>
      </c>
      <c r="AY100" s="195" t="s">
        <v>126</v>
      </c>
    </row>
    <row r="101" s="2" customFormat="1" ht="16.5" customHeight="1">
      <c r="A101" s="39"/>
      <c r="B101" s="173"/>
      <c r="C101" s="174" t="s">
        <v>145</v>
      </c>
      <c r="D101" s="174" t="s">
        <v>129</v>
      </c>
      <c r="E101" s="175" t="s">
        <v>146</v>
      </c>
      <c r="F101" s="176" t="s">
        <v>147</v>
      </c>
      <c r="G101" s="177" t="s">
        <v>132</v>
      </c>
      <c r="H101" s="178">
        <v>1</v>
      </c>
      <c r="I101" s="179"/>
      <c r="J101" s="180">
        <f>ROUND(I101*H101,2)</f>
        <v>0</v>
      </c>
      <c r="K101" s="176" t="s">
        <v>133</v>
      </c>
      <c r="L101" s="40"/>
      <c r="M101" s="181" t="s">
        <v>3</v>
      </c>
      <c r="N101" s="182" t="s">
        <v>43</v>
      </c>
      <c r="O101" s="73"/>
      <c r="P101" s="183">
        <f>O101*H101</f>
        <v>0</v>
      </c>
      <c r="Q101" s="183">
        <v>0</v>
      </c>
      <c r="R101" s="183">
        <f>Q101*H101</f>
        <v>0</v>
      </c>
      <c r="S101" s="183">
        <v>0</v>
      </c>
      <c r="T101" s="184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85" t="s">
        <v>134</v>
      </c>
      <c r="AT101" s="185" t="s">
        <v>129</v>
      </c>
      <c r="AU101" s="185" t="s">
        <v>80</v>
      </c>
      <c r="AY101" s="20" t="s">
        <v>126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20" t="s">
        <v>76</v>
      </c>
      <c r="BK101" s="186">
        <f>ROUND(I101*H101,2)</f>
        <v>0</v>
      </c>
      <c r="BL101" s="20" t="s">
        <v>134</v>
      </c>
      <c r="BM101" s="185" t="s">
        <v>148</v>
      </c>
    </row>
    <row r="102" s="2" customFormat="1">
      <c r="A102" s="39"/>
      <c r="B102" s="40"/>
      <c r="C102" s="39"/>
      <c r="D102" s="187" t="s">
        <v>136</v>
      </c>
      <c r="E102" s="39"/>
      <c r="F102" s="188" t="s">
        <v>149</v>
      </c>
      <c r="G102" s="39"/>
      <c r="H102" s="39"/>
      <c r="I102" s="189"/>
      <c r="J102" s="39"/>
      <c r="K102" s="39"/>
      <c r="L102" s="40"/>
      <c r="M102" s="190"/>
      <c r="N102" s="191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136</v>
      </c>
      <c r="AU102" s="20" t="s">
        <v>80</v>
      </c>
    </row>
    <row r="103" s="2" customFormat="1">
      <c r="A103" s="39"/>
      <c r="B103" s="40"/>
      <c r="C103" s="39"/>
      <c r="D103" s="192" t="s">
        <v>138</v>
      </c>
      <c r="E103" s="39"/>
      <c r="F103" s="193" t="s">
        <v>150</v>
      </c>
      <c r="G103" s="39"/>
      <c r="H103" s="39"/>
      <c r="I103" s="189"/>
      <c r="J103" s="39"/>
      <c r="K103" s="39"/>
      <c r="L103" s="40"/>
      <c r="M103" s="190"/>
      <c r="N103" s="191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138</v>
      </c>
      <c r="AU103" s="20" t="s">
        <v>80</v>
      </c>
    </row>
    <row r="104" s="13" customFormat="1">
      <c r="A104" s="13"/>
      <c r="B104" s="194"/>
      <c r="C104" s="13"/>
      <c r="D104" s="187" t="s">
        <v>140</v>
      </c>
      <c r="E104" s="195" t="s">
        <v>3</v>
      </c>
      <c r="F104" s="196" t="s">
        <v>76</v>
      </c>
      <c r="G104" s="13"/>
      <c r="H104" s="197">
        <v>1</v>
      </c>
      <c r="I104" s="198"/>
      <c r="J104" s="13"/>
      <c r="K104" s="13"/>
      <c r="L104" s="194"/>
      <c r="M104" s="199"/>
      <c r="N104" s="200"/>
      <c r="O104" s="200"/>
      <c r="P104" s="200"/>
      <c r="Q104" s="200"/>
      <c r="R104" s="200"/>
      <c r="S104" s="200"/>
      <c r="T104" s="201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195" t="s">
        <v>140</v>
      </c>
      <c r="AU104" s="195" t="s">
        <v>80</v>
      </c>
      <c r="AV104" s="13" t="s">
        <v>80</v>
      </c>
      <c r="AW104" s="13" t="s">
        <v>33</v>
      </c>
      <c r="AX104" s="13" t="s">
        <v>76</v>
      </c>
      <c r="AY104" s="195" t="s">
        <v>126</v>
      </c>
    </row>
    <row r="105" s="2" customFormat="1" ht="16.5" customHeight="1">
      <c r="A105" s="39"/>
      <c r="B105" s="173"/>
      <c r="C105" s="174" t="s">
        <v>151</v>
      </c>
      <c r="D105" s="174" t="s">
        <v>129</v>
      </c>
      <c r="E105" s="175" t="s">
        <v>152</v>
      </c>
      <c r="F105" s="176" t="s">
        <v>153</v>
      </c>
      <c r="G105" s="177" t="s">
        <v>132</v>
      </c>
      <c r="H105" s="178">
        <v>1</v>
      </c>
      <c r="I105" s="179"/>
      <c r="J105" s="180">
        <f>ROUND(I105*H105,2)</f>
        <v>0</v>
      </c>
      <c r="K105" s="176" t="s">
        <v>133</v>
      </c>
      <c r="L105" s="40"/>
      <c r="M105" s="181" t="s">
        <v>3</v>
      </c>
      <c r="N105" s="182" t="s">
        <v>43</v>
      </c>
      <c r="O105" s="73"/>
      <c r="P105" s="183">
        <f>O105*H105</f>
        <v>0</v>
      </c>
      <c r="Q105" s="183">
        <v>0</v>
      </c>
      <c r="R105" s="183">
        <f>Q105*H105</f>
        <v>0</v>
      </c>
      <c r="S105" s="183">
        <v>0</v>
      </c>
      <c r="T105" s="184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85" t="s">
        <v>134</v>
      </c>
      <c r="AT105" s="185" t="s">
        <v>129</v>
      </c>
      <c r="AU105" s="185" t="s">
        <v>80</v>
      </c>
      <c r="AY105" s="20" t="s">
        <v>126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20" t="s">
        <v>76</v>
      </c>
      <c r="BK105" s="186">
        <f>ROUND(I105*H105,2)</f>
        <v>0</v>
      </c>
      <c r="BL105" s="20" t="s">
        <v>134</v>
      </c>
      <c r="BM105" s="185" t="s">
        <v>154</v>
      </c>
    </row>
    <row r="106" s="2" customFormat="1">
      <c r="A106" s="39"/>
      <c r="B106" s="40"/>
      <c r="C106" s="39"/>
      <c r="D106" s="187" t="s">
        <v>136</v>
      </c>
      <c r="E106" s="39"/>
      <c r="F106" s="188" t="s">
        <v>153</v>
      </c>
      <c r="G106" s="39"/>
      <c r="H106" s="39"/>
      <c r="I106" s="189"/>
      <c r="J106" s="39"/>
      <c r="K106" s="39"/>
      <c r="L106" s="40"/>
      <c r="M106" s="190"/>
      <c r="N106" s="19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136</v>
      </c>
      <c r="AU106" s="20" t="s">
        <v>80</v>
      </c>
    </row>
    <row r="107" s="2" customFormat="1">
      <c r="A107" s="39"/>
      <c r="B107" s="40"/>
      <c r="C107" s="39"/>
      <c r="D107" s="192" t="s">
        <v>138</v>
      </c>
      <c r="E107" s="39"/>
      <c r="F107" s="193" t="s">
        <v>155</v>
      </c>
      <c r="G107" s="39"/>
      <c r="H107" s="39"/>
      <c r="I107" s="189"/>
      <c r="J107" s="39"/>
      <c r="K107" s="39"/>
      <c r="L107" s="40"/>
      <c r="M107" s="190"/>
      <c r="N107" s="191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138</v>
      </c>
      <c r="AU107" s="20" t="s">
        <v>80</v>
      </c>
    </row>
    <row r="108" s="13" customFormat="1">
      <c r="A108" s="13"/>
      <c r="B108" s="194"/>
      <c r="C108" s="13"/>
      <c r="D108" s="187" t="s">
        <v>140</v>
      </c>
      <c r="E108" s="195" t="s">
        <v>3</v>
      </c>
      <c r="F108" s="196" t="s">
        <v>76</v>
      </c>
      <c r="G108" s="13"/>
      <c r="H108" s="197">
        <v>1</v>
      </c>
      <c r="I108" s="198"/>
      <c r="J108" s="13"/>
      <c r="K108" s="13"/>
      <c r="L108" s="194"/>
      <c r="M108" s="199"/>
      <c r="N108" s="200"/>
      <c r="O108" s="200"/>
      <c r="P108" s="200"/>
      <c r="Q108" s="200"/>
      <c r="R108" s="200"/>
      <c r="S108" s="200"/>
      <c r="T108" s="20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5" t="s">
        <v>140</v>
      </c>
      <c r="AU108" s="195" t="s">
        <v>80</v>
      </c>
      <c r="AV108" s="13" t="s">
        <v>80</v>
      </c>
      <c r="AW108" s="13" t="s">
        <v>33</v>
      </c>
      <c r="AX108" s="13" t="s">
        <v>76</v>
      </c>
      <c r="AY108" s="195" t="s">
        <v>126</v>
      </c>
    </row>
    <row r="109" s="12" customFormat="1" ht="22.8" customHeight="1">
      <c r="A109" s="12"/>
      <c r="B109" s="160"/>
      <c r="C109" s="12"/>
      <c r="D109" s="161" t="s">
        <v>71</v>
      </c>
      <c r="E109" s="171" t="s">
        <v>156</v>
      </c>
      <c r="F109" s="171" t="s">
        <v>157</v>
      </c>
      <c r="G109" s="12"/>
      <c r="H109" s="12"/>
      <c r="I109" s="163"/>
      <c r="J109" s="172">
        <f>BK109</f>
        <v>0</v>
      </c>
      <c r="K109" s="12"/>
      <c r="L109" s="160"/>
      <c r="M109" s="165"/>
      <c r="N109" s="166"/>
      <c r="O109" s="166"/>
      <c r="P109" s="167">
        <f>SUM(P110:P113)</f>
        <v>0</v>
      </c>
      <c r="Q109" s="166"/>
      <c r="R109" s="167">
        <f>SUM(R110:R113)</f>
        <v>0</v>
      </c>
      <c r="S109" s="166"/>
      <c r="T109" s="168">
        <f>SUM(T110:T113)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61" t="s">
        <v>125</v>
      </c>
      <c r="AT109" s="169" t="s">
        <v>71</v>
      </c>
      <c r="AU109" s="169" t="s">
        <v>76</v>
      </c>
      <c r="AY109" s="161" t="s">
        <v>126</v>
      </c>
      <c r="BK109" s="170">
        <f>SUM(BK110:BK113)</f>
        <v>0</v>
      </c>
    </row>
    <row r="110" s="2" customFormat="1" ht="16.5" customHeight="1">
      <c r="A110" s="39"/>
      <c r="B110" s="173"/>
      <c r="C110" s="174" t="s">
        <v>125</v>
      </c>
      <c r="D110" s="174" t="s">
        <v>129</v>
      </c>
      <c r="E110" s="175" t="s">
        <v>158</v>
      </c>
      <c r="F110" s="176" t="s">
        <v>157</v>
      </c>
      <c r="G110" s="177" t="s">
        <v>132</v>
      </c>
      <c r="H110" s="178">
        <v>1</v>
      </c>
      <c r="I110" s="179"/>
      <c r="J110" s="180">
        <f>ROUND(I110*H110,2)</f>
        <v>0</v>
      </c>
      <c r="K110" s="176" t="s">
        <v>133</v>
      </c>
      <c r="L110" s="40"/>
      <c r="M110" s="181" t="s">
        <v>3</v>
      </c>
      <c r="N110" s="182" t="s">
        <v>43</v>
      </c>
      <c r="O110" s="73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85" t="s">
        <v>134</v>
      </c>
      <c r="AT110" s="185" t="s">
        <v>129</v>
      </c>
      <c r="AU110" s="185" t="s">
        <v>80</v>
      </c>
      <c r="AY110" s="20" t="s">
        <v>126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20" t="s">
        <v>76</v>
      </c>
      <c r="BK110" s="186">
        <f>ROUND(I110*H110,2)</f>
        <v>0</v>
      </c>
      <c r="BL110" s="20" t="s">
        <v>134</v>
      </c>
      <c r="BM110" s="185" t="s">
        <v>159</v>
      </c>
    </row>
    <row r="111" s="2" customFormat="1">
      <c r="A111" s="39"/>
      <c r="B111" s="40"/>
      <c r="C111" s="39"/>
      <c r="D111" s="187" t="s">
        <v>136</v>
      </c>
      <c r="E111" s="39"/>
      <c r="F111" s="188" t="s">
        <v>157</v>
      </c>
      <c r="G111" s="39"/>
      <c r="H111" s="39"/>
      <c r="I111" s="189"/>
      <c r="J111" s="39"/>
      <c r="K111" s="39"/>
      <c r="L111" s="40"/>
      <c r="M111" s="190"/>
      <c r="N111" s="191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136</v>
      </c>
      <c r="AU111" s="20" t="s">
        <v>80</v>
      </c>
    </row>
    <row r="112" s="2" customFormat="1">
      <c r="A112" s="39"/>
      <c r="B112" s="40"/>
      <c r="C112" s="39"/>
      <c r="D112" s="192" t="s">
        <v>138</v>
      </c>
      <c r="E112" s="39"/>
      <c r="F112" s="193" t="s">
        <v>160</v>
      </c>
      <c r="G112" s="39"/>
      <c r="H112" s="39"/>
      <c r="I112" s="189"/>
      <c r="J112" s="39"/>
      <c r="K112" s="39"/>
      <c r="L112" s="40"/>
      <c r="M112" s="190"/>
      <c r="N112" s="19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138</v>
      </c>
      <c r="AU112" s="20" t="s">
        <v>80</v>
      </c>
    </row>
    <row r="113" s="13" customFormat="1">
      <c r="A113" s="13"/>
      <c r="B113" s="194"/>
      <c r="C113" s="13"/>
      <c r="D113" s="187" t="s">
        <v>140</v>
      </c>
      <c r="E113" s="195" t="s">
        <v>3</v>
      </c>
      <c r="F113" s="196" t="s">
        <v>76</v>
      </c>
      <c r="G113" s="13"/>
      <c r="H113" s="197">
        <v>1</v>
      </c>
      <c r="I113" s="198"/>
      <c r="J113" s="13"/>
      <c r="K113" s="13"/>
      <c r="L113" s="194"/>
      <c r="M113" s="199"/>
      <c r="N113" s="200"/>
      <c r="O113" s="200"/>
      <c r="P113" s="200"/>
      <c r="Q113" s="200"/>
      <c r="R113" s="200"/>
      <c r="S113" s="200"/>
      <c r="T113" s="20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95" t="s">
        <v>140</v>
      </c>
      <c r="AU113" s="195" t="s">
        <v>80</v>
      </c>
      <c r="AV113" s="13" t="s">
        <v>80</v>
      </c>
      <c r="AW113" s="13" t="s">
        <v>33</v>
      </c>
      <c r="AX113" s="13" t="s">
        <v>76</v>
      </c>
      <c r="AY113" s="195" t="s">
        <v>126</v>
      </c>
    </row>
    <row r="114" s="12" customFormat="1" ht="22.8" customHeight="1">
      <c r="A114" s="12"/>
      <c r="B114" s="160"/>
      <c r="C114" s="12"/>
      <c r="D114" s="161" t="s">
        <v>71</v>
      </c>
      <c r="E114" s="171" t="s">
        <v>161</v>
      </c>
      <c r="F114" s="171" t="s">
        <v>162</v>
      </c>
      <c r="G114" s="12"/>
      <c r="H114" s="12"/>
      <c r="I114" s="163"/>
      <c r="J114" s="172">
        <f>BK114</f>
        <v>0</v>
      </c>
      <c r="K114" s="12"/>
      <c r="L114" s="160"/>
      <c r="M114" s="165"/>
      <c r="N114" s="166"/>
      <c r="O114" s="166"/>
      <c r="P114" s="167">
        <f>SUM(P115:P122)</f>
        <v>0</v>
      </c>
      <c r="Q114" s="166"/>
      <c r="R114" s="167">
        <f>SUM(R115:R122)</f>
        <v>0</v>
      </c>
      <c r="S114" s="166"/>
      <c r="T114" s="168">
        <f>SUM(T115:T122)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61" t="s">
        <v>125</v>
      </c>
      <c r="AT114" s="169" t="s">
        <v>71</v>
      </c>
      <c r="AU114" s="169" t="s">
        <v>76</v>
      </c>
      <c r="AY114" s="161" t="s">
        <v>126</v>
      </c>
      <c r="BK114" s="170">
        <f>SUM(BK115:BK122)</f>
        <v>0</v>
      </c>
    </row>
    <row r="115" s="2" customFormat="1" ht="16.5" customHeight="1">
      <c r="A115" s="39"/>
      <c r="B115" s="173"/>
      <c r="C115" s="174" t="s">
        <v>163</v>
      </c>
      <c r="D115" s="174" t="s">
        <v>129</v>
      </c>
      <c r="E115" s="175" t="s">
        <v>164</v>
      </c>
      <c r="F115" s="176" t="s">
        <v>165</v>
      </c>
      <c r="G115" s="177" t="s">
        <v>132</v>
      </c>
      <c r="H115" s="178">
        <v>1</v>
      </c>
      <c r="I115" s="179"/>
      <c r="J115" s="180">
        <f>ROUND(I115*H115,2)</f>
        <v>0</v>
      </c>
      <c r="K115" s="176" t="s">
        <v>133</v>
      </c>
      <c r="L115" s="40"/>
      <c r="M115" s="181" t="s">
        <v>3</v>
      </c>
      <c r="N115" s="182" t="s">
        <v>43</v>
      </c>
      <c r="O115" s="73"/>
      <c r="P115" s="183">
        <f>O115*H115</f>
        <v>0</v>
      </c>
      <c r="Q115" s="183">
        <v>0</v>
      </c>
      <c r="R115" s="183">
        <f>Q115*H115</f>
        <v>0</v>
      </c>
      <c r="S115" s="183">
        <v>0</v>
      </c>
      <c r="T115" s="184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85" t="s">
        <v>134</v>
      </c>
      <c r="AT115" s="185" t="s">
        <v>129</v>
      </c>
      <c r="AU115" s="185" t="s">
        <v>80</v>
      </c>
      <c r="AY115" s="20" t="s">
        <v>126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20" t="s">
        <v>76</v>
      </c>
      <c r="BK115" s="186">
        <f>ROUND(I115*H115,2)</f>
        <v>0</v>
      </c>
      <c r="BL115" s="20" t="s">
        <v>134</v>
      </c>
      <c r="BM115" s="185" t="s">
        <v>166</v>
      </c>
    </row>
    <row r="116" s="2" customFormat="1">
      <c r="A116" s="39"/>
      <c r="B116" s="40"/>
      <c r="C116" s="39"/>
      <c r="D116" s="187" t="s">
        <v>136</v>
      </c>
      <c r="E116" s="39"/>
      <c r="F116" s="188" t="s">
        <v>167</v>
      </c>
      <c r="G116" s="39"/>
      <c r="H116" s="39"/>
      <c r="I116" s="189"/>
      <c r="J116" s="39"/>
      <c r="K116" s="39"/>
      <c r="L116" s="40"/>
      <c r="M116" s="190"/>
      <c r="N116" s="19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136</v>
      </c>
      <c r="AU116" s="20" t="s">
        <v>80</v>
      </c>
    </row>
    <row r="117" s="2" customFormat="1">
      <c r="A117" s="39"/>
      <c r="B117" s="40"/>
      <c r="C117" s="39"/>
      <c r="D117" s="192" t="s">
        <v>138</v>
      </c>
      <c r="E117" s="39"/>
      <c r="F117" s="193" t="s">
        <v>168</v>
      </c>
      <c r="G117" s="39"/>
      <c r="H117" s="39"/>
      <c r="I117" s="189"/>
      <c r="J117" s="39"/>
      <c r="K117" s="39"/>
      <c r="L117" s="40"/>
      <c r="M117" s="190"/>
      <c r="N117" s="191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138</v>
      </c>
      <c r="AU117" s="20" t="s">
        <v>80</v>
      </c>
    </row>
    <row r="118" s="13" customFormat="1">
      <c r="A118" s="13"/>
      <c r="B118" s="194"/>
      <c r="C118" s="13"/>
      <c r="D118" s="187" t="s">
        <v>140</v>
      </c>
      <c r="E118" s="195" t="s">
        <v>3</v>
      </c>
      <c r="F118" s="196" t="s">
        <v>76</v>
      </c>
      <c r="G118" s="13"/>
      <c r="H118" s="197">
        <v>1</v>
      </c>
      <c r="I118" s="198"/>
      <c r="J118" s="13"/>
      <c r="K118" s="13"/>
      <c r="L118" s="194"/>
      <c r="M118" s="199"/>
      <c r="N118" s="200"/>
      <c r="O118" s="200"/>
      <c r="P118" s="200"/>
      <c r="Q118" s="200"/>
      <c r="R118" s="200"/>
      <c r="S118" s="200"/>
      <c r="T118" s="20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95" t="s">
        <v>140</v>
      </c>
      <c r="AU118" s="195" t="s">
        <v>80</v>
      </c>
      <c r="AV118" s="13" t="s">
        <v>80</v>
      </c>
      <c r="AW118" s="13" t="s">
        <v>33</v>
      </c>
      <c r="AX118" s="13" t="s">
        <v>76</v>
      </c>
      <c r="AY118" s="195" t="s">
        <v>126</v>
      </c>
    </row>
    <row r="119" s="2" customFormat="1" ht="16.5" customHeight="1">
      <c r="A119" s="39"/>
      <c r="B119" s="173"/>
      <c r="C119" s="174" t="s">
        <v>169</v>
      </c>
      <c r="D119" s="174" t="s">
        <v>129</v>
      </c>
      <c r="E119" s="175" t="s">
        <v>170</v>
      </c>
      <c r="F119" s="176" t="s">
        <v>171</v>
      </c>
      <c r="G119" s="177" t="s">
        <v>132</v>
      </c>
      <c r="H119" s="178">
        <v>1</v>
      </c>
      <c r="I119" s="179"/>
      <c r="J119" s="180">
        <f>ROUND(I119*H119,2)</f>
        <v>0</v>
      </c>
      <c r="K119" s="176" t="s">
        <v>133</v>
      </c>
      <c r="L119" s="40"/>
      <c r="M119" s="181" t="s">
        <v>3</v>
      </c>
      <c r="N119" s="182" t="s">
        <v>43</v>
      </c>
      <c r="O119" s="73"/>
      <c r="P119" s="183">
        <f>O119*H119</f>
        <v>0</v>
      </c>
      <c r="Q119" s="183">
        <v>0</v>
      </c>
      <c r="R119" s="183">
        <f>Q119*H119</f>
        <v>0</v>
      </c>
      <c r="S119" s="183">
        <v>0</v>
      </c>
      <c r="T119" s="18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85" t="s">
        <v>134</v>
      </c>
      <c r="AT119" s="185" t="s">
        <v>129</v>
      </c>
      <c r="AU119" s="185" t="s">
        <v>80</v>
      </c>
      <c r="AY119" s="20" t="s">
        <v>126</v>
      </c>
      <c r="BE119" s="186">
        <f>IF(N119="základní",J119,0)</f>
        <v>0</v>
      </c>
      <c r="BF119" s="186">
        <f>IF(N119="snížená",J119,0)</f>
        <v>0</v>
      </c>
      <c r="BG119" s="186">
        <f>IF(N119="zákl. přenesená",J119,0)</f>
        <v>0</v>
      </c>
      <c r="BH119" s="186">
        <f>IF(N119="sníž. přenesená",J119,0)</f>
        <v>0</v>
      </c>
      <c r="BI119" s="186">
        <f>IF(N119="nulová",J119,0)</f>
        <v>0</v>
      </c>
      <c r="BJ119" s="20" t="s">
        <v>76</v>
      </c>
      <c r="BK119" s="186">
        <f>ROUND(I119*H119,2)</f>
        <v>0</v>
      </c>
      <c r="BL119" s="20" t="s">
        <v>134</v>
      </c>
      <c r="BM119" s="185" t="s">
        <v>172</v>
      </c>
    </row>
    <row r="120" s="2" customFormat="1">
      <c r="A120" s="39"/>
      <c r="B120" s="40"/>
      <c r="C120" s="39"/>
      <c r="D120" s="187" t="s">
        <v>136</v>
      </c>
      <c r="E120" s="39"/>
      <c r="F120" s="188" t="s">
        <v>171</v>
      </c>
      <c r="G120" s="39"/>
      <c r="H120" s="39"/>
      <c r="I120" s="189"/>
      <c r="J120" s="39"/>
      <c r="K120" s="39"/>
      <c r="L120" s="40"/>
      <c r="M120" s="190"/>
      <c r="N120" s="191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136</v>
      </c>
      <c r="AU120" s="20" t="s">
        <v>80</v>
      </c>
    </row>
    <row r="121" s="2" customFormat="1">
      <c r="A121" s="39"/>
      <c r="B121" s="40"/>
      <c r="C121" s="39"/>
      <c r="D121" s="192" t="s">
        <v>138</v>
      </c>
      <c r="E121" s="39"/>
      <c r="F121" s="193" t="s">
        <v>173</v>
      </c>
      <c r="G121" s="39"/>
      <c r="H121" s="39"/>
      <c r="I121" s="189"/>
      <c r="J121" s="39"/>
      <c r="K121" s="39"/>
      <c r="L121" s="40"/>
      <c r="M121" s="190"/>
      <c r="N121" s="191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138</v>
      </c>
      <c r="AU121" s="20" t="s">
        <v>80</v>
      </c>
    </row>
    <row r="122" s="13" customFormat="1">
      <c r="A122" s="13"/>
      <c r="B122" s="194"/>
      <c r="C122" s="13"/>
      <c r="D122" s="187" t="s">
        <v>140</v>
      </c>
      <c r="E122" s="195" t="s">
        <v>3</v>
      </c>
      <c r="F122" s="196" t="s">
        <v>76</v>
      </c>
      <c r="G122" s="13"/>
      <c r="H122" s="197">
        <v>1</v>
      </c>
      <c r="I122" s="198"/>
      <c r="J122" s="13"/>
      <c r="K122" s="13"/>
      <c r="L122" s="194"/>
      <c r="M122" s="199"/>
      <c r="N122" s="200"/>
      <c r="O122" s="200"/>
      <c r="P122" s="200"/>
      <c r="Q122" s="200"/>
      <c r="R122" s="200"/>
      <c r="S122" s="200"/>
      <c r="T122" s="20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5" t="s">
        <v>140</v>
      </c>
      <c r="AU122" s="195" t="s">
        <v>80</v>
      </c>
      <c r="AV122" s="13" t="s">
        <v>80</v>
      </c>
      <c r="AW122" s="13" t="s">
        <v>33</v>
      </c>
      <c r="AX122" s="13" t="s">
        <v>76</v>
      </c>
      <c r="AY122" s="195" t="s">
        <v>126</v>
      </c>
    </row>
    <row r="123" s="12" customFormat="1" ht="22.8" customHeight="1">
      <c r="A123" s="12"/>
      <c r="B123" s="160"/>
      <c r="C123" s="12"/>
      <c r="D123" s="161" t="s">
        <v>71</v>
      </c>
      <c r="E123" s="171" t="s">
        <v>174</v>
      </c>
      <c r="F123" s="171" t="s">
        <v>175</v>
      </c>
      <c r="G123" s="12"/>
      <c r="H123" s="12"/>
      <c r="I123" s="163"/>
      <c r="J123" s="172">
        <f>BK123</f>
        <v>0</v>
      </c>
      <c r="K123" s="12"/>
      <c r="L123" s="160"/>
      <c r="M123" s="165"/>
      <c r="N123" s="166"/>
      <c r="O123" s="166"/>
      <c r="P123" s="167">
        <f>SUM(P124:P127)</f>
        <v>0</v>
      </c>
      <c r="Q123" s="166"/>
      <c r="R123" s="167">
        <f>SUM(R124:R127)</f>
        <v>0</v>
      </c>
      <c r="S123" s="166"/>
      <c r="T123" s="168">
        <f>SUM(T124:T127)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1" t="s">
        <v>125</v>
      </c>
      <c r="AT123" s="169" t="s">
        <v>71</v>
      </c>
      <c r="AU123" s="169" t="s">
        <v>76</v>
      </c>
      <c r="AY123" s="161" t="s">
        <v>126</v>
      </c>
      <c r="BK123" s="170">
        <f>SUM(BK124:BK127)</f>
        <v>0</v>
      </c>
    </row>
    <row r="124" s="2" customFormat="1" ht="16.5" customHeight="1">
      <c r="A124" s="39"/>
      <c r="B124" s="173"/>
      <c r="C124" s="174" t="s">
        <v>176</v>
      </c>
      <c r="D124" s="174" t="s">
        <v>129</v>
      </c>
      <c r="E124" s="175" t="s">
        <v>177</v>
      </c>
      <c r="F124" s="176" t="s">
        <v>175</v>
      </c>
      <c r="G124" s="177" t="s">
        <v>132</v>
      </c>
      <c r="H124" s="178">
        <v>1</v>
      </c>
      <c r="I124" s="179"/>
      <c r="J124" s="180">
        <f>ROUND(I124*H124,2)</f>
        <v>0</v>
      </c>
      <c r="K124" s="176" t="s">
        <v>133</v>
      </c>
      <c r="L124" s="40"/>
      <c r="M124" s="181" t="s">
        <v>3</v>
      </c>
      <c r="N124" s="182" t="s">
        <v>43</v>
      </c>
      <c r="O124" s="73"/>
      <c r="P124" s="183">
        <f>O124*H124</f>
        <v>0</v>
      </c>
      <c r="Q124" s="183">
        <v>0</v>
      </c>
      <c r="R124" s="183">
        <f>Q124*H124</f>
        <v>0</v>
      </c>
      <c r="S124" s="183">
        <v>0</v>
      </c>
      <c r="T124" s="184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85" t="s">
        <v>134</v>
      </c>
      <c r="AT124" s="185" t="s">
        <v>129</v>
      </c>
      <c r="AU124" s="185" t="s">
        <v>80</v>
      </c>
      <c r="AY124" s="20" t="s">
        <v>126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20" t="s">
        <v>76</v>
      </c>
      <c r="BK124" s="186">
        <f>ROUND(I124*H124,2)</f>
        <v>0</v>
      </c>
      <c r="BL124" s="20" t="s">
        <v>134</v>
      </c>
      <c r="BM124" s="185" t="s">
        <v>178</v>
      </c>
    </row>
    <row r="125" s="2" customFormat="1">
      <c r="A125" s="39"/>
      <c r="B125" s="40"/>
      <c r="C125" s="39"/>
      <c r="D125" s="187" t="s">
        <v>136</v>
      </c>
      <c r="E125" s="39"/>
      <c r="F125" s="188" t="s">
        <v>175</v>
      </c>
      <c r="G125" s="39"/>
      <c r="H125" s="39"/>
      <c r="I125" s="189"/>
      <c r="J125" s="39"/>
      <c r="K125" s="39"/>
      <c r="L125" s="40"/>
      <c r="M125" s="190"/>
      <c r="N125" s="191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136</v>
      </c>
      <c r="AU125" s="20" t="s">
        <v>80</v>
      </c>
    </row>
    <row r="126" s="2" customFormat="1">
      <c r="A126" s="39"/>
      <c r="B126" s="40"/>
      <c r="C126" s="39"/>
      <c r="D126" s="192" t="s">
        <v>138</v>
      </c>
      <c r="E126" s="39"/>
      <c r="F126" s="193" t="s">
        <v>179</v>
      </c>
      <c r="G126" s="39"/>
      <c r="H126" s="39"/>
      <c r="I126" s="189"/>
      <c r="J126" s="39"/>
      <c r="K126" s="39"/>
      <c r="L126" s="40"/>
      <c r="M126" s="190"/>
      <c r="N126" s="191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138</v>
      </c>
      <c r="AU126" s="20" t="s">
        <v>80</v>
      </c>
    </row>
    <row r="127" s="13" customFormat="1">
      <c r="A127" s="13"/>
      <c r="B127" s="194"/>
      <c r="C127" s="13"/>
      <c r="D127" s="187" t="s">
        <v>140</v>
      </c>
      <c r="E127" s="195" t="s">
        <v>3</v>
      </c>
      <c r="F127" s="196" t="s">
        <v>76</v>
      </c>
      <c r="G127" s="13"/>
      <c r="H127" s="197">
        <v>1</v>
      </c>
      <c r="I127" s="198"/>
      <c r="J127" s="13"/>
      <c r="K127" s="13"/>
      <c r="L127" s="194"/>
      <c r="M127" s="202"/>
      <c r="N127" s="203"/>
      <c r="O127" s="203"/>
      <c r="P127" s="203"/>
      <c r="Q127" s="203"/>
      <c r="R127" s="203"/>
      <c r="S127" s="203"/>
      <c r="T127" s="20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5" t="s">
        <v>140</v>
      </c>
      <c r="AU127" s="195" t="s">
        <v>80</v>
      </c>
      <c r="AV127" s="13" t="s">
        <v>80</v>
      </c>
      <c r="AW127" s="13" t="s">
        <v>33</v>
      </c>
      <c r="AX127" s="13" t="s">
        <v>76</v>
      </c>
      <c r="AY127" s="195" t="s">
        <v>126</v>
      </c>
    </row>
    <row r="128" s="2" customFormat="1" ht="6.96" customHeight="1">
      <c r="A128" s="39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40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autoFilter ref="C89:K12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95" r:id="rId1" display="https://podminky.urs.cz/item/CS_URS_2024_01/012103000"/>
    <hyperlink ref="F99" r:id="rId2" display="https://podminky.urs.cz/item/CS_URS_2024_01/012203000"/>
    <hyperlink ref="F103" r:id="rId3" display="https://podminky.urs.cz/item/CS_URS_2024_01/012303000"/>
    <hyperlink ref="F107" r:id="rId4" display="https://podminky.urs.cz/item/CS_URS_2024_01/013254000"/>
    <hyperlink ref="F112" r:id="rId5" display="https://podminky.urs.cz/item/CS_URS_2024_01/030001000"/>
    <hyperlink ref="F117" r:id="rId6" display="https://podminky.urs.cz/item/CS_URS_2024_01/043194000"/>
    <hyperlink ref="F121" r:id="rId7" display="https://podminky.urs.cz/item/CS_URS_2024_01/045002000"/>
    <hyperlink ref="F126" r:id="rId8" display="https://podminky.urs.cz/item/CS_URS_2024_01/07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80</v>
      </c>
    </row>
    <row r="4" s="1" customFormat="1" ht="24.96" customHeight="1">
      <c r="B4" s="23"/>
      <c r="D4" s="24" t="s">
        <v>96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Výstavba chodníku a parkoviště v ul. Zahradní ve Šluknově - I.etapa</v>
      </c>
      <c r="F7" s="33"/>
      <c r="G7" s="33"/>
      <c r="H7" s="33"/>
      <c r="L7" s="23"/>
    </row>
    <row r="8" s="1" customFormat="1" ht="12" customHeight="1">
      <c r="B8" s="23"/>
      <c r="D8" s="33" t="s">
        <v>97</v>
      </c>
      <c r="L8" s="23"/>
    </row>
    <row r="9" s="2" customFormat="1" ht="16.5" customHeight="1">
      <c r="A9" s="39"/>
      <c r="B9" s="40"/>
      <c r="C9" s="39"/>
      <c r="D9" s="39"/>
      <c r="E9" s="124" t="s">
        <v>98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99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180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2. 9. 2024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ROUND(J96,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ROUND((SUM(BE96:BE435)),  2)</f>
        <v>0</v>
      </c>
      <c r="G35" s="39"/>
      <c r="H35" s="39"/>
      <c r="I35" s="132">
        <v>0.20999999999999999</v>
      </c>
      <c r="J35" s="131">
        <f>ROUND(((SUM(BE96:BE435))*I35),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ROUND((SUM(BF96:BF435)),  2)</f>
        <v>0</v>
      </c>
      <c r="G36" s="39"/>
      <c r="H36" s="39"/>
      <c r="I36" s="132">
        <v>0.12</v>
      </c>
      <c r="J36" s="131">
        <f>ROUND(((SUM(BF96:BF435))*I36),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ROUND((SUM(BG96:BG435)),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ROUND((SUM(BH96:BH435)),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ROUND((SUM(BI96:BI435)),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101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Výstavba chodníku a parkoviště v ul. Zahradní ve Šluknově - I.etapa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97</v>
      </c>
      <c r="L51" s="23"/>
    </row>
    <row r="52" s="2" customFormat="1" ht="16.5" customHeight="1">
      <c r="A52" s="39"/>
      <c r="B52" s="40"/>
      <c r="C52" s="39"/>
      <c r="D52" s="39"/>
      <c r="E52" s="124" t="s">
        <v>98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99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 xml:space="preserve">SO 01 - Výstavba parkoviště 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Šluknov</v>
      </c>
      <c r="G56" s="39"/>
      <c r="H56" s="39"/>
      <c r="I56" s="33" t="s">
        <v>23</v>
      </c>
      <c r="J56" s="65" t="str">
        <f>IF(J14="","",J14)</f>
        <v>2. 9. 2024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 xml:space="preserve">Město Šluknov </v>
      </c>
      <c r="G58" s="39"/>
      <c r="H58" s="39"/>
      <c r="I58" s="33" t="s">
        <v>31</v>
      </c>
      <c r="J58" s="37" t="str">
        <f>E23</f>
        <v>ProProjekt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Jakub Hon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102</v>
      </c>
      <c r="D61" s="133"/>
      <c r="E61" s="133"/>
      <c r="F61" s="133"/>
      <c r="G61" s="133"/>
      <c r="H61" s="133"/>
      <c r="I61" s="133"/>
      <c r="J61" s="140" t="s">
        <v>103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J96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104</v>
      </c>
    </row>
    <row r="64" s="9" customFormat="1" ht="24.96" customHeight="1">
      <c r="A64" s="9"/>
      <c r="B64" s="142"/>
      <c r="C64" s="9"/>
      <c r="D64" s="143" t="s">
        <v>181</v>
      </c>
      <c r="E64" s="144"/>
      <c r="F64" s="144"/>
      <c r="G64" s="144"/>
      <c r="H64" s="144"/>
      <c r="I64" s="144"/>
      <c r="J64" s="145">
        <f>J97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182</v>
      </c>
      <c r="E65" s="148"/>
      <c r="F65" s="148"/>
      <c r="G65" s="148"/>
      <c r="H65" s="148"/>
      <c r="I65" s="148"/>
      <c r="J65" s="149">
        <f>J98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183</v>
      </c>
      <c r="E66" s="148"/>
      <c r="F66" s="148"/>
      <c r="G66" s="148"/>
      <c r="H66" s="148"/>
      <c r="I66" s="148"/>
      <c r="J66" s="149">
        <f>J281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184</v>
      </c>
      <c r="E67" s="148"/>
      <c r="F67" s="148"/>
      <c r="G67" s="148"/>
      <c r="H67" s="148"/>
      <c r="I67" s="148"/>
      <c r="J67" s="149">
        <f>J318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185</v>
      </c>
      <c r="E68" s="148"/>
      <c r="F68" s="148"/>
      <c r="G68" s="148"/>
      <c r="H68" s="148"/>
      <c r="I68" s="148"/>
      <c r="J68" s="149">
        <f>J335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186</v>
      </c>
      <c r="E69" s="148"/>
      <c r="F69" s="148"/>
      <c r="G69" s="148"/>
      <c r="H69" s="148"/>
      <c r="I69" s="148"/>
      <c r="J69" s="149">
        <f>J363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187</v>
      </c>
      <c r="E70" s="148"/>
      <c r="F70" s="148"/>
      <c r="G70" s="148"/>
      <c r="H70" s="148"/>
      <c r="I70" s="148"/>
      <c r="J70" s="149">
        <f>J368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6"/>
      <c r="C71" s="10"/>
      <c r="D71" s="147" t="s">
        <v>188</v>
      </c>
      <c r="E71" s="148"/>
      <c r="F71" s="148"/>
      <c r="G71" s="148"/>
      <c r="H71" s="148"/>
      <c r="I71" s="148"/>
      <c r="J71" s="149">
        <f>J406</f>
        <v>0</v>
      </c>
      <c r="K71" s="10"/>
      <c r="L71" s="14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42"/>
      <c r="C72" s="9"/>
      <c r="D72" s="143" t="s">
        <v>189</v>
      </c>
      <c r="E72" s="144"/>
      <c r="F72" s="144"/>
      <c r="G72" s="144"/>
      <c r="H72" s="144"/>
      <c r="I72" s="144"/>
      <c r="J72" s="145">
        <f>J425</f>
        <v>0</v>
      </c>
      <c r="K72" s="9"/>
      <c r="L72" s="14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46"/>
      <c r="C73" s="10"/>
      <c r="D73" s="147" t="s">
        <v>190</v>
      </c>
      <c r="E73" s="148"/>
      <c r="F73" s="148"/>
      <c r="G73" s="148"/>
      <c r="H73" s="148"/>
      <c r="I73" s="148"/>
      <c r="J73" s="149">
        <f>J426</f>
        <v>0</v>
      </c>
      <c r="K73" s="10"/>
      <c r="L73" s="14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6"/>
      <c r="C74" s="10"/>
      <c r="D74" s="147" t="s">
        <v>191</v>
      </c>
      <c r="E74" s="148"/>
      <c r="F74" s="148"/>
      <c r="G74" s="148"/>
      <c r="H74" s="148"/>
      <c r="I74" s="148"/>
      <c r="J74" s="149">
        <f>J430</f>
        <v>0</v>
      </c>
      <c r="K74" s="10"/>
      <c r="L74" s="14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2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56"/>
      <c r="C76" s="57"/>
      <c r="D76" s="57"/>
      <c r="E76" s="57"/>
      <c r="F76" s="57"/>
      <c r="G76" s="57"/>
      <c r="H76" s="57"/>
      <c r="I76" s="57"/>
      <c r="J76" s="57"/>
      <c r="K76" s="57"/>
      <c r="L76" s="12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80" s="2" customFormat="1" ht="6.96" customHeight="1">
      <c r="A80" s="39"/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12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4.96" customHeight="1">
      <c r="A81" s="39"/>
      <c r="B81" s="40"/>
      <c r="C81" s="24" t="s">
        <v>110</v>
      </c>
      <c r="D81" s="39"/>
      <c r="E81" s="39"/>
      <c r="F81" s="39"/>
      <c r="G81" s="39"/>
      <c r="H81" s="39"/>
      <c r="I81" s="39"/>
      <c r="J81" s="39"/>
      <c r="K81" s="39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2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17</v>
      </c>
      <c r="D83" s="39"/>
      <c r="E83" s="39"/>
      <c r="F83" s="39"/>
      <c r="G83" s="39"/>
      <c r="H83" s="39"/>
      <c r="I83" s="39"/>
      <c r="J83" s="39"/>
      <c r="K83" s="39"/>
      <c r="L83" s="12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124" t="str">
        <f>E7</f>
        <v>Výstavba chodníku a parkoviště v ul. Zahradní ve Šluknově - I.etapa</v>
      </c>
      <c r="F84" s="33"/>
      <c r="G84" s="33"/>
      <c r="H84" s="33"/>
      <c r="I84" s="39"/>
      <c r="J84" s="39"/>
      <c r="K84" s="39"/>
      <c r="L84" s="12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" customFormat="1" ht="12" customHeight="1">
      <c r="B85" s="23"/>
      <c r="C85" s="33" t="s">
        <v>97</v>
      </c>
      <c r="L85" s="23"/>
    </row>
    <row r="86" s="2" customFormat="1" ht="16.5" customHeight="1">
      <c r="A86" s="39"/>
      <c r="B86" s="40"/>
      <c r="C86" s="39"/>
      <c r="D86" s="39"/>
      <c r="E86" s="124" t="s">
        <v>98</v>
      </c>
      <c r="F86" s="39"/>
      <c r="G86" s="39"/>
      <c r="H86" s="39"/>
      <c r="I86" s="39"/>
      <c r="J86" s="39"/>
      <c r="K86" s="3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2" customHeight="1">
      <c r="A87" s="39"/>
      <c r="B87" s="40"/>
      <c r="C87" s="33" t="s">
        <v>99</v>
      </c>
      <c r="D87" s="39"/>
      <c r="E87" s="39"/>
      <c r="F87" s="39"/>
      <c r="G87" s="39"/>
      <c r="H87" s="39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6.5" customHeight="1">
      <c r="A88" s="39"/>
      <c r="B88" s="40"/>
      <c r="C88" s="39"/>
      <c r="D88" s="39"/>
      <c r="E88" s="63" t="str">
        <f>E11</f>
        <v xml:space="preserve">SO 01 - Výstavba parkoviště </v>
      </c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6.96" customHeight="1">
      <c r="A89" s="39"/>
      <c r="B89" s="40"/>
      <c r="C89" s="39"/>
      <c r="D89" s="39"/>
      <c r="E89" s="39"/>
      <c r="F89" s="39"/>
      <c r="G89" s="39"/>
      <c r="H89" s="39"/>
      <c r="I89" s="39"/>
      <c r="J89" s="39"/>
      <c r="K89" s="39"/>
      <c r="L89" s="12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21</v>
      </c>
      <c r="D90" s="39"/>
      <c r="E90" s="39"/>
      <c r="F90" s="28" t="str">
        <f>F14</f>
        <v>Šluknov</v>
      </c>
      <c r="G90" s="39"/>
      <c r="H90" s="39"/>
      <c r="I90" s="33" t="s">
        <v>23</v>
      </c>
      <c r="J90" s="65" t="str">
        <f>IF(J14="","",J14)</f>
        <v>2. 9. 2024</v>
      </c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6.96" customHeight="1">
      <c r="A91" s="39"/>
      <c r="B91" s="40"/>
      <c r="C91" s="39"/>
      <c r="D91" s="39"/>
      <c r="E91" s="39"/>
      <c r="F91" s="39"/>
      <c r="G91" s="39"/>
      <c r="H91" s="39"/>
      <c r="I91" s="39"/>
      <c r="J91" s="39"/>
      <c r="K91" s="39"/>
      <c r="L91" s="12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25</v>
      </c>
      <c r="D92" s="39"/>
      <c r="E92" s="39"/>
      <c r="F92" s="28" t="str">
        <f>E17</f>
        <v xml:space="preserve">Město Šluknov </v>
      </c>
      <c r="G92" s="39"/>
      <c r="H92" s="39"/>
      <c r="I92" s="33" t="s">
        <v>31</v>
      </c>
      <c r="J92" s="37" t="str">
        <f>E23</f>
        <v>ProProjekt s.r.o.</v>
      </c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29</v>
      </c>
      <c r="D93" s="39"/>
      <c r="E93" s="39"/>
      <c r="F93" s="28" t="str">
        <f>IF(E20="","",E20)</f>
        <v>Vyplň údaj</v>
      </c>
      <c r="G93" s="39"/>
      <c r="H93" s="39"/>
      <c r="I93" s="33" t="s">
        <v>34</v>
      </c>
      <c r="J93" s="37" t="str">
        <f>E26</f>
        <v>Jakub Hon</v>
      </c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0.32" customHeight="1">
      <c r="A94" s="39"/>
      <c r="B94" s="40"/>
      <c r="C94" s="39"/>
      <c r="D94" s="39"/>
      <c r="E94" s="39"/>
      <c r="F94" s="39"/>
      <c r="G94" s="39"/>
      <c r="H94" s="39"/>
      <c r="I94" s="39"/>
      <c r="J94" s="39"/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11" customFormat="1" ht="29.28" customHeight="1">
      <c r="A95" s="150"/>
      <c r="B95" s="151"/>
      <c r="C95" s="152" t="s">
        <v>111</v>
      </c>
      <c r="D95" s="153" t="s">
        <v>57</v>
      </c>
      <c r="E95" s="153" t="s">
        <v>53</v>
      </c>
      <c r="F95" s="153" t="s">
        <v>54</v>
      </c>
      <c r="G95" s="153" t="s">
        <v>112</v>
      </c>
      <c r="H95" s="153" t="s">
        <v>113</v>
      </c>
      <c r="I95" s="153" t="s">
        <v>114</v>
      </c>
      <c r="J95" s="153" t="s">
        <v>103</v>
      </c>
      <c r="K95" s="154" t="s">
        <v>115</v>
      </c>
      <c r="L95" s="155"/>
      <c r="M95" s="81" t="s">
        <v>3</v>
      </c>
      <c r="N95" s="82" t="s">
        <v>42</v>
      </c>
      <c r="O95" s="82" t="s">
        <v>116</v>
      </c>
      <c r="P95" s="82" t="s">
        <v>117</v>
      </c>
      <c r="Q95" s="82" t="s">
        <v>118</v>
      </c>
      <c r="R95" s="82" t="s">
        <v>119</v>
      </c>
      <c r="S95" s="82" t="s">
        <v>120</v>
      </c>
      <c r="T95" s="83" t="s">
        <v>121</v>
      </c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</row>
    <row r="96" s="2" customFormat="1" ht="22.8" customHeight="1">
      <c r="A96" s="39"/>
      <c r="B96" s="40"/>
      <c r="C96" s="88" t="s">
        <v>122</v>
      </c>
      <c r="D96" s="39"/>
      <c r="E96" s="39"/>
      <c r="F96" s="39"/>
      <c r="G96" s="39"/>
      <c r="H96" s="39"/>
      <c r="I96" s="39"/>
      <c r="J96" s="156">
        <f>BK96</f>
        <v>0</v>
      </c>
      <c r="K96" s="39"/>
      <c r="L96" s="40"/>
      <c r="M96" s="84"/>
      <c r="N96" s="69"/>
      <c r="O96" s="85"/>
      <c r="P96" s="157">
        <f>P97+P425</f>
        <v>0</v>
      </c>
      <c r="Q96" s="85"/>
      <c r="R96" s="157">
        <f>R97+R425</f>
        <v>136.46518405999998</v>
      </c>
      <c r="S96" s="85"/>
      <c r="T96" s="158">
        <f>T97+T425</f>
        <v>61.7395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71</v>
      </c>
      <c r="AU96" s="20" t="s">
        <v>104</v>
      </c>
      <c r="BK96" s="159">
        <f>BK97+BK425</f>
        <v>0</v>
      </c>
    </row>
    <row r="97" s="12" customFormat="1" ht="25.92" customHeight="1">
      <c r="A97" s="12"/>
      <c r="B97" s="160"/>
      <c r="C97" s="12"/>
      <c r="D97" s="161" t="s">
        <v>71</v>
      </c>
      <c r="E97" s="162" t="s">
        <v>192</v>
      </c>
      <c r="F97" s="162" t="s">
        <v>193</v>
      </c>
      <c r="G97" s="12"/>
      <c r="H97" s="12"/>
      <c r="I97" s="163"/>
      <c r="J97" s="164">
        <f>BK97</f>
        <v>0</v>
      </c>
      <c r="K97" s="12"/>
      <c r="L97" s="160"/>
      <c r="M97" s="165"/>
      <c r="N97" s="166"/>
      <c r="O97" s="166"/>
      <c r="P97" s="167">
        <f>P98+P281+P318+P335+P363+P368+P406</f>
        <v>0</v>
      </c>
      <c r="Q97" s="166"/>
      <c r="R97" s="167">
        <f>R98+R281+R318+R335+R363+R368+R406</f>
        <v>136.33318405999998</v>
      </c>
      <c r="S97" s="166"/>
      <c r="T97" s="168">
        <f>T98+T281+T318+T335+T363+T368+T406</f>
        <v>61.7395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61" t="s">
        <v>76</v>
      </c>
      <c r="AT97" s="169" t="s">
        <v>71</v>
      </c>
      <c r="AU97" s="169" t="s">
        <v>72</v>
      </c>
      <c r="AY97" s="161" t="s">
        <v>126</v>
      </c>
      <c r="BK97" s="170">
        <f>BK98+BK281+BK318+BK335+BK363+BK368+BK406</f>
        <v>0</v>
      </c>
    </row>
    <row r="98" s="12" customFormat="1" ht="22.8" customHeight="1">
      <c r="A98" s="12"/>
      <c r="B98" s="160"/>
      <c r="C98" s="12"/>
      <c r="D98" s="161" t="s">
        <v>71</v>
      </c>
      <c r="E98" s="171" t="s">
        <v>76</v>
      </c>
      <c r="F98" s="171" t="s">
        <v>194</v>
      </c>
      <c r="G98" s="12"/>
      <c r="H98" s="12"/>
      <c r="I98" s="163"/>
      <c r="J98" s="172">
        <f>BK98</f>
        <v>0</v>
      </c>
      <c r="K98" s="12"/>
      <c r="L98" s="160"/>
      <c r="M98" s="165"/>
      <c r="N98" s="166"/>
      <c r="O98" s="166"/>
      <c r="P98" s="167">
        <f>SUM(P99:P280)</f>
        <v>0</v>
      </c>
      <c r="Q98" s="166"/>
      <c r="R98" s="167">
        <f>SUM(R99:R280)</f>
        <v>0.096570000000000003</v>
      </c>
      <c r="S98" s="166"/>
      <c r="T98" s="168">
        <f>SUM(T99:T280)</f>
        <v>61.7395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61" t="s">
        <v>76</v>
      </c>
      <c r="AT98" s="169" t="s">
        <v>71</v>
      </c>
      <c r="AU98" s="169" t="s">
        <v>76</v>
      </c>
      <c r="AY98" s="161" t="s">
        <v>126</v>
      </c>
      <c r="BK98" s="170">
        <f>SUM(BK99:BK280)</f>
        <v>0</v>
      </c>
    </row>
    <row r="99" s="2" customFormat="1" ht="16.5" customHeight="1">
      <c r="A99" s="39"/>
      <c r="B99" s="173"/>
      <c r="C99" s="174" t="s">
        <v>76</v>
      </c>
      <c r="D99" s="174" t="s">
        <v>129</v>
      </c>
      <c r="E99" s="175" t="s">
        <v>195</v>
      </c>
      <c r="F99" s="176" t="s">
        <v>196</v>
      </c>
      <c r="G99" s="177" t="s">
        <v>197</v>
      </c>
      <c r="H99" s="178">
        <v>2</v>
      </c>
      <c r="I99" s="179"/>
      <c r="J99" s="180">
        <f>ROUND(I99*H99,2)</f>
        <v>0</v>
      </c>
      <c r="K99" s="176" t="s">
        <v>198</v>
      </c>
      <c r="L99" s="40"/>
      <c r="M99" s="181" t="s">
        <v>3</v>
      </c>
      <c r="N99" s="182" t="s">
        <v>43</v>
      </c>
      <c r="O99" s="73"/>
      <c r="P99" s="183">
        <f>O99*H99</f>
        <v>0</v>
      </c>
      <c r="Q99" s="183">
        <v>0</v>
      </c>
      <c r="R99" s="183">
        <f>Q99*H99</f>
        <v>0</v>
      </c>
      <c r="S99" s="183">
        <v>0</v>
      </c>
      <c r="T99" s="184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85" t="s">
        <v>151</v>
      </c>
      <c r="AT99" s="185" t="s">
        <v>129</v>
      </c>
      <c r="AU99" s="185" t="s">
        <v>80</v>
      </c>
      <c r="AY99" s="20" t="s">
        <v>126</v>
      </c>
      <c r="BE99" s="186">
        <f>IF(N99="základní",J99,0)</f>
        <v>0</v>
      </c>
      <c r="BF99" s="186">
        <f>IF(N99="snížená",J99,0)</f>
        <v>0</v>
      </c>
      <c r="BG99" s="186">
        <f>IF(N99="zákl. přenesená",J99,0)</f>
        <v>0</v>
      </c>
      <c r="BH99" s="186">
        <f>IF(N99="sníž. přenesená",J99,0)</f>
        <v>0</v>
      </c>
      <c r="BI99" s="186">
        <f>IF(N99="nulová",J99,0)</f>
        <v>0</v>
      </c>
      <c r="BJ99" s="20" t="s">
        <v>76</v>
      </c>
      <c r="BK99" s="186">
        <f>ROUND(I99*H99,2)</f>
        <v>0</v>
      </c>
      <c r="BL99" s="20" t="s">
        <v>151</v>
      </c>
      <c r="BM99" s="185" t="s">
        <v>199</v>
      </c>
    </row>
    <row r="100" s="2" customFormat="1">
      <c r="A100" s="39"/>
      <c r="B100" s="40"/>
      <c r="C100" s="39"/>
      <c r="D100" s="187" t="s">
        <v>136</v>
      </c>
      <c r="E100" s="39"/>
      <c r="F100" s="188" t="s">
        <v>200</v>
      </c>
      <c r="G100" s="39"/>
      <c r="H100" s="39"/>
      <c r="I100" s="189"/>
      <c r="J100" s="39"/>
      <c r="K100" s="39"/>
      <c r="L100" s="40"/>
      <c r="M100" s="190"/>
      <c r="N100" s="191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136</v>
      </c>
      <c r="AU100" s="20" t="s">
        <v>80</v>
      </c>
    </row>
    <row r="101" s="2" customFormat="1">
      <c r="A101" s="39"/>
      <c r="B101" s="40"/>
      <c r="C101" s="39"/>
      <c r="D101" s="192" t="s">
        <v>138</v>
      </c>
      <c r="E101" s="39"/>
      <c r="F101" s="193" t="s">
        <v>201</v>
      </c>
      <c r="G101" s="39"/>
      <c r="H101" s="39"/>
      <c r="I101" s="189"/>
      <c r="J101" s="39"/>
      <c r="K101" s="39"/>
      <c r="L101" s="40"/>
      <c r="M101" s="190"/>
      <c r="N101" s="191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138</v>
      </c>
      <c r="AU101" s="20" t="s">
        <v>80</v>
      </c>
    </row>
    <row r="102" s="13" customFormat="1">
      <c r="A102" s="13"/>
      <c r="B102" s="194"/>
      <c r="C102" s="13"/>
      <c r="D102" s="187" t="s">
        <v>140</v>
      </c>
      <c r="E102" s="195" t="s">
        <v>3</v>
      </c>
      <c r="F102" s="196" t="s">
        <v>80</v>
      </c>
      <c r="G102" s="13"/>
      <c r="H102" s="197">
        <v>2</v>
      </c>
      <c r="I102" s="198"/>
      <c r="J102" s="13"/>
      <c r="K102" s="13"/>
      <c r="L102" s="194"/>
      <c r="M102" s="199"/>
      <c r="N102" s="200"/>
      <c r="O102" s="200"/>
      <c r="P102" s="200"/>
      <c r="Q102" s="200"/>
      <c r="R102" s="200"/>
      <c r="S102" s="200"/>
      <c r="T102" s="20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95" t="s">
        <v>140</v>
      </c>
      <c r="AU102" s="195" t="s">
        <v>80</v>
      </c>
      <c r="AV102" s="13" t="s">
        <v>80</v>
      </c>
      <c r="AW102" s="13" t="s">
        <v>33</v>
      </c>
      <c r="AX102" s="13" t="s">
        <v>76</v>
      </c>
      <c r="AY102" s="195" t="s">
        <v>126</v>
      </c>
    </row>
    <row r="103" s="2" customFormat="1" ht="21.75" customHeight="1">
      <c r="A103" s="39"/>
      <c r="B103" s="173"/>
      <c r="C103" s="174" t="s">
        <v>80</v>
      </c>
      <c r="D103" s="174" t="s">
        <v>129</v>
      </c>
      <c r="E103" s="175" t="s">
        <v>202</v>
      </c>
      <c r="F103" s="176" t="s">
        <v>203</v>
      </c>
      <c r="G103" s="177" t="s">
        <v>197</v>
      </c>
      <c r="H103" s="178">
        <v>2</v>
      </c>
      <c r="I103" s="179"/>
      <c r="J103" s="180">
        <f>ROUND(I103*H103,2)</f>
        <v>0</v>
      </c>
      <c r="K103" s="176" t="s">
        <v>198</v>
      </c>
      <c r="L103" s="40"/>
      <c r="M103" s="181" t="s">
        <v>3</v>
      </c>
      <c r="N103" s="182" t="s">
        <v>43</v>
      </c>
      <c r="O103" s="73"/>
      <c r="P103" s="183">
        <f>O103*H103</f>
        <v>0</v>
      </c>
      <c r="Q103" s="183">
        <v>0</v>
      </c>
      <c r="R103" s="183">
        <f>Q103*H103</f>
        <v>0</v>
      </c>
      <c r="S103" s="183">
        <v>0</v>
      </c>
      <c r="T103" s="184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85" t="s">
        <v>151</v>
      </c>
      <c r="AT103" s="185" t="s">
        <v>129</v>
      </c>
      <c r="AU103" s="185" t="s">
        <v>80</v>
      </c>
      <c r="AY103" s="20" t="s">
        <v>126</v>
      </c>
      <c r="BE103" s="186">
        <f>IF(N103="základní",J103,0)</f>
        <v>0</v>
      </c>
      <c r="BF103" s="186">
        <f>IF(N103="snížená",J103,0)</f>
        <v>0</v>
      </c>
      <c r="BG103" s="186">
        <f>IF(N103="zákl. přenesená",J103,0)</f>
        <v>0</v>
      </c>
      <c r="BH103" s="186">
        <f>IF(N103="sníž. přenesená",J103,0)</f>
        <v>0</v>
      </c>
      <c r="BI103" s="186">
        <f>IF(N103="nulová",J103,0)</f>
        <v>0</v>
      </c>
      <c r="BJ103" s="20" t="s">
        <v>76</v>
      </c>
      <c r="BK103" s="186">
        <f>ROUND(I103*H103,2)</f>
        <v>0</v>
      </c>
      <c r="BL103" s="20" t="s">
        <v>151</v>
      </c>
      <c r="BM103" s="185" t="s">
        <v>204</v>
      </c>
    </row>
    <row r="104" s="2" customFormat="1">
      <c r="A104" s="39"/>
      <c r="B104" s="40"/>
      <c r="C104" s="39"/>
      <c r="D104" s="187" t="s">
        <v>136</v>
      </c>
      <c r="E104" s="39"/>
      <c r="F104" s="188" t="s">
        <v>205</v>
      </c>
      <c r="G104" s="39"/>
      <c r="H104" s="39"/>
      <c r="I104" s="189"/>
      <c r="J104" s="39"/>
      <c r="K104" s="39"/>
      <c r="L104" s="40"/>
      <c r="M104" s="190"/>
      <c r="N104" s="191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136</v>
      </c>
      <c r="AU104" s="20" t="s">
        <v>80</v>
      </c>
    </row>
    <row r="105" s="2" customFormat="1">
      <c r="A105" s="39"/>
      <c r="B105" s="40"/>
      <c r="C105" s="39"/>
      <c r="D105" s="192" t="s">
        <v>138</v>
      </c>
      <c r="E105" s="39"/>
      <c r="F105" s="193" t="s">
        <v>206</v>
      </c>
      <c r="G105" s="39"/>
      <c r="H105" s="39"/>
      <c r="I105" s="189"/>
      <c r="J105" s="39"/>
      <c r="K105" s="39"/>
      <c r="L105" s="40"/>
      <c r="M105" s="190"/>
      <c r="N105" s="191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138</v>
      </c>
      <c r="AU105" s="20" t="s">
        <v>80</v>
      </c>
    </row>
    <row r="106" s="13" customFormat="1">
      <c r="A106" s="13"/>
      <c r="B106" s="194"/>
      <c r="C106" s="13"/>
      <c r="D106" s="187" t="s">
        <v>140</v>
      </c>
      <c r="E106" s="195" t="s">
        <v>3</v>
      </c>
      <c r="F106" s="196" t="s">
        <v>80</v>
      </c>
      <c r="G106" s="13"/>
      <c r="H106" s="197">
        <v>2</v>
      </c>
      <c r="I106" s="198"/>
      <c r="J106" s="13"/>
      <c r="K106" s="13"/>
      <c r="L106" s="194"/>
      <c r="M106" s="199"/>
      <c r="N106" s="200"/>
      <c r="O106" s="200"/>
      <c r="P106" s="200"/>
      <c r="Q106" s="200"/>
      <c r="R106" s="200"/>
      <c r="S106" s="200"/>
      <c r="T106" s="201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195" t="s">
        <v>140</v>
      </c>
      <c r="AU106" s="195" t="s">
        <v>80</v>
      </c>
      <c r="AV106" s="13" t="s">
        <v>80</v>
      </c>
      <c r="AW106" s="13" t="s">
        <v>33</v>
      </c>
      <c r="AX106" s="13" t="s">
        <v>76</v>
      </c>
      <c r="AY106" s="195" t="s">
        <v>126</v>
      </c>
    </row>
    <row r="107" s="2" customFormat="1" ht="16.5" customHeight="1">
      <c r="A107" s="39"/>
      <c r="B107" s="173"/>
      <c r="C107" s="174" t="s">
        <v>145</v>
      </c>
      <c r="D107" s="174" t="s">
        <v>129</v>
      </c>
      <c r="E107" s="175" t="s">
        <v>207</v>
      </c>
      <c r="F107" s="176" t="s">
        <v>208</v>
      </c>
      <c r="G107" s="177" t="s">
        <v>209</v>
      </c>
      <c r="H107" s="178">
        <v>17.5</v>
      </c>
      <c r="I107" s="179"/>
      <c r="J107" s="180">
        <f>ROUND(I107*H107,2)</f>
        <v>0</v>
      </c>
      <c r="K107" s="176" t="s">
        <v>198</v>
      </c>
      <c r="L107" s="40"/>
      <c r="M107" s="181" t="s">
        <v>3</v>
      </c>
      <c r="N107" s="182" t="s">
        <v>43</v>
      </c>
      <c r="O107" s="73"/>
      <c r="P107" s="183">
        <f>O107*H107</f>
        <v>0</v>
      </c>
      <c r="Q107" s="183">
        <v>0</v>
      </c>
      <c r="R107" s="183">
        <f>Q107*H107</f>
        <v>0</v>
      </c>
      <c r="S107" s="183">
        <v>0.26000000000000001</v>
      </c>
      <c r="T107" s="184">
        <f>S107*H107</f>
        <v>4.5499999999999998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85" t="s">
        <v>151</v>
      </c>
      <c r="AT107" s="185" t="s">
        <v>129</v>
      </c>
      <c r="AU107" s="185" t="s">
        <v>80</v>
      </c>
      <c r="AY107" s="20" t="s">
        <v>126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20" t="s">
        <v>76</v>
      </c>
      <c r="BK107" s="186">
        <f>ROUND(I107*H107,2)</f>
        <v>0</v>
      </c>
      <c r="BL107" s="20" t="s">
        <v>151</v>
      </c>
      <c r="BM107" s="185" t="s">
        <v>210</v>
      </c>
    </row>
    <row r="108" s="2" customFormat="1">
      <c r="A108" s="39"/>
      <c r="B108" s="40"/>
      <c r="C108" s="39"/>
      <c r="D108" s="187" t="s">
        <v>136</v>
      </c>
      <c r="E108" s="39"/>
      <c r="F108" s="188" t="s">
        <v>211</v>
      </c>
      <c r="G108" s="39"/>
      <c r="H108" s="39"/>
      <c r="I108" s="189"/>
      <c r="J108" s="39"/>
      <c r="K108" s="39"/>
      <c r="L108" s="40"/>
      <c r="M108" s="190"/>
      <c r="N108" s="191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136</v>
      </c>
      <c r="AU108" s="20" t="s">
        <v>80</v>
      </c>
    </row>
    <row r="109" s="2" customFormat="1">
      <c r="A109" s="39"/>
      <c r="B109" s="40"/>
      <c r="C109" s="39"/>
      <c r="D109" s="192" t="s">
        <v>138</v>
      </c>
      <c r="E109" s="39"/>
      <c r="F109" s="193" t="s">
        <v>212</v>
      </c>
      <c r="G109" s="39"/>
      <c r="H109" s="39"/>
      <c r="I109" s="189"/>
      <c r="J109" s="39"/>
      <c r="K109" s="39"/>
      <c r="L109" s="40"/>
      <c r="M109" s="190"/>
      <c r="N109" s="191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138</v>
      </c>
      <c r="AU109" s="20" t="s">
        <v>80</v>
      </c>
    </row>
    <row r="110" s="13" customFormat="1">
      <c r="A110" s="13"/>
      <c r="B110" s="194"/>
      <c r="C110" s="13"/>
      <c r="D110" s="187" t="s">
        <v>140</v>
      </c>
      <c r="E110" s="195" t="s">
        <v>3</v>
      </c>
      <c r="F110" s="196" t="s">
        <v>213</v>
      </c>
      <c r="G110" s="13"/>
      <c r="H110" s="197">
        <v>17.5</v>
      </c>
      <c r="I110" s="198"/>
      <c r="J110" s="13"/>
      <c r="K110" s="13"/>
      <c r="L110" s="194"/>
      <c r="M110" s="199"/>
      <c r="N110" s="200"/>
      <c r="O110" s="200"/>
      <c r="P110" s="200"/>
      <c r="Q110" s="200"/>
      <c r="R110" s="200"/>
      <c r="S110" s="200"/>
      <c r="T110" s="20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95" t="s">
        <v>140</v>
      </c>
      <c r="AU110" s="195" t="s">
        <v>80</v>
      </c>
      <c r="AV110" s="13" t="s">
        <v>80</v>
      </c>
      <c r="AW110" s="13" t="s">
        <v>33</v>
      </c>
      <c r="AX110" s="13" t="s">
        <v>76</v>
      </c>
      <c r="AY110" s="195" t="s">
        <v>126</v>
      </c>
    </row>
    <row r="111" s="2" customFormat="1" ht="16.5" customHeight="1">
      <c r="A111" s="39"/>
      <c r="B111" s="173"/>
      <c r="C111" s="174" t="s">
        <v>151</v>
      </c>
      <c r="D111" s="174" t="s">
        <v>129</v>
      </c>
      <c r="E111" s="175" t="s">
        <v>214</v>
      </c>
      <c r="F111" s="176" t="s">
        <v>215</v>
      </c>
      <c r="G111" s="177" t="s">
        <v>209</v>
      </c>
      <c r="H111" s="178">
        <v>132</v>
      </c>
      <c r="I111" s="179"/>
      <c r="J111" s="180">
        <f>ROUND(I111*H111,2)</f>
        <v>0</v>
      </c>
      <c r="K111" s="176" t="s">
        <v>198</v>
      </c>
      <c r="L111" s="40"/>
      <c r="M111" s="181" t="s">
        <v>3</v>
      </c>
      <c r="N111" s="182" t="s">
        <v>43</v>
      </c>
      <c r="O111" s="73"/>
      <c r="P111" s="183">
        <f>O111*H111</f>
        <v>0</v>
      </c>
      <c r="Q111" s="183">
        <v>0</v>
      </c>
      <c r="R111" s="183">
        <f>Q111*H111</f>
        <v>0</v>
      </c>
      <c r="S111" s="183">
        <v>0.316</v>
      </c>
      <c r="T111" s="184">
        <f>S111*H111</f>
        <v>41.712000000000003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85" t="s">
        <v>151</v>
      </c>
      <c r="AT111" s="185" t="s">
        <v>129</v>
      </c>
      <c r="AU111" s="185" t="s">
        <v>80</v>
      </c>
      <c r="AY111" s="20" t="s">
        <v>126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20" t="s">
        <v>76</v>
      </c>
      <c r="BK111" s="186">
        <f>ROUND(I111*H111,2)</f>
        <v>0</v>
      </c>
      <c r="BL111" s="20" t="s">
        <v>151</v>
      </c>
      <c r="BM111" s="185" t="s">
        <v>216</v>
      </c>
    </row>
    <row r="112" s="2" customFormat="1">
      <c r="A112" s="39"/>
      <c r="B112" s="40"/>
      <c r="C112" s="39"/>
      <c r="D112" s="187" t="s">
        <v>136</v>
      </c>
      <c r="E112" s="39"/>
      <c r="F112" s="188" t="s">
        <v>217</v>
      </c>
      <c r="G112" s="39"/>
      <c r="H112" s="39"/>
      <c r="I112" s="189"/>
      <c r="J112" s="39"/>
      <c r="K112" s="39"/>
      <c r="L112" s="40"/>
      <c r="M112" s="190"/>
      <c r="N112" s="19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136</v>
      </c>
      <c r="AU112" s="20" t="s">
        <v>80</v>
      </c>
    </row>
    <row r="113" s="2" customFormat="1">
      <c r="A113" s="39"/>
      <c r="B113" s="40"/>
      <c r="C113" s="39"/>
      <c r="D113" s="192" t="s">
        <v>138</v>
      </c>
      <c r="E113" s="39"/>
      <c r="F113" s="193" t="s">
        <v>218</v>
      </c>
      <c r="G113" s="39"/>
      <c r="H113" s="39"/>
      <c r="I113" s="189"/>
      <c r="J113" s="39"/>
      <c r="K113" s="39"/>
      <c r="L113" s="40"/>
      <c r="M113" s="190"/>
      <c r="N113" s="191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138</v>
      </c>
      <c r="AU113" s="20" t="s">
        <v>80</v>
      </c>
    </row>
    <row r="114" s="13" customFormat="1">
      <c r="A114" s="13"/>
      <c r="B114" s="194"/>
      <c r="C114" s="13"/>
      <c r="D114" s="187" t="s">
        <v>140</v>
      </c>
      <c r="E114" s="195" t="s">
        <v>3</v>
      </c>
      <c r="F114" s="196" t="s">
        <v>219</v>
      </c>
      <c r="G114" s="13"/>
      <c r="H114" s="197">
        <v>132</v>
      </c>
      <c r="I114" s="198"/>
      <c r="J114" s="13"/>
      <c r="K114" s="13"/>
      <c r="L114" s="194"/>
      <c r="M114" s="199"/>
      <c r="N114" s="200"/>
      <c r="O114" s="200"/>
      <c r="P114" s="200"/>
      <c r="Q114" s="200"/>
      <c r="R114" s="200"/>
      <c r="S114" s="200"/>
      <c r="T114" s="20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95" t="s">
        <v>140</v>
      </c>
      <c r="AU114" s="195" t="s">
        <v>80</v>
      </c>
      <c r="AV114" s="13" t="s">
        <v>80</v>
      </c>
      <c r="AW114" s="13" t="s">
        <v>33</v>
      </c>
      <c r="AX114" s="13" t="s">
        <v>76</v>
      </c>
      <c r="AY114" s="195" t="s">
        <v>126</v>
      </c>
    </row>
    <row r="115" s="2" customFormat="1" ht="16.5" customHeight="1">
      <c r="A115" s="39"/>
      <c r="B115" s="173"/>
      <c r="C115" s="174" t="s">
        <v>125</v>
      </c>
      <c r="D115" s="174" t="s">
        <v>129</v>
      </c>
      <c r="E115" s="175" t="s">
        <v>220</v>
      </c>
      <c r="F115" s="176" t="s">
        <v>221</v>
      </c>
      <c r="G115" s="177" t="s">
        <v>222</v>
      </c>
      <c r="H115" s="178">
        <v>75.5</v>
      </c>
      <c r="I115" s="179"/>
      <c r="J115" s="180">
        <f>ROUND(I115*H115,2)</f>
        <v>0</v>
      </c>
      <c r="K115" s="176" t="s">
        <v>198</v>
      </c>
      <c r="L115" s="40"/>
      <c r="M115" s="181" t="s">
        <v>3</v>
      </c>
      <c r="N115" s="182" t="s">
        <v>43</v>
      </c>
      <c r="O115" s="73"/>
      <c r="P115" s="183">
        <f>O115*H115</f>
        <v>0</v>
      </c>
      <c r="Q115" s="183">
        <v>0</v>
      </c>
      <c r="R115" s="183">
        <f>Q115*H115</f>
        <v>0</v>
      </c>
      <c r="S115" s="183">
        <v>0.20499999999999999</v>
      </c>
      <c r="T115" s="184">
        <f>S115*H115</f>
        <v>15.477499999999999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85" t="s">
        <v>151</v>
      </c>
      <c r="AT115" s="185" t="s">
        <v>129</v>
      </c>
      <c r="AU115" s="185" t="s">
        <v>80</v>
      </c>
      <c r="AY115" s="20" t="s">
        <v>126</v>
      </c>
      <c r="BE115" s="186">
        <f>IF(N115="základní",J115,0)</f>
        <v>0</v>
      </c>
      <c r="BF115" s="186">
        <f>IF(N115="snížená",J115,0)</f>
        <v>0</v>
      </c>
      <c r="BG115" s="186">
        <f>IF(N115="zákl. přenesená",J115,0)</f>
        <v>0</v>
      </c>
      <c r="BH115" s="186">
        <f>IF(N115="sníž. přenesená",J115,0)</f>
        <v>0</v>
      </c>
      <c r="BI115" s="186">
        <f>IF(N115="nulová",J115,0)</f>
        <v>0</v>
      </c>
      <c r="BJ115" s="20" t="s">
        <v>76</v>
      </c>
      <c r="BK115" s="186">
        <f>ROUND(I115*H115,2)</f>
        <v>0</v>
      </c>
      <c r="BL115" s="20" t="s">
        <v>151</v>
      </c>
      <c r="BM115" s="185" t="s">
        <v>223</v>
      </c>
    </row>
    <row r="116" s="2" customFormat="1">
      <c r="A116" s="39"/>
      <c r="B116" s="40"/>
      <c r="C116" s="39"/>
      <c r="D116" s="187" t="s">
        <v>136</v>
      </c>
      <c r="E116" s="39"/>
      <c r="F116" s="188" t="s">
        <v>224</v>
      </c>
      <c r="G116" s="39"/>
      <c r="H116" s="39"/>
      <c r="I116" s="189"/>
      <c r="J116" s="39"/>
      <c r="K116" s="39"/>
      <c r="L116" s="40"/>
      <c r="M116" s="190"/>
      <c r="N116" s="191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136</v>
      </c>
      <c r="AU116" s="20" t="s">
        <v>80</v>
      </c>
    </row>
    <row r="117" s="2" customFormat="1">
      <c r="A117" s="39"/>
      <c r="B117" s="40"/>
      <c r="C117" s="39"/>
      <c r="D117" s="192" t="s">
        <v>138</v>
      </c>
      <c r="E117" s="39"/>
      <c r="F117" s="193" t="s">
        <v>225</v>
      </c>
      <c r="G117" s="39"/>
      <c r="H117" s="39"/>
      <c r="I117" s="189"/>
      <c r="J117" s="39"/>
      <c r="K117" s="39"/>
      <c r="L117" s="40"/>
      <c r="M117" s="190"/>
      <c r="N117" s="191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138</v>
      </c>
      <c r="AU117" s="20" t="s">
        <v>80</v>
      </c>
    </row>
    <row r="118" s="13" customFormat="1">
      <c r="A118" s="13"/>
      <c r="B118" s="194"/>
      <c r="C118" s="13"/>
      <c r="D118" s="187" t="s">
        <v>140</v>
      </c>
      <c r="E118" s="195" t="s">
        <v>3</v>
      </c>
      <c r="F118" s="196" t="s">
        <v>226</v>
      </c>
      <c r="G118" s="13"/>
      <c r="H118" s="197">
        <v>75.5</v>
      </c>
      <c r="I118" s="198"/>
      <c r="J118" s="13"/>
      <c r="K118" s="13"/>
      <c r="L118" s="194"/>
      <c r="M118" s="199"/>
      <c r="N118" s="200"/>
      <c r="O118" s="200"/>
      <c r="P118" s="200"/>
      <c r="Q118" s="200"/>
      <c r="R118" s="200"/>
      <c r="S118" s="200"/>
      <c r="T118" s="20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95" t="s">
        <v>140</v>
      </c>
      <c r="AU118" s="195" t="s">
        <v>80</v>
      </c>
      <c r="AV118" s="13" t="s">
        <v>80</v>
      </c>
      <c r="AW118" s="13" t="s">
        <v>33</v>
      </c>
      <c r="AX118" s="13" t="s">
        <v>76</v>
      </c>
      <c r="AY118" s="195" t="s">
        <v>126</v>
      </c>
    </row>
    <row r="119" s="2" customFormat="1" ht="16.5" customHeight="1">
      <c r="A119" s="39"/>
      <c r="B119" s="173"/>
      <c r="C119" s="174" t="s">
        <v>163</v>
      </c>
      <c r="D119" s="174" t="s">
        <v>129</v>
      </c>
      <c r="E119" s="175" t="s">
        <v>227</v>
      </c>
      <c r="F119" s="176" t="s">
        <v>228</v>
      </c>
      <c r="G119" s="177" t="s">
        <v>209</v>
      </c>
      <c r="H119" s="178">
        <v>165</v>
      </c>
      <c r="I119" s="179"/>
      <c r="J119" s="180">
        <f>ROUND(I119*H119,2)</f>
        <v>0</v>
      </c>
      <c r="K119" s="176" t="s">
        <v>198</v>
      </c>
      <c r="L119" s="40"/>
      <c r="M119" s="181" t="s">
        <v>3</v>
      </c>
      <c r="N119" s="182" t="s">
        <v>43</v>
      </c>
      <c r="O119" s="73"/>
      <c r="P119" s="183">
        <f>O119*H119</f>
        <v>0</v>
      </c>
      <c r="Q119" s="183">
        <v>0</v>
      </c>
      <c r="R119" s="183">
        <f>Q119*H119</f>
        <v>0</v>
      </c>
      <c r="S119" s="183">
        <v>0</v>
      </c>
      <c r="T119" s="184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85" t="s">
        <v>151</v>
      </c>
      <c r="AT119" s="185" t="s">
        <v>129</v>
      </c>
      <c r="AU119" s="185" t="s">
        <v>80</v>
      </c>
      <c r="AY119" s="20" t="s">
        <v>126</v>
      </c>
      <c r="BE119" s="186">
        <f>IF(N119="základní",J119,0)</f>
        <v>0</v>
      </c>
      <c r="BF119" s="186">
        <f>IF(N119="snížená",J119,0)</f>
        <v>0</v>
      </c>
      <c r="BG119" s="186">
        <f>IF(N119="zákl. přenesená",J119,0)</f>
        <v>0</v>
      </c>
      <c r="BH119" s="186">
        <f>IF(N119="sníž. přenesená",J119,0)</f>
        <v>0</v>
      </c>
      <c r="BI119" s="186">
        <f>IF(N119="nulová",J119,0)</f>
        <v>0</v>
      </c>
      <c r="BJ119" s="20" t="s">
        <v>76</v>
      </c>
      <c r="BK119" s="186">
        <f>ROUND(I119*H119,2)</f>
        <v>0</v>
      </c>
      <c r="BL119" s="20" t="s">
        <v>151</v>
      </c>
      <c r="BM119" s="185" t="s">
        <v>229</v>
      </c>
    </row>
    <row r="120" s="2" customFormat="1">
      <c r="A120" s="39"/>
      <c r="B120" s="40"/>
      <c r="C120" s="39"/>
      <c r="D120" s="187" t="s">
        <v>136</v>
      </c>
      <c r="E120" s="39"/>
      <c r="F120" s="188" t="s">
        <v>230</v>
      </c>
      <c r="G120" s="39"/>
      <c r="H120" s="39"/>
      <c r="I120" s="189"/>
      <c r="J120" s="39"/>
      <c r="K120" s="39"/>
      <c r="L120" s="40"/>
      <c r="M120" s="190"/>
      <c r="N120" s="191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136</v>
      </c>
      <c r="AU120" s="20" t="s">
        <v>80</v>
      </c>
    </row>
    <row r="121" s="2" customFormat="1">
      <c r="A121" s="39"/>
      <c r="B121" s="40"/>
      <c r="C121" s="39"/>
      <c r="D121" s="192" t="s">
        <v>138</v>
      </c>
      <c r="E121" s="39"/>
      <c r="F121" s="193" t="s">
        <v>231</v>
      </c>
      <c r="G121" s="39"/>
      <c r="H121" s="39"/>
      <c r="I121" s="189"/>
      <c r="J121" s="39"/>
      <c r="K121" s="39"/>
      <c r="L121" s="40"/>
      <c r="M121" s="190"/>
      <c r="N121" s="191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138</v>
      </c>
      <c r="AU121" s="20" t="s">
        <v>80</v>
      </c>
    </row>
    <row r="122" s="13" customFormat="1">
      <c r="A122" s="13"/>
      <c r="B122" s="194"/>
      <c r="C122" s="13"/>
      <c r="D122" s="187" t="s">
        <v>140</v>
      </c>
      <c r="E122" s="195" t="s">
        <v>3</v>
      </c>
      <c r="F122" s="196" t="s">
        <v>232</v>
      </c>
      <c r="G122" s="13"/>
      <c r="H122" s="197">
        <v>165</v>
      </c>
      <c r="I122" s="198"/>
      <c r="J122" s="13"/>
      <c r="K122" s="13"/>
      <c r="L122" s="194"/>
      <c r="M122" s="199"/>
      <c r="N122" s="200"/>
      <c r="O122" s="200"/>
      <c r="P122" s="200"/>
      <c r="Q122" s="200"/>
      <c r="R122" s="200"/>
      <c r="S122" s="200"/>
      <c r="T122" s="20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5" t="s">
        <v>140</v>
      </c>
      <c r="AU122" s="195" t="s">
        <v>80</v>
      </c>
      <c r="AV122" s="13" t="s">
        <v>80</v>
      </c>
      <c r="AW122" s="13" t="s">
        <v>33</v>
      </c>
      <c r="AX122" s="13" t="s">
        <v>76</v>
      </c>
      <c r="AY122" s="195" t="s">
        <v>126</v>
      </c>
    </row>
    <row r="123" s="2" customFormat="1" ht="21.75" customHeight="1">
      <c r="A123" s="39"/>
      <c r="B123" s="173"/>
      <c r="C123" s="174" t="s">
        <v>169</v>
      </c>
      <c r="D123" s="174" t="s">
        <v>129</v>
      </c>
      <c r="E123" s="175" t="s">
        <v>233</v>
      </c>
      <c r="F123" s="176" t="s">
        <v>234</v>
      </c>
      <c r="G123" s="177" t="s">
        <v>235</v>
      </c>
      <c r="H123" s="178">
        <v>54.479999999999997</v>
      </c>
      <c r="I123" s="179"/>
      <c r="J123" s="180">
        <f>ROUND(I123*H123,2)</f>
        <v>0</v>
      </c>
      <c r="K123" s="176" t="s">
        <v>198</v>
      </c>
      <c r="L123" s="40"/>
      <c r="M123" s="181" t="s">
        <v>3</v>
      </c>
      <c r="N123" s="182" t="s">
        <v>43</v>
      </c>
      <c r="O123" s="73"/>
      <c r="P123" s="183">
        <f>O123*H123</f>
        <v>0</v>
      </c>
      <c r="Q123" s="183">
        <v>0</v>
      </c>
      <c r="R123" s="183">
        <f>Q123*H123</f>
        <v>0</v>
      </c>
      <c r="S123" s="183">
        <v>0</v>
      </c>
      <c r="T123" s="184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85" t="s">
        <v>151</v>
      </c>
      <c r="AT123" s="185" t="s">
        <v>129</v>
      </c>
      <c r="AU123" s="185" t="s">
        <v>80</v>
      </c>
      <c r="AY123" s="20" t="s">
        <v>126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20" t="s">
        <v>76</v>
      </c>
      <c r="BK123" s="186">
        <f>ROUND(I123*H123,2)</f>
        <v>0</v>
      </c>
      <c r="BL123" s="20" t="s">
        <v>151</v>
      </c>
      <c r="BM123" s="185" t="s">
        <v>236</v>
      </c>
    </row>
    <row r="124" s="2" customFormat="1">
      <c r="A124" s="39"/>
      <c r="B124" s="40"/>
      <c r="C124" s="39"/>
      <c r="D124" s="187" t="s">
        <v>136</v>
      </c>
      <c r="E124" s="39"/>
      <c r="F124" s="188" t="s">
        <v>237</v>
      </c>
      <c r="G124" s="39"/>
      <c r="H124" s="39"/>
      <c r="I124" s="189"/>
      <c r="J124" s="39"/>
      <c r="K124" s="39"/>
      <c r="L124" s="40"/>
      <c r="M124" s="190"/>
      <c r="N124" s="191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136</v>
      </c>
      <c r="AU124" s="20" t="s">
        <v>80</v>
      </c>
    </row>
    <row r="125" s="2" customFormat="1">
      <c r="A125" s="39"/>
      <c r="B125" s="40"/>
      <c r="C125" s="39"/>
      <c r="D125" s="192" t="s">
        <v>138</v>
      </c>
      <c r="E125" s="39"/>
      <c r="F125" s="193" t="s">
        <v>238</v>
      </c>
      <c r="G125" s="39"/>
      <c r="H125" s="39"/>
      <c r="I125" s="189"/>
      <c r="J125" s="39"/>
      <c r="K125" s="39"/>
      <c r="L125" s="40"/>
      <c r="M125" s="190"/>
      <c r="N125" s="191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138</v>
      </c>
      <c r="AU125" s="20" t="s">
        <v>80</v>
      </c>
    </row>
    <row r="126" s="13" customFormat="1">
      <c r="A126" s="13"/>
      <c r="B126" s="194"/>
      <c r="C126" s="13"/>
      <c r="D126" s="187" t="s">
        <v>140</v>
      </c>
      <c r="E126" s="195" t="s">
        <v>3</v>
      </c>
      <c r="F126" s="196" t="s">
        <v>239</v>
      </c>
      <c r="G126" s="13"/>
      <c r="H126" s="197">
        <v>60.799999999999997</v>
      </c>
      <c r="I126" s="198"/>
      <c r="J126" s="13"/>
      <c r="K126" s="13"/>
      <c r="L126" s="194"/>
      <c r="M126" s="199"/>
      <c r="N126" s="200"/>
      <c r="O126" s="200"/>
      <c r="P126" s="200"/>
      <c r="Q126" s="200"/>
      <c r="R126" s="200"/>
      <c r="S126" s="200"/>
      <c r="T126" s="20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5" t="s">
        <v>140</v>
      </c>
      <c r="AU126" s="195" t="s">
        <v>80</v>
      </c>
      <c r="AV126" s="13" t="s">
        <v>80</v>
      </c>
      <c r="AW126" s="13" t="s">
        <v>33</v>
      </c>
      <c r="AX126" s="13" t="s">
        <v>72</v>
      </c>
      <c r="AY126" s="195" t="s">
        <v>126</v>
      </c>
    </row>
    <row r="127" s="13" customFormat="1">
      <c r="A127" s="13"/>
      <c r="B127" s="194"/>
      <c r="C127" s="13"/>
      <c r="D127" s="187" t="s">
        <v>140</v>
      </c>
      <c r="E127" s="195" t="s">
        <v>3</v>
      </c>
      <c r="F127" s="196" t="s">
        <v>240</v>
      </c>
      <c r="G127" s="13"/>
      <c r="H127" s="197">
        <v>4.4800000000000004</v>
      </c>
      <c r="I127" s="198"/>
      <c r="J127" s="13"/>
      <c r="K127" s="13"/>
      <c r="L127" s="194"/>
      <c r="M127" s="199"/>
      <c r="N127" s="200"/>
      <c r="O127" s="200"/>
      <c r="P127" s="200"/>
      <c r="Q127" s="200"/>
      <c r="R127" s="200"/>
      <c r="S127" s="200"/>
      <c r="T127" s="20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5" t="s">
        <v>140</v>
      </c>
      <c r="AU127" s="195" t="s">
        <v>80</v>
      </c>
      <c r="AV127" s="13" t="s">
        <v>80</v>
      </c>
      <c r="AW127" s="13" t="s">
        <v>33</v>
      </c>
      <c r="AX127" s="13" t="s">
        <v>72</v>
      </c>
      <c r="AY127" s="195" t="s">
        <v>126</v>
      </c>
    </row>
    <row r="128" s="13" customFormat="1">
      <c r="A128" s="13"/>
      <c r="B128" s="194"/>
      <c r="C128" s="13"/>
      <c r="D128" s="187" t="s">
        <v>140</v>
      </c>
      <c r="E128" s="195" t="s">
        <v>3</v>
      </c>
      <c r="F128" s="196" t="s">
        <v>241</v>
      </c>
      <c r="G128" s="13"/>
      <c r="H128" s="197">
        <v>6</v>
      </c>
      <c r="I128" s="198"/>
      <c r="J128" s="13"/>
      <c r="K128" s="13"/>
      <c r="L128" s="194"/>
      <c r="M128" s="199"/>
      <c r="N128" s="200"/>
      <c r="O128" s="200"/>
      <c r="P128" s="200"/>
      <c r="Q128" s="200"/>
      <c r="R128" s="200"/>
      <c r="S128" s="200"/>
      <c r="T128" s="20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5" t="s">
        <v>140</v>
      </c>
      <c r="AU128" s="195" t="s">
        <v>80</v>
      </c>
      <c r="AV128" s="13" t="s">
        <v>80</v>
      </c>
      <c r="AW128" s="13" t="s">
        <v>33</v>
      </c>
      <c r="AX128" s="13" t="s">
        <v>72</v>
      </c>
      <c r="AY128" s="195" t="s">
        <v>126</v>
      </c>
    </row>
    <row r="129" s="13" customFormat="1">
      <c r="A129" s="13"/>
      <c r="B129" s="194"/>
      <c r="C129" s="13"/>
      <c r="D129" s="187" t="s">
        <v>140</v>
      </c>
      <c r="E129" s="195" t="s">
        <v>3</v>
      </c>
      <c r="F129" s="196" t="s">
        <v>242</v>
      </c>
      <c r="G129" s="13"/>
      <c r="H129" s="197">
        <v>3</v>
      </c>
      <c r="I129" s="198"/>
      <c r="J129" s="13"/>
      <c r="K129" s="13"/>
      <c r="L129" s="194"/>
      <c r="M129" s="199"/>
      <c r="N129" s="200"/>
      <c r="O129" s="200"/>
      <c r="P129" s="200"/>
      <c r="Q129" s="200"/>
      <c r="R129" s="200"/>
      <c r="S129" s="200"/>
      <c r="T129" s="20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5" t="s">
        <v>140</v>
      </c>
      <c r="AU129" s="195" t="s">
        <v>80</v>
      </c>
      <c r="AV129" s="13" t="s">
        <v>80</v>
      </c>
      <c r="AW129" s="13" t="s">
        <v>33</v>
      </c>
      <c r="AX129" s="13" t="s">
        <v>72</v>
      </c>
      <c r="AY129" s="195" t="s">
        <v>126</v>
      </c>
    </row>
    <row r="130" s="13" customFormat="1">
      <c r="A130" s="13"/>
      <c r="B130" s="194"/>
      <c r="C130" s="13"/>
      <c r="D130" s="187" t="s">
        <v>140</v>
      </c>
      <c r="E130" s="195" t="s">
        <v>3</v>
      </c>
      <c r="F130" s="196" t="s">
        <v>243</v>
      </c>
      <c r="G130" s="13"/>
      <c r="H130" s="197">
        <v>-19.800000000000001</v>
      </c>
      <c r="I130" s="198"/>
      <c r="J130" s="13"/>
      <c r="K130" s="13"/>
      <c r="L130" s="194"/>
      <c r="M130" s="199"/>
      <c r="N130" s="200"/>
      <c r="O130" s="200"/>
      <c r="P130" s="200"/>
      <c r="Q130" s="200"/>
      <c r="R130" s="200"/>
      <c r="S130" s="200"/>
      <c r="T130" s="20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140</v>
      </c>
      <c r="AU130" s="195" t="s">
        <v>80</v>
      </c>
      <c r="AV130" s="13" t="s">
        <v>80</v>
      </c>
      <c r="AW130" s="13" t="s">
        <v>33</v>
      </c>
      <c r="AX130" s="13" t="s">
        <v>72</v>
      </c>
      <c r="AY130" s="195" t="s">
        <v>126</v>
      </c>
    </row>
    <row r="131" s="14" customFormat="1">
      <c r="A131" s="14"/>
      <c r="B131" s="205"/>
      <c r="C131" s="14"/>
      <c r="D131" s="187" t="s">
        <v>140</v>
      </c>
      <c r="E131" s="206" t="s">
        <v>3</v>
      </c>
      <c r="F131" s="207" t="s">
        <v>244</v>
      </c>
      <c r="G131" s="14"/>
      <c r="H131" s="208">
        <v>54.479999999999997</v>
      </c>
      <c r="I131" s="209"/>
      <c r="J131" s="14"/>
      <c r="K131" s="14"/>
      <c r="L131" s="205"/>
      <c r="M131" s="210"/>
      <c r="N131" s="211"/>
      <c r="O131" s="211"/>
      <c r="P131" s="211"/>
      <c r="Q131" s="211"/>
      <c r="R131" s="211"/>
      <c r="S131" s="211"/>
      <c r="T131" s="212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6" t="s">
        <v>140</v>
      </c>
      <c r="AU131" s="206" t="s">
        <v>80</v>
      </c>
      <c r="AV131" s="14" t="s">
        <v>151</v>
      </c>
      <c r="AW131" s="14" t="s">
        <v>33</v>
      </c>
      <c r="AX131" s="14" t="s">
        <v>76</v>
      </c>
      <c r="AY131" s="206" t="s">
        <v>126</v>
      </c>
    </row>
    <row r="132" s="2" customFormat="1" ht="24.15" customHeight="1">
      <c r="A132" s="39"/>
      <c r="B132" s="173"/>
      <c r="C132" s="174" t="s">
        <v>176</v>
      </c>
      <c r="D132" s="174" t="s">
        <v>129</v>
      </c>
      <c r="E132" s="175" t="s">
        <v>245</v>
      </c>
      <c r="F132" s="176" t="s">
        <v>246</v>
      </c>
      <c r="G132" s="177" t="s">
        <v>235</v>
      </c>
      <c r="H132" s="178">
        <v>124.25</v>
      </c>
      <c r="I132" s="179"/>
      <c r="J132" s="180">
        <f>ROUND(I132*H132,2)</f>
        <v>0</v>
      </c>
      <c r="K132" s="176" t="s">
        <v>3</v>
      </c>
      <c r="L132" s="40"/>
      <c r="M132" s="181" t="s">
        <v>3</v>
      </c>
      <c r="N132" s="182" t="s">
        <v>43</v>
      </c>
      <c r="O132" s="73"/>
      <c r="P132" s="183">
        <f>O132*H132</f>
        <v>0</v>
      </c>
      <c r="Q132" s="183">
        <v>0</v>
      </c>
      <c r="R132" s="183">
        <f>Q132*H132</f>
        <v>0</v>
      </c>
      <c r="S132" s="183">
        <v>0</v>
      </c>
      <c r="T132" s="18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85" t="s">
        <v>151</v>
      </c>
      <c r="AT132" s="185" t="s">
        <v>129</v>
      </c>
      <c r="AU132" s="185" t="s">
        <v>80</v>
      </c>
      <c r="AY132" s="20" t="s">
        <v>126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20" t="s">
        <v>76</v>
      </c>
      <c r="BK132" s="186">
        <f>ROUND(I132*H132,2)</f>
        <v>0</v>
      </c>
      <c r="BL132" s="20" t="s">
        <v>151</v>
      </c>
      <c r="BM132" s="185" t="s">
        <v>247</v>
      </c>
    </row>
    <row r="133" s="2" customFormat="1">
      <c r="A133" s="39"/>
      <c r="B133" s="40"/>
      <c r="C133" s="39"/>
      <c r="D133" s="187" t="s">
        <v>136</v>
      </c>
      <c r="E133" s="39"/>
      <c r="F133" s="188" t="s">
        <v>246</v>
      </c>
      <c r="G133" s="39"/>
      <c r="H133" s="39"/>
      <c r="I133" s="189"/>
      <c r="J133" s="39"/>
      <c r="K133" s="39"/>
      <c r="L133" s="40"/>
      <c r="M133" s="190"/>
      <c r="N133" s="19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136</v>
      </c>
      <c r="AU133" s="20" t="s">
        <v>80</v>
      </c>
    </row>
    <row r="134" s="13" customFormat="1">
      <c r="A134" s="13"/>
      <c r="B134" s="194"/>
      <c r="C134" s="13"/>
      <c r="D134" s="187" t="s">
        <v>140</v>
      </c>
      <c r="E134" s="195" t="s">
        <v>3</v>
      </c>
      <c r="F134" s="196" t="s">
        <v>248</v>
      </c>
      <c r="G134" s="13"/>
      <c r="H134" s="197">
        <v>21.25</v>
      </c>
      <c r="I134" s="198"/>
      <c r="J134" s="13"/>
      <c r="K134" s="13"/>
      <c r="L134" s="194"/>
      <c r="M134" s="199"/>
      <c r="N134" s="200"/>
      <c r="O134" s="200"/>
      <c r="P134" s="200"/>
      <c r="Q134" s="200"/>
      <c r="R134" s="200"/>
      <c r="S134" s="200"/>
      <c r="T134" s="20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140</v>
      </c>
      <c r="AU134" s="195" t="s">
        <v>80</v>
      </c>
      <c r="AV134" s="13" t="s">
        <v>80</v>
      </c>
      <c r="AW134" s="13" t="s">
        <v>33</v>
      </c>
      <c r="AX134" s="13" t="s">
        <v>72</v>
      </c>
      <c r="AY134" s="195" t="s">
        <v>126</v>
      </c>
    </row>
    <row r="135" s="13" customFormat="1">
      <c r="A135" s="13"/>
      <c r="B135" s="194"/>
      <c r="C135" s="13"/>
      <c r="D135" s="187" t="s">
        <v>140</v>
      </c>
      <c r="E135" s="195" t="s">
        <v>3</v>
      </c>
      <c r="F135" s="196" t="s">
        <v>249</v>
      </c>
      <c r="G135" s="13"/>
      <c r="H135" s="197">
        <v>0.5</v>
      </c>
      <c r="I135" s="198"/>
      <c r="J135" s="13"/>
      <c r="K135" s="13"/>
      <c r="L135" s="194"/>
      <c r="M135" s="199"/>
      <c r="N135" s="200"/>
      <c r="O135" s="200"/>
      <c r="P135" s="200"/>
      <c r="Q135" s="200"/>
      <c r="R135" s="200"/>
      <c r="S135" s="200"/>
      <c r="T135" s="20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140</v>
      </c>
      <c r="AU135" s="195" t="s">
        <v>80</v>
      </c>
      <c r="AV135" s="13" t="s">
        <v>80</v>
      </c>
      <c r="AW135" s="13" t="s">
        <v>33</v>
      </c>
      <c r="AX135" s="13" t="s">
        <v>72</v>
      </c>
      <c r="AY135" s="195" t="s">
        <v>126</v>
      </c>
    </row>
    <row r="136" s="13" customFormat="1">
      <c r="A136" s="13"/>
      <c r="B136" s="194"/>
      <c r="C136" s="13"/>
      <c r="D136" s="187" t="s">
        <v>140</v>
      </c>
      <c r="E136" s="195" t="s">
        <v>3</v>
      </c>
      <c r="F136" s="196" t="s">
        <v>250</v>
      </c>
      <c r="G136" s="13"/>
      <c r="H136" s="197">
        <v>0.5</v>
      </c>
      <c r="I136" s="198"/>
      <c r="J136" s="13"/>
      <c r="K136" s="13"/>
      <c r="L136" s="194"/>
      <c r="M136" s="199"/>
      <c r="N136" s="200"/>
      <c r="O136" s="200"/>
      <c r="P136" s="200"/>
      <c r="Q136" s="200"/>
      <c r="R136" s="200"/>
      <c r="S136" s="200"/>
      <c r="T136" s="20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5" t="s">
        <v>140</v>
      </c>
      <c r="AU136" s="195" t="s">
        <v>80</v>
      </c>
      <c r="AV136" s="13" t="s">
        <v>80</v>
      </c>
      <c r="AW136" s="13" t="s">
        <v>33</v>
      </c>
      <c r="AX136" s="13" t="s">
        <v>72</v>
      </c>
      <c r="AY136" s="195" t="s">
        <v>126</v>
      </c>
    </row>
    <row r="137" s="15" customFormat="1">
      <c r="A137" s="15"/>
      <c r="B137" s="213"/>
      <c r="C137" s="15"/>
      <c r="D137" s="187" t="s">
        <v>140</v>
      </c>
      <c r="E137" s="214" t="s">
        <v>3</v>
      </c>
      <c r="F137" s="215" t="s">
        <v>251</v>
      </c>
      <c r="G137" s="15"/>
      <c r="H137" s="216">
        <v>22.25</v>
      </c>
      <c r="I137" s="217"/>
      <c r="J137" s="15"/>
      <c r="K137" s="15"/>
      <c r="L137" s="213"/>
      <c r="M137" s="218"/>
      <c r="N137" s="219"/>
      <c r="O137" s="219"/>
      <c r="P137" s="219"/>
      <c r="Q137" s="219"/>
      <c r="R137" s="219"/>
      <c r="S137" s="219"/>
      <c r="T137" s="220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14" t="s">
        <v>140</v>
      </c>
      <c r="AU137" s="214" t="s">
        <v>80</v>
      </c>
      <c r="AV137" s="15" t="s">
        <v>145</v>
      </c>
      <c r="AW137" s="15" t="s">
        <v>33</v>
      </c>
      <c r="AX137" s="15" t="s">
        <v>72</v>
      </c>
      <c r="AY137" s="214" t="s">
        <v>126</v>
      </c>
    </row>
    <row r="138" s="13" customFormat="1">
      <c r="A138" s="13"/>
      <c r="B138" s="194"/>
      <c r="C138" s="13"/>
      <c r="D138" s="187" t="s">
        <v>140</v>
      </c>
      <c r="E138" s="195" t="s">
        <v>3</v>
      </c>
      <c r="F138" s="196" t="s">
        <v>252</v>
      </c>
      <c r="G138" s="13"/>
      <c r="H138" s="197">
        <v>95</v>
      </c>
      <c r="I138" s="198"/>
      <c r="J138" s="13"/>
      <c r="K138" s="13"/>
      <c r="L138" s="194"/>
      <c r="M138" s="199"/>
      <c r="N138" s="200"/>
      <c r="O138" s="200"/>
      <c r="P138" s="200"/>
      <c r="Q138" s="200"/>
      <c r="R138" s="200"/>
      <c r="S138" s="200"/>
      <c r="T138" s="20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5" t="s">
        <v>140</v>
      </c>
      <c r="AU138" s="195" t="s">
        <v>80</v>
      </c>
      <c r="AV138" s="13" t="s">
        <v>80</v>
      </c>
      <c r="AW138" s="13" t="s">
        <v>33</v>
      </c>
      <c r="AX138" s="13" t="s">
        <v>72</v>
      </c>
      <c r="AY138" s="195" t="s">
        <v>126</v>
      </c>
    </row>
    <row r="139" s="13" customFormat="1">
      <c r="A139" s="13"/>
      <c r="B139" s="194"/>
      <c r="C139" s="13"/>
      <c r="D139" s="187" t="s">
        <v>140</v>
      </c>
      <c r="E139" s="195" t="s">
        <v>3</v>
      </c>
      <c r="F139" s="196" t="s">
        <v>253</v>
      </c>
      <c r="G139" s="13"/>
      <c r="H139" s="197">
        <v>7</v>
      </c>
      <c r="I139" s="198"/>
      <c r="J139" s="13"/>
      <c r="K139" s="13"/>
      <c r="L139" s="194"/>
      <c r="M139" s="199"/>
      <c r="N139" s="200"/>
      <c r="O139" s="200"/>
      <c r="P139" s="200"/>
      <c r="Q139" s="200"/>
      <c r="R139" s="200"/>
      <c r="S139" s="200"/>
      <c r="T139" s="20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5" t="s">
        <v>140</v>
      </c>
      <c r="AU139" s="195" t="s">
        <v>80</v>
      </c>
      <c r="AV139" s="13" t="s">
        <v>80</v>
      </c>
      <c r="AW139" s="13" t="s">
        <v>33</v>
      </c>
      <c r="AX139" s="13" t="s">
        <v>72</v>
      </c>
      <c r="AY139" s="195" t="s">
        <v>126</v>
      </c>
    </row>
    <row r="140" s="15" customFormat="1">
      <c r="A140" s="15"/>
      <c r="B140" s="213"/>
      <c r="C140" s="15"/>
      <c r="D140" s="187" t="s">
        <v>140</v>
      </c>
      <c r="E140" s="214" t="s">
        <v>3</v>
      </c>
      <c r="F140" s="215" t="s">
        <v>254</v>
      </c>
      <c r="G140" s="15"/>
      <c r="H140" s="216">
        <v>102</v>
      </c>
      <c r="I140" s="217"/>
      <c r="J140" s="15"/>
      <c r="K140" s="15"/>
      <c r="L140" s="213"/>
      <c r="M140" s="218"/>
      <c r="N140" s="219"/>
      <c r="O140" s="219"/>
      <c r="P140" s="219"/>
      <c r="Q140" s="219"/>
      <c r="R140" s="219"/>
      <c r="S140" s="219"/>
      <c r="T140" s="22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14" t="s">
        <v>140</v>
      </c>
      <c r="AU140" s="214" t="s">
        <v>80</v>
      </c>
      <c r="AV140" s="15" t="s">
        <v>145</v>
      </c>
      <c r="AW140" s="15" t="s">
        <v>33</v>
      </c>
      <c r="AX140" s="15" t="s">
        <v>72</v>
      </c>
      <c r="AY140" s="214" t="s">
        <v>126</v>
      </c>
    </row>
    <row r="141" s="14" customFormat="1">
      <c r="A141" s="14"/>
      <c r="B141" s="205"/>
      <c r="C141" s="14"/>
      <c r="D141" s="187" t="s">
        <v>140</v>
      </c>
      <c r="E141" s="206" t="s">
        <v>3</v>
      </c>
      <c r="F141" s="207" t="s">
        <v>244</v>
      </c>
      <c r="G141" s="14"/>
      <c r="H141" s="208">
        <v>124.25</v>
      </c>
      <c r="I141" s="209"/>
      <c r="J141" s="14"/>
      <c r="K141" s="14"/>
      <c r="L141" s="205"/>
      <c r="M141" s="210"/>
      <c r="N141" s="211"/>
      <c r="O141" s="211"/>
      <c r="P141" s="211"/>
      <c r="Q141" s="211"/>
      <c r="R141" s="211"/>
      <c r="S141" s="211"/>
      <c r="T141" s="212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6" t="s">
        <v>140</v>
      </c>
      <c r="AU141" s="206" t="s">
        <v>80</v>
      </c>
      <c r="AV141" s="14" t="s">
        <v>151</v>
      </c>
      <c r="AW141" s="14" t="s">
        <v>33</v>
      </c>
      <c r="AX141" s="14" t="s">
        <v>76</v>
      </c>
      <c r="AY141" s="206" t="s">
        <v>126</v>
      </c>
    </row>
    <row r="142" s="2" customFormat="1" ht="21.75" customHeight="1">
      <c r="A142" s="39"/>
      <c r="B142" s="173"/>
      <c r="C142" s="174" t="s">
        <v>255</v>
      </c>
      <c r="D142" s="174" t="s">
        <v>129</v>
      </c>
      <c r="E142" s="175" t="s">
        <v>256</v>
      </c>
      <c r="F142" s="176" t="s">
        <v>257</v>
      </c>
      <c r="G142" s="177" t="s">
        <v>235</v>
      </c>
      <c r="H142" s="178">
        <v>30.800000000000001</v>
      </c>
      <c r="I142" s="179"/>
      <c r="J142" s="180">
        <f>ROUND(I142*H142,2)</f>
        <v>0</v>
      </c>
      <c r="K142" s="176" t="s">
        <v>198</v>
      </c>
      <c r="L142" s="40"/>
      <c r="M142" s="181" t="s">
        <v>3</v>
      </c>
      <c r="N142" s="182" t="s">
        <v>43</v>
      </c>
      <c r="O142" s="73"/>
      <c r="P142" s="183">
        <f>O142*H142</f>
        <v>0</v>
      </c>
      <c r="Q142" s="183">
        <v>0</v>
      </c>
      <c r="R142" s="183">
        <f>Q142*H142</f>
        <v>0</v>
      </c>
      <c r="S142" s="183">
        <v>0</v>
      </c>
      <c r="T142" s="184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85" t="s">
        <v>151</v>
      </c>
      <c r="AT142" s="185" t="s">
        <v>129</v>
      </c>
      <c r="AU142" s="185" t="s">
        <v>80</v>
      </c>
      <c r="AY142" s="20" t="s">
        <v>126</v>
      </c>
      <c r="BE142" s="186">
        <f>IF(N142="základní",J142,0)</f>
        <v>0</v>
      </c>
      <c r="BF142" s="186">
        <f>IF(N142="snížená",J142,0)</f>
        <v>0</v>
      </c>
      <c r="BG142" s="186">
        <f>IF(N142="zákl. přenesená",J142,0)</f>
        <v>0</v>
      </c>
      <c r="BH142" s="186">
        <f>IF(N142="sníž. přenesená",J142,0)</f>
        <v>0</v>
      </c>
      <c r="BI142" s="186">
        <f>IF(N142="nulová",J142,0)</f>
        <v>0</v>
      </c>
      <c r="BJ142" s="20" t="s">
        <v>76</v>
      </c>
      <c r="BK142" s="186">
        <f>ROUND(I142*H142,2)</f>
        <v>0</v>
      </c>
      <c r="BL142" s="20" t="s">
        <v>151</v>
      </c>
      <c r="BM142" s="185" t="s">
        <v>258</v>
      </c>
    </row>
    <row r="143" s="2" customFormat="1">
      <c r="A143" s="39"/>
      <c r="B143" s="40"/>
      <c r="C143" s="39"/>
      <c r="D143" s="187" t="s">
        <v>136</v>
      </c>
      <c r="E143" s="39"/>
      <c r="F143" s="188" t="s">
        <v>259</v>
      </c>
      <c r="G143" s="39"/>
      <c r="H143" s="39"/>
      <c r="I143" s="189"/>
      <c r="J143" s="39"/>
      <c r="K143" s="39"/>
      <c r="L143" s="40"/>
      <c r="M143" s="190"/>
      <c r="N143" s="191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136</v>
      </c>
      <c r="AU143" s="20" t="s">
        <v>80</v>
      </c>
    </row>
    <row r="144" s="2" customFormat="1">
      <c r="A144" s="39"/>
      <c r="B144" s="40"/>
      <c r="C144" s="39"/>
      <c r="D144" s="192" t="s">
        <v>138</v>
      </c>
      <c r="E144" s="39"/>
      <c r="F144" s="193" t="s">
        <v>260</v>
      </c>
      <c r="G144" s="39"/>
      <c r="H144" s="39"/>
      <c r="I144" s="189"/>
      <c r="J144" s="39"/>
      <c r="K144" s="39"/>
      <c r="L144" s="40"/>
      <c r="M144" s="190"/>
      <c r="N144" s="191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138</v>
      </c>
      <c r="AU144" s="20" t="s">
        <v>80</v>
      </c>
    </row>
    <row r="145" s="13" customFormat="1">
      <c r="A145" s="13"/>
      <c r="B145" s="194"/>
      <c r="C145" s="13"/>
      <c r="D145" s="187" t="s">
        <v>140</v>
      </c>
      <c r="E145" s="195" t="s">
        <v>3</v>
      </c>
      <c r="F145" s="196" t="s">
        <v>261</v>
      </c>
      <c r="G145" s="13"/>
      <c r="H145" s="197">
        <v>4.4000000000000004</v>
      </c>
      <c r="I145" s="198"/>
      <c r="J145" s="13"/>
      <c r="K145" s="13"/>
      <c r="L145" s="194"/>
      <c r="M145" s="199"/>
      <c r="N145" s="200"/>
      <c r="O145" s="200"/>
      <c r="P145" s="200"/>
      <c r="Q145" s="200"/>
      <c r="R145" s="200"/>
      <c r="S145" s="200"/>
      <c r="T145" s="20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5" t="s">
        <v>140</v>
      </c>
      <c r="AU145" s="195" t="s">
        <v>80</v>
      </c>
      <c r="AV145" s="13" t="s">
        <v>80</v>
      </c>
      <c r="AW145" s="13" t="s">
        <v>33</v>
      </c>
      <c r="AX145" s="13" t="s">
        <v>72</v>
      </c>
      <c r="AY145" s="195" t="s">
        <v>126</v>
      </c>
    </row>
    <row r="146" s="13" customFormat="1">
      <c r="A146" s="13"/>
      <c r="B146" s="194"/>
      <c r="C146" s="13"/>
      <c r="D146" s="187" t="s">
        <v>140</v>
      </c>
      <c r="E146" s="195" t="s">
        <v>3</v>
      </c>
      <c r="F146" s="196" t="s">
        <v>262</v>
      </c>
      <c r="G146" s="13"/>
      <c r="H146" s="197">
        <v>3</v>
      </c>
      <c r="I146" s="198"/>
      <c r="J146" s="13"/>
      <c r="K146" s="13"/>
      <c r="L146" s="194"/>
      <c r="M146" s="199"/>
      <c r="N146" s="200"/>
      <c r="O146" s="200"/>
      <c r="P146" s="200"/>
      <c r="Q146" s="200"/>
      <c r="R146" s="200"/>
      <c r="S146" s="200"/>
      <c r="T146" s="20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140</v>
      </c>
      <c r="AU146" s="195" t="s">
        <v>80</v>
      </c>
      <c r="AV146" s="13" t="s">
        <v>80</v>
      </c>
      <c r="AW146" s="13" t="s">
        <v>33</v>
      </c>
      <c r="AX146" s="13" t="s">
        <v>72</v>
      </c>
      <c r="AY146" s="195" t="s">
        <v>126</v>
      </c>
    </row>
    <row r="147" s="13" customFormat="1">
      <c r="A147" s="13"/>
      <c r="B147" s="194"/>
      <c r="C147" s="13"/>
      <c r="D147" s="187" t="s">
        <v>140</v>
      </c>
      <c r="E147" s="195" t="s">
        <v>3</v>
      </c>
      <c r="F147" s="196" t="s">
        <v>263</v>
      </c>
      <c r="G147" s="13"/>
      <c r="H147" s="197">
        <v>2.1000000000000001</v>
      </c>
      <c r="I147" s="198"/>
      <c r="J147" s="13"/>
      <c r="K147" s="13"/>
      <c r="L147" s="194"/>
      <c r="M147" s="199"/>
      <c r="N147" s="200"/>
      <c r="O147" s="200"/>
      <c r="P147" s="200"/>
      <c r="Q147" s="200"/>
      <c r="R147" s="200"/>
      <c r="S147" s="200"/>
      <c r="T147" s="20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140</v>
      </c>
      <c r="AU147" s="195" t="s">
        <v>80</v>
      </c>
      <c r="AV147" s="13" t="s">
        <v>80</v>
      </c>
      <c r="AW147" s="13" t="s">
        <v>33</v>
      </c>
      <c r="AX147" s="13" t="s">
        <v>72</v>
      </c>
      <c r="AY147" s="195" t="s">
        <v>126</v>
      </c>
    </row>
    <row r="148" s="13" customFormat="1">
      <c r="A148" s="13"/>
      <c r="B148" s="194"/>
      <c r="C148" s="13"/>
      <c r="D148" s="187" t="s">
        <v>140</v>
      </c>
      <c r="E148" s="195" t="s">
        <v>3</v>
      </c>
      <c r="F148" s="196" t="s">
        <v>264</v>
      </c>
      <c r="G148" s="13"/>
      <c r="H148" s="197">
        <v>6</v>
      </c>
      <c r="I148" s="198"/>
      <c r="J148" s="13"/>
      <c r="K148" s="13"/>
      <c r="L148" s="194"/>
      <c r="M148" s="199"/>
      <c r="N148" s="200"/>
      <c r="O148" s="200"/>
      <c r="P148" s="200"/>
      <c r="Q148" s="200"/>
      <c r="R148" s="200"/>
      <c r="S148" s="200"/>
      <c r="T148" s="201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5" t="s">
        <v>140</v>
      </c>
      <c r="AU148" s="195" t="s">
        <v>80</v>
      </c>
      <c r="AV148" s="13" t="s">
        <v>80</v>
      </c>
      <c r="AW148" s="13" t="s">
        <v>33</v>
      </c>
      <c r="AX148" s="13" t="s">
        <v>72</v>
      </c>
      <c r="AY148" s="195" t="s">
        <v>126</v>
      </c>
    </row>
    <row r="149" s="13" customFormat="1">
      <c r="A149" s="13"/>
      <c r="B149" s="194"/>
      <c r="C149" s="13"/>
      <c r="D149" s="187" t="s">
        <v>140</v>
      </c>
      <c r="E149" s="195" t="s">
        <v>3</v>
      </c>
      <c r="F149" s="196" t="s">
        <v>265</v>
      </c>
      <c r="G149" s="13"/>
      <c r="H149" s="197">
        <v>6</v>
      </c>
      <c r="I149" s="198"/>
      <c r="J149" s="13"/>
      <c r="K149" s="13"/>
      <c r="L149" s="194"/>
      <c r="M149" s="199"/>
      <c r="N149" s="200"/>
      <c r="O149" s="200"/>
      <c r="P149" s="200"/>
      <c r="Q149" s="200"/>
      <c r="R149" s="200"/>
      <c r="S149" s="200"/>
      <c r="T149" s="20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5" t="s">
        <v>140</v>
      </c>
      <c r="AU149" s="195" t="s">
        <v>80</v>
      </c>
      <c r="AV149" s="13" t="s">
        <v>80</v>
      </c>
      <c r="AW149" s="13" t="s">
        <v>33</v>
      </c>
      <c r="AX149" s="13" t="s">
        <v>72</v>
      </c>
      <c r="AY149" s="195" t="s">
        <v>126</v>
      </c>
    </row>
    <row r="150" s="13" customFormat="1">
      <c r="A150" s="13"/>
      <c r="B150" s="194"/>
      <c r="C150" s="13"/>
      <c r="D150" s="187" t="s">
        <v>140</v>
      </c>
      <c r="E150" s="195" t="s">
        <v>3</v>
      </c>
      <c r="F150" s="196" t="s">
        <v>266</v>
      </c>
      <c r="G150" s="13"/>
      <c r="H150" s="197">
        <v>6</v>
      </c>
      <c r="I150" s="198"/>
      <c r="J150" s="13"/>
      <c r="K150" s="13"/>
      <c r="L150" s="194"/>
      <c r="M150" s="199"/>
      <c r="N150" s="200"/>
      <c r="O150" s="200"/>
      <c r="P150" s="200"/>
      <c r="Q150" s="200"/>
      <c r="R150" s="200"/>
      <c r="S150" s="200"/>
      <c r="T150" s="20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5" t="s">
        <v>140</v>
      </c>
      <c r="AU150" s="195" t="s">
        <v>80</v>
      </c>
      <c r="AV150" s="13" t="s">
        <v>80</v>
      </c>
      <c r="AW150" s="13" t="s">
        <v>33</v>
      </c>
      <c r="AX150" s="13" t="s">
        <v>72</v>
      </c>
      <c r="AY150" s="195" t="s">
        <v>126</v>
      </c>
    </row>
    <row r="151" s="13" customFormat="1">
      <c r="A151" s="13"/>
      <c r="B151" s="194"/>
      <c r="C151" s="13"/>
      <c r="D151" s="187" t="s">
        <v>140</v>
      </c>
      <c r="E151" s="195" t="s">
        <v>3</v>
      </c>
      <c r="F151" s="196" t="s">
        <v>267</v>
      </c>
      <c r="G151" s="13"/>
      <c r="H151" s="197">
        <v>3.2999999999999998</v>
      </c>
      <c r="I151" s="198"/>
      <c r="J151" s="13"/>
      <c r="K151" s="13"/>
      <c r="L151" s="194"/>
      <c r="M151" s="199"/>
      <c r="N151" s="200"/>
      <c r="O151" s="200"/>
      <c r="P151" s="200"/>
      <c r="Q151" s="200"/>
      <c r="R151" s="200"/>
      <c r="S151" s="200"/>
      <c r="T151" s="20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5" t="s">
        <v>140</v>
      </c>
      <c r="AU151" s="195" t="s">
        <v>80</v>
      </c>
      <c r="AV151" s="13" t="s">
        <v>80</v>
      </c>
      <c r="AW151" s="13" t="s">
        <v>33</v>
      </c>
      <c r="AX151" s="13" t="s">
        <v>72</v>
      </c>
      <c r="AY151" s="195" t="s">
        <v>126</v>
      </c>
    </row>
    <row r="152" s="14" customFormat="1">
      <c r="A152" s="14"/>
      <c r="B152" s="205"/>
      <c r="C152" s="14"/>
      <c r="D152" s="187" t="s">
        <v>140</v>
      </c>
      <c r="E152" s="206" t="s">
        <v>3</v>
      </c>
      <c r="F152" s="207" t="s">
        <v>244</v>
      </c>
      <c r="G152" s="14"/>
      <c r="H152" s="208">
        <v>30.800000000000001</v>
      </c>
      <c r="I152" s="209"/>
      <c r="J152" s="14"/>
      <c r="K152" s="14"/>
      <c r="L152" s="205"/>
      <c r="M152" s="210"/>
      <c r="N152" s="211"/>
      <c r="O152" s="211"/>
      <c r="P152" s="211"/>
      <c r="Q152" s="211"/>
      <c r="R152" s="211"/>
      <c r="S152" s="211"/>
      <c r="T152" s="21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06" t="s">
        <v>140</v>
      </c>
      <c r="AU152" s="206" t="s">
        <v>80</v>
      </c>
      <c r="AV152" s="14" t="s">
        <v>151</v>
      </c>
      <c r="AW152" s="14" t="s">
        <v>33</v>
      </c>
      <c r="AX152" s="14" t="s">
        <v>76</v>
      </c>
      <c r="AY152" s="206" t="s">
        <v>126</v>
      </c>
    </row>
    <row r="153" s="2" customFormat="1" ht="21.75" customHeight="1">
      <c r="A153" s="39"/>
      <c r="B153" s="173"/>
      <c r="C153" s="174" t="s">
        <v>268</v>
      </c>
      <c r="D153" s="174" t="s">
        <v>129</v>
      </c>
      <c r="E153" s="175" t="s">
        <v>269</v>
      </c>
      <c r="F153" s="176" t="s">
        <v>270</v>
      </c>
      <c r="G153" s="177" t="s">
        <v>235</v>
      </c>
      <c r="H153" s="178">
        <v>118.28</v>
      </c>
      <c r="I153" s="179"/>
      <c r="J153" s="180">
        <f>ROUND(I153*H153,2)</f>
        <v>0</v>
      </c>
      <c r="K153" s="176" t="s">
        <v>198</v>
      </c>
      <c r="L153" s="40"/>
      <c r="M153" s="181" t="s">
        <v>3</v>
      </c>
      <c r="N153" s="182" t="s">
        <v>43</v>
      </c>
      <c r="O153" s="73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85" t="s">
        <v>151</v>
      </c>
      <c r="AT153" s="185" t="s">
        <v>129</v>
      </c>
      <c r="AU153" s="185" t="s">
        <v>80</v>
      </c>
      <c r="AY153" s="20" t="s">
        <v>126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20" t="s">
        <v>76</v>
      </c>
      <c r="BK153" s="186">
        <f>ROUND(I153*H153,2)</f>
        <v>0</v>
      </c>
      <c r="BL153" s="20" t="s">
        <v>151</v>
      </c>
      <c r="BM153" s="185" t="s">
        <v>271</v>
      </c>
    </row>
    <row r="154" s="2" customFormat="1">
      <c r="A154" s="39"/>
      <c r="B154" s="40"/>
      <c r="C154" s="39"/>
      <c r="D154" s="187" t="s">
        <v>136</v>
      </c>
      <c r="E154" s="39"/>
      <c r="F154" s="188" t="s">
        <v>272</v>
      </c>
      <c r="G154" s="39"/>
      <c r="H154" s="39"/>
      <c r="I154" s="189"/>
      <c r="J154" s="39"/>
      <c r="K154" s="39"/>
      <c r="L154" s="40"/>
      <c r="M154" s="190"/>
      <c r="N154" s="191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136</v>
      </c>
      <c r="AU154" s="20" t="s">
        <v>80</v>
      </c>
    </row>
    <row r="155" s="2" customFormat="1">
      <c r="A155" s="39"/>
      <c r="B155" s="40"/>
      <c r="C155" s="39"/>
      <c r="D155" s="192" t="s">
        <v>138</v>
      </c>
      <c r="E155" s="39"/>
      <c r="F155" s="193" t="s">
        <v>273</v>
      </c>
      <c r="G155" s="39"/>
      <c r="H155" s="39"/>
      <c r="I155" s="189"/>
      <c r="J155" s="39"/>
      <c r="K155" s="39"/>
      <c r="L155" s="40"/>
      <c r="M155" s="190"/>
      <c r="N155" s="191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138</v>
      </c>
      <c r="AU155" s="20" t="s">
        <v>80</v>
      </c>
    </row>
    <row r="156" s="13" customFormat="1">
      <c r="A156" s="13"/>
      <c r="B156" s="194"/>
      <c r="C156" s="13"/>
      <c r="D156" s="187" t="s">
        <v>140</v>
      </c>
      <c r="E156" s="195" t="s">
        <v>3</v>
      </c>
      <c r="F156" s="196" t="s">
        <v>274</v>
      </c>
      <c r="G156" s="13"/>
      <c r="H156" s="197">
        <v>33</v>
      </c>
      <c r="I156" s="198"/>
      <c r="J156" s="13"/>
      <c r="K156" s="13"/>
      <c r="L156" s="194"/>
      <c r="M156" s="199"/>
      <c r="N156" s="200"/>
      <c r="O156" s="200"/>
      <c r="P156" s="200"/>
      <c r="Q156" s="200"/>
      <c r="R156" s="200"/>
      <c r="S156" s="200"/>
      <c r="T156" s="20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5" t="s">
        <v>140</v>
      </c>
      <c r="AU156" s="195" t="s">
        <v>80</v>
      </c>
      <c r="AV156" s="13" t="s">
        <v>80</v>
      </c>
      <c r="AW156" s="13" t="s">
        <v>33</v>
      </c>
      <c r="AX156" s="13" t="s">
        <v>72</v>
      </c>
      <c r="AY156" s="195" t="s">
        <v>126</v>
      </c>
    </row>
    <row r="157" s="13" customFormat="1">
      <c r="A157" s="13"/>
      <c r="B157" s="194"/>
      <c r="C157" s="13"/>
      <c r="D157" s="187" t="s">
        <v>140</v>
      </c>
      <c r="E157" s="195" t="s">
        <v>3</v>
      </c>
      <c r="F157" s="196" t="s">
        <v>275</v>
      </c>
      <c r="G157" s="13"/>
      <c r="H157" s="197">
        <v>54.479999999999997</v>
      </c>
      <c r="I157" s="198"/>
      <c r="J157" s="13"/>
      <c r="K157" s="13"/>
      <c r="L157" s="194"/>
      <c r="M157" s="199"/>
      <c r="N157" s="200"/>
      <c r="O157" s="200"/>
      <c r="P157" s="200"/>
      <c r="Q157" s="200"/>
      <c r="R157" s="200"/>
      <c r="S157" s="200"/>
      <c r="T157" s="20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5" t="s">
        <v>140</v>
      </c>
      <c r="AU157" s="195" t="s">
        <v>80</v>
      </c>
      <c r="AV157" s="13" t="s">
        <v>80</v>
      </c>
      <c r="AW157" s="13" t="s">
        <v>33</v>
      </c>
      <c r="AX157" s="13" t="s">
        <v>72</v>
      </c>
      <c r="AY157" s="195" t="s">
        <v>126</v>
      </c>
    </row>
    <row r="158" s="13" customFormat="1">
      <c r="A158" s="13"/>
      <c r="B158" s="194"/>
      <c r="C158" s="13"/>
      <c r="D158" s="187" t="s">
        <v>140</v>
      </c>
      <c r="E158" s="195" t="s">
        <v>3</v>
      </c>
      <c r="F158" s="196" t="s">
        <v>276</v>
      </c>
      <c r="G158" s="13"/>
      <c r="H158" s="197">
        <v>30.800000000000001</v>
      </c>
      <c r="I158" s="198"/>
      <c r="J158" s="13"/>
      <c r="K158" s="13"/>
      <c r="L158" s="194"/>
      <c r="M158" s="199"/>
      <c r="N158" s="200"/>
      <c r="O158" s="200"/>
      <c r="P158" s="200"/>
      <c r="Q158" s="200"/>
      <c r="R158" s="200"/>
      <c r="S158" s="200"/>
      <c r="T158" s="20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5" t="s">
        <v>140</v>
      </c>
      <c r="AU158" s="195" t="s">
        <v>80</v>
      </c>
      <c r="AV158" s="13" t="s">
        <v>80</v>
      </c>
      <c r="AW158" s="13" t="s">
        <v>33</v>
      </c>
      <c r="AX158" s="13" t="s">
        <v>72</v>
      </c>
      <c r="AY158" s="195" t="s">
        <v>126</v>
      </c>
    </row>
    <row r="159" s="15" customFormat="1">
      <c r="A159" s="15"/>
      <c r="B159" s="213"/>
      <c r="C159" s="15"/>
      <c r="D159" s="187" t="s">
        <v>140</v>
      </c>
      <c r="E159" s="214" t="s">
        <v>3</v>
      </c>
      <c r="F159" s="215" t="s">
        <v>277</v>
      </c>
      <c r="G159" s="15"/>
      <c r="H159" s="216">
        <v>118.28</v>
      </c>
      <c r="I159" s="217"/>
      <c r="J159" s="15"/>
      <c r="K159" s="15"/>
      <c r="L159" s="213"/>
      <c r="M159" s="218"/>
      <c r="N159" s="219"/>
      <c r="O159" s="219"/>
      <c r="P159" s="219"/>
      <c r="Q159" s="219"/>
      <c r="R159" s="219"/>
      <c r="S159" s="219"/>
      <c r="T159" s="22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14" t="s">
        <v>140</v>
      </c>
      <c r="AU159" s="214" t="s">
        <v>80</v>
      </c>
      <c r="AV159" s="15" t="s">
        <v>145</v>
      </c>
      <c r="AW159" s="15" t="s">
        <v>33</v>
      </c>
      <c r="AX159" s="15" t="s">
        <v>76</v>
      </c>
      <c r="AY159" s="214" t="s">
        <v>126</v>
      </c>
    </row>
    <row r="160" s="2" customFormat="1" ht="21.75" customHeight="1">
      <c r="A160" s="39"/>
      <c r="B160" s="173"/>
      <c r="C160" s="174" t="s">
        <v>278</v>
      </c>
      <c r="D160" s="174" t="s">
        <v>129</v>
      </c>
      <c r="E160" s="175" t="s">
        <v>279</v>
      </c>
      <c r="F160" s="176" t="s">
        <v>270</v>
      </c>
      <c r="G160" s="177" t="s">
        <v>235</v>
      </c>
      <c r="H160" s="178">
        <v>124.25</v>
      </c>
      <c r="I160" s="179"/>
      <c r="J160" s="180">
        <f>ROUND(I160*H160,2)</f>
        <v>0</v>
      </c>
      <c r="K160" s="176" t="s">
        <v>3</v>
      </c>
      <c r="L160" s="40"/>
      <c r="M160" s="181" t="s">
        <v>3</v>
      </c>
      <c r="N160" s="182" t="s">
        <v>43</v>
      </c>
      <c r="O160" s="73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85" t="s">
        <v>151</v>
      </c>
      <c r="AT160" s="185" t="s">
        <v>129</v>
      </c>
      <c r="AU160" s="185" t="s">
        <v>80</v>
      </c>
      <c r="AY160" s="20" t="s">
        <v>126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20" t="s">
        <v>76</v>
      </c>
      <c r="BK160" s="186">
        <f>ROUND(I160*H160,2)</f>
        <v>0</v>
      </c>
      <c r="BL160" s="20" t="s">
        <v>151</v>
      </c>
      <c r="BM160" s="185" t="s">
        <v>280</v>
      </c>
    </row>
    <row r="161" s="2" customFormat="1">
      <c r="A161" s="39"/>
      <c r="B161" s="40"/>
      <c r="C161" s="39"/>
      <c r="D161" s="187" t="s">
        <v>136</v>
      </c>
      <c r="E161" s="39"/>
      <c r="F161" s="188" t="s">
        <v>281</v>
      </c>
      <c r="G161" s="39"/>
      <c r="H161" s="39"/>
      <c r="I161" s="189"/>
      <c r="J161" s="39"/>
      <c r="K161" s="39"/>
      <c r="L161" s="40"/>
      <c r="M161" s="190"/>
      <c r="N161" s="191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136</v>
      </c>
      <c r="AU161" s="20" t="s">
        <v>80</v>
      </c>
    </row>
    <row r="162" s="13" customFormat="1">
      <c r="A162" s="13"/>
      <c r="B162" s="194"/>
      <c r="C162" s="13"/>
      <c r="D162" s="187" t="s">
        <v>140</v>
      </c>
      <c r="E162" s="195" t="s">
        <v>3</v>
      </c>
      <c r="F162" s="196" t="s">
        <v>248</v>
      </c>
      <c r="G162" s="13"/>
      <c r="H162" s="197">
        <v>21.25</v>
      </c>
      <c r="I162" s="198"/>
      <c r="J162" s="13"/>
      <c r="K162" s="13"/>
      <c r="L162" s="194"/>
      <c r="M162" s="199"/>
      <c r="N162" s="200"/>
      <c r="O162" s="200"/>
      <c r="P162" s="200"/>
      <c r="Q162" s="200"/>
      <c r="R162" s="200"/>
      <c r="S162" s="200"/>
      <c r="T162" s="20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5" t="s">
        <v>140</v>
      </c>
      <c r="AU162" s="195" t="s">
        <v>80</v>
      </c>
      <c r="AV162" s="13" t="s">
        <v>80</v>
      </c>
      <c r="AW162" s="13" t="s">
        <v>33</v>
      </c>
      <c r="AX162" s="13" t="s">
        <v>72</v>
      </c>
      <c r="AY162" s="195" t="s">
        <v>126</v>
      </c>
    </row>
    <row r="163" s="13" customFormat="1">
      <c r="A163" s="13"/>
      <c r="B163" s="194"/>
      <c r="C163" s="13"/>
      <c r="D163" s="187" t="s">
        <v>140</v>
      </c>
      <c r="E163" s="195" t="s">
        <v>3</v>
      </c>
      <c r="F163" s="196" t="s">
        <v>249</v>
      </c>
      <c r="G163" s="13"/>
      <c r="H163" s="197">
        <v>0.5</v>
      </c>
      <c r="I163" s="198"/>
      <c r="J163" s="13"/>
      <c r="K163" s="13"/>
      <c r="L163" s="194"/>
      <c r="M163" s="199"/>
      <c r="N163" s="200"/>
      <c r="O163" s="200"/>
      <c r="P163" s="200"/>
      <c r="Q163" s="200"/>
      <c r="R163" s="200"/>
      <c r="S163" s="200"/>
      <c r="T163" s="20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5" t="s">
        <v>140</v>
      </c>
      <c r="AU163" s="195" t="s">
        <v>80</v>
      </c>
      <c r="AV163" s="13" t="s">
        <v>80</v>
      </c>
      <c r="AW163" s="13" t="s">
        <v>33</v>
      </c>
      <c r="AX163" s="13" t="s">
        <v>72</v>
      </c>
      <c r="AY163" s="195" t="s">
        <v>126</v>
      </c>
    </row>
    <row r="164" s="13" customFormat="1">
      <c r="A164" s="13"/>
      <c r="B164" s="194"/>
      <c r="C164" s="13"/>
      <c r="D164" s="187" t="s">
        <v>140</v>
      </c>
      <c r="E164" s="195" t="s">
        <v>3</v>
      </c>
      <c r="F164" s="196" t="s">
        <v>250</v>
      </c>
      <c r="G164" s="13"/>
      <c r="H164" s="197">
        <v>0.5</v>
      </c>
      <c r="I164" s="198"/>
      <c r="J164" s="13"/>
      <c r="K164" s="13"/>
      <c r="L164" s="194"/>
      <c r="M164" s="199"/>
      <c r="N164" s="200"/>
      <c r="O164" s="200"/>
      <c r="P164" s="200"/>
      <c r="Q164" s="200"/>
      <c r="R164" s="200"/>
      <c r="S164" s="200"/>
      <c r="T164" s="20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95" t="s">
        <v>140</v>
      </c>
      <c r="AU164" s="195" t="s">
        <v>80</v>
      </c>
      <c r="AV164" s="13" t="s">
        <v>80</v>
      </c>
      <c r="AW164" s="13" t="s">
        <v>33</v>
      </c>
      <c r="AX164" s="13" t="s">
        <v>72</v>
      </c>
      <c r="AY164" s="195" t="s">
        <v>126</v>
      </c>
    </row>
    <row r="165" s="15" customFormat="1">
      <c r="A165" s="15"/>
      <c r="B165" s="213"/>
      <c r="C165" s="15"/>
      <c r="D165" s="187" t="s">
        <v>140</v>
      </c>
      <c r="E165" s="214" t="s">
        <v>3</v>
      </c>
      <c r="F165" s="215" t="s">
        <v>251</v>
      </c>
      <c r="G165" s="15"/>
      <c r="H165" s="216">
        <v>22.25</v>
      </c>
      <c r="I165" s="217"/>
      <c r="J165" s="15"/>
      <c r="K165" s="15"/>
      <c r="L165" s="213"/>
      <c r="M165" s="218"/>
      <c r="N165" s="219"/>
      <c r="O165" s="219"/>
      <c r="P165" s="219"/>
      <c r="Q165" s="219"/>
      <c r="R165" s="219"/>
      <c r="S165" s="219"/>
      <c r="T165" s="22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14" t="s">
        <v>140</v>
      </c>
      <c r="AU165" s="214" t="s">
        <v>80</v>
      </c>
      <c r="AV165" s="15" t="s">
        <v>145</v>
      </c>
      <c r="AW165" s="15" t="s">
        <v>33</v>
      </c>
      <c r="AX165" s="15" t="s">
        <v>72</v>
      </c>
      <c r="AY165" s="214" t="s">
        <v>126</v>
      </c>
    </row>
    <row r="166" s="13" customFormat="1">
      <c r="A166" s="13"/>
      <c r="B166" s="194"/>
      <c r="C166" s="13"/>
      <c r="D166" s="187" t="s">
        <v>140</v>
      </c>
      <c r="E166" s="195" t="s">
        <v>3</v>
      </c>
      <c r="F166" s="196" t="s">
        <v>252</v>
      </c>
      <c r="G166" s="13"/>
      <c r="H166" s="197">
        <v>95</v>
      </c>
      <c r="I166" s="198"/>
      <c r="J166" s="13"/>
      <c r="K166" s="13"/>
      <c r="L166" s="194"/>
      <c r="M166" s="199"/>
      <c r="N166" s="200"/>
      <c r="O166" s="200"/>
      <c r="P166" s="200"/>
      <c r="Q166" s="200"/>
      <c r="R166" s="200"/>
      <c r="S166" s="200"/>
      <c r="T166" s="20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5" t="s">
        <v>140</v>
      </c>
      <c r="AU166" s="195" t="s">
        <v>80</v>
      </c>
      <c r="AV166" s="13" t="s">
        <v>80</v>
      </c>
      <c r="AW166" s="13" t="s">
        <v>33</v>
      </c>
      <c r="AX166" s="13" t="s">
        <v>72</v>
      </c>
      <c r="AY166" s="195" t="s">
        <v>126</v>
      </c>
    </row>
    <row r="167" s="13" customFormat="1">
      <c r="A167" s="13"/>
      <c r="B167" s="194"/>
      <c r="C167" s="13"/>
      <c r="D167" s="187" t="s">
        <v>140</v>
      </c>
      <c r="E167" s="195" t="s">
        <v>3</v>
      </c>
      <c r="F167" s="196" t="s">
        <v>253</v>
      </c>
      <c r="G167" s="13"/>
      <c r="H167" s="197">
        <v>7</v>
      </c>
      <c r="I167" s="198"/>
      <c r="J167" s="13"/>
      <c r="K167" s="13"/>
      <c r="L167" s="194"/>
      <c r="M167" s="199"/>
      <c r="N167" s="200"/>
      <c r="O167" s="200"/>
      <c r="P167" s="200"/>
      <c r="Q167" s="200"/>
      <c r="R167" s="200"/>
      <c r="S167" s="200"/>
      <c r="T167" s="20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5" t="s">
        <v>140</v>
      </c>
      <c r="AU167" s="195" t="s">
        <v>80</v>
      </c>
      <c r="AV167" s="13" t="s">
        <v>80</v>
      </c>
      <c r="AW167" s="13" t="s">
        <v>33</v>
      </c>
      <c r="AX167" s="13" t="s">
        <v>72</v>
      </c>
      <c r="AY167" s="195" t="s">
        <v>126</v>
      </c>
    </row>
    <row r="168" s="15" customFormat="1">
      <c r="A168" s="15"/>
      <c r="B168" s="213"/>
      <c r="C168" s="15"/>
      <c r="D168" s="187" t="s">
        <v>140</v>
      </c>
      <c r="E168" s="214" t="s">
        <v>3</v>
      </c>
      <c r="F168" s="215" t="s">
        <v>254</v>
      </c>
      <c r="G168" s="15"/>
      <c r="H168" s="216">
        <v>102</v>
      </c>
      <c r="I168" s="217"/>
      <c r="J168" s="15"/>
      <c r="K168" s="15"/>
      <c r="L168" s="213"/>
      <c r="M168" s="218"/>
      <c r="N168" s="219"/>
      <c r="O168" s="219"/>
      <c r="P168" s="219"/>
      <c r="Q168" s="219"/>
      <c r="R168" s="219"/>
      <c r="S168" s="219"/>
      <c r="T168" s="220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14" t="s">
        <v>140</v>
      </c>
      <c r="AU168" s="214" t="s">
        <v>80</v>
      </c>
      <c r="AV168" s="15" t="s">
        <v>145</v>
      </c>
      <c r="AW168" s="15" t="s">
        <v>33</v>
      </c>
      <c r="AX168" s="15" t="s">
        <v>72</v>
      </c>
      <c r="AY168" s="214" t="s">
        <v>126</v>
      </c>
    </row>
    <row r="169" s="14" customFormat="1">
      <c r="A169" s="14"/>
      <c r="B169" s="205"/>
      <c r="C169" s="14"/>
      <c r="D169" s="187" t="s">
        <v>140</v>
      </c>
      <c r="E169" s="206" t="s">
        <v>3</v>
      </c>
      <c r="F169" s="207" t="s">
        <v>244</v>
      </c>
      <c r="G169" s="14"/>
      <c r="H169" s="208">
        <v>124.25</v>
      </c>
      <c r="I169" s="209"/>
      <c r="J169" s="14"/>
      <c r="K169" s="14"/>
      <c r="L169" s="205"/>
      <c r="M169" s="210"/>
      <c r="N169" s="211"/>
      <c r="O169" s="211"/>
      <c r="P169" s="211"/>
      <c r="Q169" s="211"/>
      <c r="R169" s="211"/>
      <c r="S169" s="211"/>
      <c r="T169" s="212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06" t="s">
        <v>140</v>
      </c>
      <c r="AU169" s="206" t="s">
        <v>80</v>
      </c>
      <c r="AV169" s="14" t="s">
        <v>151</v>
      </c>
      <c r="AW169" s="14" t="s">
        <v>33</v>
      </c>
      <c r="AX169" s="14" t="s">
        <v>76</v>
      </c>
      <c r="AY169" s="206" t="s">
        <v>126</v>
      </c>
    </row>
    <row r="170" s="2" customFormat="1" ht="21.75" customHeight="1">
      <c r="A170" s="39"/>
      <c r="B170" s="173"/>
      <c r="C170" s="174" t="s">
        <v>9</v>
      </c>
      <c r="D170" s="174" t="s">
        <v>129</v>
      </c>
      <c r="E170" s="175" t="s">
        <v>282</v>
      </c>
      <c r="F170" s="176" t="s">
        <v>283</v>
      </c>
      <c r="G170" s="177" t="s">
        <v>235</v>
      </c>
      <c r="H170" s="178">
        <v>85.280000000000001</v>
      </c>
      <c r="I170" s="179"/>
      <c r="J170" s="180">
        <f>ROUND(I170*H170,2)</f>
        <v>0</v>
      </c>
      <c r="K170" s="176" t="s">
        <v>198</v>
      </c>
      <c r="L170" s="40"/>
      <c r="M170" s="181" t="s">
        <v>3</v>
      </c>
      <c r="N170" s="182" t="s">
        <v>43</v>
      </c>
      <c r="O170" s="73"/>
      <c r="P170" s="183">
        <f>O170*H170</f>
        <v>0</v>
      </c>
      <c r="Q170" s="183">
        <v>0</v>
      </c>
      <c r="R170" s="183">
        <f>Q170*H170</f>
        <v>0</v>
      </c>
      <c r="S170" s="183">
        <v>0</v>
      </c>
      <c r="T170" s="184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85" t="s">
        <v>151</v>
      </c>
      <c r="AT170" s="185" t="s">
        <v>129</v>
      </c>
      <c r="AU170" s="185" t="s">
        <v>80</v>
      </c>
      <c r="AY170" s="20" t="s">
        <v>126</v>
      </c>
      <c r="BE170" s="186">
        <f>IF(N170="základní",J170,0)</f>
        <v>0</v>
      </c>
      <c r="BF170" s="186">
        <f>IF(N170="snížená",J170,0)</f>
        <v>0</v>
      </c>
      <c r="BG170" s="186">
        <f>IF(N170="zákl. přenesená",J170,0)</f>
        <v>0</v>
      </c>
      <c r="BH170" s="186">
        <f>IF(N170="sníž. přenesená",J170,0)</f>
        <v>0</v>
      </c>
      <c r="BI170" s="186">
        <f>IF(N170="nulová",J170,0)</f>
        <v>0</v>
      </c>
      <c r="BJ170" s="20" t="s">
        <v>76</v>
      </c>
      <c r="BK170" s="186">
        <f>ROUND(I170*H170,2)</f>
        <v>0</v>
      </c>
      <c r="BL170" s="20" t="s">
        <v>151</v>
      </c>
      <c r="BM170" s="185" t="s">
        <v>284</v>
      </c>
    </row>
    <row r="171" s="2" customFormat="1">
      <c r="A171" s="39"/>
      <c r="B171" s="40"/>
      <c r="C171" s="39"/>
      <c r="D171" s="187" t="s">
        <v>136</v>
      </c>
      <c r="E171" s="39"/>
      <c r="F171" s="188" t="s">
        <v>285</v>
      </c>
      <c r="G171" s="39"/>
      <c r="H171" s="39"/>
      <c r="I171" s="189"/>
      <c r="J171" s="39"/>
      <c r="K171" s="39"/>
      <c r="L171" s="40"/>
      <c r="M171" s="190"/>
      <c r="N171" s="191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136</v>
      </c>
      <c r="AU171" s="20" t="s">
        <v>80</v>
      </c>
    </row>
    <row r="172" s="2" customFormat="1">
      <c r="A172" s="39"/>
      <c r="B172" s="40"/>
      <c r="C172" s="39"/>
      <c r="D172" s="192" t="s">
        <v>138</v>
      </c>
      <c r="E172" s="39"/>
      <c r="F172" s="193" t="s">
        <v>286</v>
      </c>
      <c r="G172" s="39"/>
      <c r="H172" s="39"/>
      <c r="I172" s="189"/>
      <c r="J172" s="39"/>
      <c r="K172" s="39"/>
      <c r="L172" s="40"/>
      <c r="M172" s="190"/>
      <c r="N172" s="191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138</v>
      </c>
      <c r="AU172" s="20" t="s">
        <v>80</v>
      </c>
    </row>
    <row r="173" s="13" customFormat="1">
      <c r="A173" s="13"/>
      <c r="B173" s="194"/>
      <c r="C173" s="13"/>
      <c r="D173" s="187" t="s">
        <v>140</v>
      </c>
      <c r="E173" s="195" t="s">
        <v>3</v>
      </c>
      <c r="F173" s="196" t="s">
        <v>275</v>
      </c>
      <c r="G173" s="13"/>
      <c r="H173" s="197">
        <v>54.479999999999997</v>
      </c>
      <c r="I173" s="198"/>
      <c r="J173" s="13"/>
      <c r="K173" s="13"/>
      <c r="L173" s="194"/>
      <c r="M173" s="199"/>
      <c r="N173" s="200"/>
      <c r="O173" s="200"/>
      <c r="P173" s="200"/>
      <c r="Q173" s="200"/>
      <c r="R173" s="200"/>
      <c r="S173" s="200"/>
      <c r="T173" s="20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5" t="s">
        <v>140</v>
      </c>
      <c r="AU173" s="195" t="s">
        <v>80</v>
      </c>
      <c r="AV173" s="13" t="s">
        <v>80</v>
      </c>
      <c r="AW173" s="13" t="s">
        <v>33</v>
      </c>
      <c r="AX173" s="13" t="s">
        <v>72</v>
      </c>
      <c r="AY173" s="195" t="s">
        <v>126</v>
      </c>
    </row>
    <row r="174" s="13" customFormat="1">
      <c r="A174" s="13"/>
      <c r="B174" s="194"/>
      <c r="C174" s="13"/>
      <c r="D174" s="187" t="s">
        <v>140</v>
      </c>
      <c r="E174" s="195" t="s">
        <v>3</v>
      </c>
      <c r="F174" s="196" t="s">
        <v>276</v>
      </c>
      <c r="G174" s="13"/>
      <c r="H174" s="197">
        <v>30.800000000000001</v>
      </c>
      <c r="I174" s="198"/>
      <c r="J174" s="13"/>
      <c r="K174" s="13"/>
      <c r="L174" s="194"/>
      <c r="M174" s="199"/>
      <c r="N174" s="200"/>
      <c r="O174" s="200"/>
      <c r="P174" s="200"/>
      <c r="Q174" s="200"/>
      <c r="R174" s="200"/>
      <c r="S174" s="200"/>
      <c r="T174" s="20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95" t="s">
        <v>140</v>
      </c>
      <c r="AU174" s="195" t="s">
        <v>80</v>
      </c>
      <c r="AV174" s="13" t="s">
        <v>80</v>
      </c>
      <c r="AW174" s="13" t="s">
        <v>33</v>
      </c>
      <c r="AX174" s="13" t="s">
        <v>72</v>
      </c>
      <c r="AY174" s="195" t="s">
        <v>126</v>
      </c>
    </row>
    <row r="175" s="15" customFormat="1">
      <c r="A175" s="15"/>
      <c r="B175" s="213"/>
      <c r="C175" s="15"/>
      <c r="D175" s="187" t="s">
        <v>140</v>
      </c>
      <c r="E175" s="214" t="s">
        <v>3</v>
      </c>
      <c r="F175" s="215" t="s">
        <v>277</v>
      </c>
      <c r="G175" s="15"/>
      <c r="H175" s="216">
        <v>85.280000000000001</v>
      </c>
      <c r="I175" s="217"/>
      <c r="J175" s="15"/>
      <c r="K175" s="15"/>
      <c r="L175" s="213"/>
      <c r="M175" s="218"/>
      <c r="N175" s="219"/>
      <c r="O175" s="219"/>
      <c r="P175" s="219"/>
      <c r="Q175" s="219"/>
      <c r="R175" s="219"/>
      <c r="S175" s="219"/>
      <c r="T175" s="22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14" t="s">
        <v>140</v>
      </c>
      <c r="AU175" s="214" t="s">
        <v>80</v>
      </c>
      <c r="AV175" s="15" t="s">
        <v>145</v>
      </c>
      <c r="AW175" s="15" t="s">
        <v>33</v>
      </c>
      <c r="AX175" s="15" t="s">
        <v>76</v>
      </c>
      <c r="AY175" s="214" t="s">
        <v>126</v>
      </c>
    </row>
    <row r="176" s="2" customFormat="1" ht="21.75" customHeight="1">
      <c r="A176" s="39"/>
      <c r="B176" s="173"/>
      <c r="C176" s="174" t="s">
        <v>287</v>
      </c>
      <c r="D176" s="174" t="s">
        <v>129</v>
      </c>
      <c r="E176" s="175" t="s">
        <v>288</v>
      </c>
      <c r="F176" s="176" t="s">
        <v>283</v>
      </c>
      <c r="G176" s="177" t="s">
        <v>235</v>
      </c>
      <c r="H176" s="178">
        <v>124.25</v>
      </c>
      <c r="I176" s="179"/>
      <c r="J176" s="180">
        <f>ROUND(I176*H176,2)</f>
        <v>0</v>
      </c>
      <c r="K176" s="176" t="s">
        <v>3</v>
      </c>
      <c r="L176" s="40"/>
      <c r="M176" s="181" t="s">
        <v>3</v>
      </c>
      <c r="N176" s="182" t="s">
        <v>43</v>
      </c>
      <c r="O176" s="73"/>
      <c r="P176" s="183">
        <f>O176*H176</f>
        <v>0</v>
      </c>
      <c r="Q176" s="183">
        <v>0</v>
      </c>
      <c r="R176" s="183">
        <f>Q176*H176</f>
        <v>0</v>
      </c>
      <c r="S176" s="183">
        <v>0</v>
      </c>
      <c r="T176" s="184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85" t="s">
        <v>151</v>
      </c>
      <c r="AT176" s="185" t="s">
        <v>129</v>
      </c>
      <c r="AU176" s="185" t="s">
        <v>80</v>
      </c>
      <c r="AY176" s="20" t="s">
        <v>126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20" t="s">
        <v>76</v>
      </c>
      <c r="BK176" s="186">
        <f>ROUND(I176*H176,2)</f>
        <v>0</v>
      </c>
      <c r="BL176" s="20" t="s">
        <v>151</v>
      </c>
      <c r="BM176" s="185" t="s">
        <v>289</v>
      </c>
    </row>
    <row r="177" s="2" customFormat="1">
      <c r="A177" s="39"/>
      <c r="B177" s="40"/>
      <c r="C177" s="39"/>
      <c r="D177" s="187" t="s">
        <v>136</v>
      </c>
      <c r="E177" s="39"/>
      <c r="F177" s="188" t="s">
        <v>290</v>
      </c>
      <c r="G177" s="39"/>
      <c r="H177" s="39"/>
      <c r="I177" s="189"/>
      <c r="J177" s="39"/>
      <c r="K177" s="39"/>
      <c r="L177" s="40"/>
      <c r="M177" s="190"/>
      <c r="N177" s="191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136</v>
      </c>
      <c r="AU177" s="20" t="s">
        <v>80</v>
      </c>
    </row>
    <row r="178" s="13" customFormat="1">
      <c r="A178" s="13"/>
      <c r="B178" s="194"/>
      <c r="C178" s="13"/>
      <c r="D178" s="187" t="s">
        <v>140</v>
      </c>
      <c r="E178" s="195" t="s">
        <v>3</v>
      </c>
      <c r="F178" s="196" t="s">
        <v>248</v>
      </c>
      <c r="G178" s="13"/>
      <c r="H178" s="197">
        <v>21.25</v>
      </c>
      <c r="I178" s="198"/>
      <c r="J178" s="13"/>
      <c r="K178" s="13"/>
      <c r="L178" s="194"/>
      <c r="M178" s="199"/>
      <c r="N178" s="200"/>
      <c r="O178" s="200"/>
      <c r="P178" s="200"/>
      <c r="Q178" s="200"/>
      <c r="R178" s="200"/>
      <c r="S178" s="200"/>
      <c r="T178" s="20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5" t="s">
        <v>140</v>
      </c>
      <c r="AU178" s="195" t="s">
        <v>80</v>
      </c>
      <c r="AV178" s="13" t="s">
        <v>80</v>
      </c>
      <c r="AW178" s="13" t="s">
        <v>33</v>
      </c>
      <c r="AX178" s="13" t="s">
        <v>72</v>
      </c>
      <c r="AY178" s="195" t="s">
        <v>126</v>
      </c>
    </row>
    <row r="179" s="13" customFormat="1">
      <c r="A179" s="13"/>
      <c r="B179" s="194"/>
      <c r="C179" s="13"/>
      <c r="D179" s="187" t="s">
        <v>140</v>
      </c>
      <c r="E179" s="195" t="s">
        <v>3</v>
      </c>
      <c r="F179" s="196" t="s">
        <v>249</v>
      </c>
      <c r="G179" s="13"/>
      <c r="H179" s="197">
        <v>0.5</v>
      </c>
      <c r="I179" s="198"/>
      <c r="J179" s="13"/>
      <c r="K179" s="13"/>
      <c r="L179" s="194"/>
      <c r="M179" s="199"/>
      <c r="N179" s="200"/>
      <c r="O179" s="200"/>
      <c r="P179" s="200"/>
      <c r="Q179" s="200"/>
      <c r="R179" s="200"/>
      <c r="S179" s="200"/>
      <c r="T179" s="20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5" t="s">
        <v>140</v>
      </c>
      <c r="AU179" s="195" t="s">
        <v>80</v>
      </c>
      <c r="AV179" s="13" t="s">
        <v>80</v>
      </c>
      <c r="AW179" s="13" t="s">
        <v>33</v>
      </c>
      <c r="AX179" s="13" t="s">
        <v>72</v>
      </c>
      <c r="AY179" s="195" t="s">
        <v>126</v>
      </c>
    </row>
    <row r="180" s="13" customFormat="1">
      <c r="A180" s="13"/>
      <c r="B180" s="194"/>
      <c r="C180" s="13"/>
      <c r="D180" s="187" t="s">
        <v>140</v>
      </c>
      <c r="E180" s="195" t="s">
        <v>3</v>
      </c>
      <c r="F180" s="196" t="s">
        <v>250</v>
      </c>
      <c r="G180" s="13"/>
      <c r="H180" s="197">
        <v>0.5</v>
      </c>
      <c r="I180" s="198"/>
      <c r="J180" s="13"/>
      <c r="K180" s="13"/>
      <c r="L180" s="194"/>
      <c r="M180" s="199"/>
      <c r="N180" s="200"/>
      <c r="O180" s="200"/>
      <c r="P180" s="200"/>
      <c r="Q180" s="200"/>
      <c r="R180" s="200"/>
      <c r="S180" s="200"/>
      <c r="T180" s="20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5" t="s">
        <v>140</v>
      </c>
      <c r="AU180" s="195" t="s">
        <v>80</v>
      </c>
      <c r="AV180" s="13" t="s">
        <v>80</v>
      </c>
      <c r="AW180" s="13" t="s">
        <v>33</v>
      </c>
      <c r="AX180" s="13" t="s">
        <v>72</v>
      </c>
      <c r="AY180" s="195" t="s">
        <v>126</v>
      </c>
    </row>
    <row r="181" s="15" customFormat="1">
      <c r="A181" s="15"/>
      <c r="B181" s="213"/>
      <c r="C181" s="15"/>
      <c r="D181" s="187" t="s">
        <v>140</v>
      </c>
      <c r="E181" s="214" t="s">
        <v>3</v>
      </c>
      <c r="F181" s="215" t="s">
        <v>251</v>
      </c>
      <c r="G181" s="15"/>
      <c r="H181" s="216">
        <v>22.25</v>
      </c>
      <c r="I181" s="217"/>
      <c r="J181" s="15"/>
      <c r="K181" s="15"/>
      <c r="L181" s="213"/>
      <c r="M181" s="218"/>
      <c r="N181" s="219"/>
      <c r="O181" s="219"/>
      <c r="P181" s="219"/>
      <c r="Q181" s="219"/>
      <c r="R181" s="219"/>
      <c r="S181" s="219"/>
      <c r="T181" s="22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14" t="s">
        <v>140</v>
      </c>
      <c r="AU181" s="214" t="s">
        <v>80</v>
      </c>
      <c r="AV181" s="15" t="s">
        <v>145</v>
      </c>
      <c r="AW181" s="15" t="s">
        <v>33</v>
      </c>
      <c r="AX181" s="15" t="s">
        <v>72</v>
      </c>
      <c r="AY181" s="214" t="s">
        <v>126</v>
      </c>
    </row>
    <row r="182" s="13" customFormat="1">
      <c r="A182" s="13"/>
      <c r="B182" s="194"/>
      <c r="C182" s="13"/>
      <c r="D182" s="187" t="s">
        <v>140</v>
      </c>
      <c r="E182" s="195" t="s">
        <v>3</v>
      </c>
      <c r="F182" s="196" t="s">
        <v>252</v>
      </c>
      <c r="G182" s="13"/>
      <c r="H182" s="197">
        <v>95</v>
      </c>
      <c r="I182" s="198"/>
      <c r="J182" s="13"/>
      <c r="K182" s="13"/>
      <c r="L182" s="194"/>
      <c r="M182" s="199"/>
      <c r="N182" s="200"/>
      <c r="O182" s="200"/>
      <c r="P182" s="200"/>
      <c r="Q182" s="200"/>
      <c r="R182" s="200"/>
      <c r="S182" s="200"/>
      <c r="T182" s="20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5" t="s">
        <v>140</v>
      </c>
      <c r="AU182" s="195" t="s">
        <v>80</v>
      </c>
      <c r="AV182" s="13" t="s">
        <v>80</v>
      </c>
      <c r="AW182" s="13" t="s">
        <v>33</v>
      </c>
      <c r="AX182" s="13" t="s">
        <v>72</v>
      </c>
      <c r="AY182" s="195" t="s">
        <v>126</v>
      </c>
    </row>
    <row r="183" s="13" customFormat="1">
      <c r="A183" s="13"/>
      <c r="B183" s="194"/>
      <c r="C183" s="13"/>
      <c r="D183" s="187" t="s">
        <v>140</v>
      </c>
      <c r="E183" s="195" t="s">
        <v>3</v>
      </c>
      <c r="F183" s="196" t="s">
        <v>253</v>
      </c>
      <c r="G183" s="13"/>
      <c r="H183" s="197">
        <v>7</v>
      </c>
      <c r="I183" s="198"/>
      <c r="J183" s="13"/>
      <c r="K183" s="13"/>
      <c r="L183" s="194"/>
      <c r="M183" s="199"/>
      <c r="N183" s="200"/>
      <c r="O183" s="200"/>
      <c r="P183" s="200"/>
      <c r="Q183" s="200"/>
      <c r="R183" s="200"/>
      <c r="S183" s="200"/>
      <c r="T183" s="201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5" t="s">
        <v>140</v>
      </c>
      <c r="AU183" s="195" t="s">
        <v>80</v>
      </c>
      <c r="AV183" s="13" t="s">
        <v>80</v>
      </c>
      <c r="AW183" s="13" t="s">
        <v>33</v>
      </c>
      <c r="AX183" s="13" t="s">
        <v>72</v>
      </c>
      <c r="AY183" s="195" t="s">
        <v>126</v>
      </c>
    </row>
    <row r="184" s="15" customFormat="1">
      <c r="A184" s="15"/>
      <c r="B184" s="213"/>
      <c r="C184" s="15"/>
      <c r="D184" s="187" t="s">
        <v>140</v>
      </c>
      <c r="E184" s="214" t="s">
        <v>3</v>
      </c>
      <c r="F184" s="215" t="s">
        <v>254</v>
      </c>
      <c r="G184" s="15"/>
      <c r="H184" s="216">
        <v>102</v>
      </c>
      <c r="I184" s="217"/>
      <c r="J184" s="15"/>
      <c r="K184" s="15"/>
      <c r="L184" s="213"/>
      <c r="M184" s="218"/>
      <c r="N184" s="219"/>
      <c r="O184" s="219"/>
      <c r="P184" s="219"/>
      <c r="Q184" s="219"/>
      <c r="R184" s="219"/>
      <c r="S184" s="219"/>
      <c r="T184" s="22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14" t="s">
        <v>140</v>
      </c>
      <c r="AU184" s="214" t="s">
        <v>80</v>
      </c>
      <c r="AV184" s="15" t="s">
        <v>145</v>
      </c>
      <c r="AW184" s="15" t="s">
        <v>33</v>
      </c>
      <c r="AX184" s="15" t="s">
        <v>72</v>
      </c>
      <c r="AY184" s="214" t="s">
        <v>126</v>
      </c>
    </row>
    <row r="185" s="14" customFormat="1">
      <c r="A185" s="14"/>
      <c r="B185" s="205"/>
      <c r="C185" s="14"/>
      <c r="D185" s="187" t="s">
        <v>140</v>
      </c>
      <c r="E185" s="206" t="s">
        <v>3</v>
      </c>
      <c r="F185" s="207" t="s">
        <v>244</v>
      </c>
      <c r="G185" s="14"/>
      <c r="H185" s="208">
        <v>124.25</v>
      </c>
      <c r="I185" s="209"/>
      <c r="J185" s="14"/>
      <c r="K185" s="14"/>
      <c r="L185" s="205"/>
      <c r="M185" s="210"/>
      <c r="N185" s="211"/>
      <c r="O185" s="211"/>
      <c r="P185" s="211"/>
      <c r="Q185" s="211"/>
      <c r="R185" s="211"/>
      <c r="S185" s="211"/>
      <c r="T185" s="21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6" t="s">
        <v>140</v>
      </c>
      <c r="AU185" s="206" t="s">
        <v>80</v>
      </c>
      <c r="AV185" s="14" t="s">
        <v>151</v>
      </c>
      <c r="AW185" s="14" t="s">
        <v>33</v>
      </c>
      <c r="AX185" s="14" t="s">
        <v>76</v>
      </c>
      <c r="AY185" s="206" t="s">
        <v>126</v>
      </c>
    </row>
    <row r="186" s="2" customFormat="1" ht="24.15" customHeight="1">
      <c r="A186" s="39"/>
      <c r="B186" s="173"/>
      <c r="C186" s="174" t="s">
        <v>291</v>
      </c>
      <c r="D186" s="174" t="s">
        <v>129</v>
      </c>
      <c r="E186" s="175" t="s">
        <v>292</v>
      </c>
      <c r="F186" s="176" t="s">
        <v>293</v>
      </c>
      <c r="G186" s="177" t="s">
        <v>235</v>
      </c>
      <c r="H186" s="178">
        <v>2984.8000000000002</v>
      </c>
      <c r="I186" s="179"/>
      <c r="J186" s="180">
        <f>ROUND(I186*H186,2)</f>
        <v>0</v>
      </c>
      <c r="K186" s="176" t="s">
        <v>198</v>
      </c>
      <c r="L186" s="40"/>
      <c r="M186" s="181" t="s">
        <v>3</v>
      </c>
      <c r="N186" s="182" t="s">
        <v>43</v>
      </c>
      <c r="O186" s="73"/>
      <c r="P186" s="183">
        <f>O186*H186</f>
        <v>0</v>
      </c>
      <c r="Q186" s="183">
        <v>0</v>
      </c>
      <c r="R186" s="183">
        <f>Q186*H186</f>
        <v>0</v>
      </c>
      <c r="S186" s="183">
        <v>0</v>
      </c>
      <c r="T186" s="18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85" t="s">
        <v>151</v>
      </c>
      <c r="AT186" s="185" t="s">
        <v>129</v>
      </c>
      <c r="AU186" s="185" t="s">
        <v>80</v>
      </c>
      <c r="AY186" s="20" t="s">
        <v>126</v>
      </c>
      <c r="BE186" s="186">
        <f>IF(N186="základní",J186,0)</f>
        <v>0</v>
      </c>
      <c r="BF186" s="186">
        <f>IF(N186="snížená",J186,0)</f>
        <v>0</v>
      </c>
      <c r="BG186" s="186">
        <f>IF(N186="zákl. přenesená",J186,0)</f>
        <v>0</v>
      </c>
      <c r="BH186" s="186">
        <f>IF(N186="sníž. přenesená",J186,0)</f>
        <v>0</v>
      </c>
      <c r="BI186" s="186">
        <f>IF(N186="nulová",J186,0)</f>
        <v>0</v>
      </c>
      <c r="BJ186" s="20" t="s">
        <v>76</v>
      </c>
      <c r="BK186" s="186">
        <f>ROUND(I186*H186,2)</f>
        <v>0</v>
      </c>
      <c r="BL186" s="20" t="s">
        <v>151</v>
      </c>
      <c r="BM186" s="185" t="s">
        <v>294</v>
      </c>
    </row>
    <row r="187" s="2" customFormat="1">
      <c r="A187" s="39"/>
      <c r="B187" s="40"/>
      <c r="C187" s="39"/>
      <c r="D187" s="187" t="s">
        <v>136</v>
      </c>
      <c r="E187" s="39"/>
      <c r="F187" s="188" t="s">
        <v>295</v>
      </c>
      <c r="G187" s="39"/>
      <c r="H187" s="39"/>
      <c r="I187" s="189"/>
      <c r="J187" s="39"/>
      <c r="K187" s="39"/>
      <c r="L187" s="40"/>
      <c r="M187" s="190"/>
      <c r="N187" s="191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136</v>
      </c>
      <c r="AU187" s="20" t="s">
        <v>80</v>
      </c>
    </row>
    <row r="188" s="2" customFormat="1">
      <c r="A188" s="39"/>
      <c r="B188" s="40"/>
      <c r="C188" s="39"/>
      <c r="D188" s="192" t="s">
        <v>138</v>
      </c>
      <c r="E188" s="39"/>
      <c r="F188" s="193" t="s">
        <v>296</v>
      </c>
      <c r="G188" s="39"/>
      <c r="H188" s="39"/>
      <c r="I188" s="189"/>
      <c r="J188" s="39"/>
      <c r="K188" s="39"/>
      <c r="L188" s="40"/>
      <c r="M188" s="190"/>
      <c r="N188" s="191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138</v>
      </c>
      <c r="AU188" s="20" t="s">
        <v>80</v>
      </c>
    </row>
    <row r="189" s="13" customFormat="1">
      <c r="A189" s="13"/>
      <c r="B189" s="194"/>
      <c r="C189" s="13"/>
      <c r="D189" s="187" t="s">
        <v>140</v>
      </c>
      <c r="E189" s="195" t="s">
        <v>3</v>
      </c>
      <c r="F189" s="196" t="s">
        <v>275</v>
      </c>
      <c r="G189" s="13"/>
      <c r="H189" s="197">
        <v>54.479999999999997</v>
      </c>
      <c r="I189" s="198"/>
      <c r="J189" s="13"/>
      <c r="K189" s="13"/>
      <c r="L189" s="194"/>
      <c r="M189" s="199"/>
      <c r="N189" s="200"/>
      <c r="O189" s="200"/>
      <c r="P189" s="200"/>
      <c r="Q189" s="200"/>
      <c r="R189" s="200"/>
      <c r="S189" s="200"/>
      <c r="T189" s="20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5" t="s">
        <v>140</v>
      </c>
      <c r="AU189" s="195" t="s">
        <v>80</v>
      </c>
      <c r="AV189" s="13" t="s">
        <v>80</v>
      </c>
      <c r="AW189" s="13" t="s">
        <v>33</v>
      </c>
      <c r="AX189" s="13" t="s">
        <v>72</v>
      </c>
      <c r="AY189" s="195" t="s">
        <v>126</v>
      </c>
    </row>
    <row r="190" s="13" customFormat="1">
      <c r="A190" s="13"/>
      <c r="B190" s="194"/>
      <c r="C190" s="13"/>
      <c r="D190" s="187" t="s">
        <v>140</v>
      </c>
      <c r="E190" s="195" t="s">
        <v>3</v>
      </c>
      <c r="F190" s="196" t="s">
        <v>276</v>
      </c>
      <c r="G190" s="13"/>
      <c r="H190" s="197">
        <v>30.800000000000001</v>
      </c>
      <c r="I190" s="198"/>
      <c r="J190" s="13"/>
      <c r="K190" s="13"/>
      <c r="L190" s="194"/>
      <c r="M190" s="199"/>
      <c r="N190" s="200"/>
      <c r="O190" s="200"/>
      <c r="P190" s="200"/>
      <c r="Q190" s="200"/>
      <c r="R190" s="200"/>
      <c r="S190" s="200"/>
      <c r="T190" s="20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5" t="s">
        <v>140</v>
      </c>
      <c r="AU190" s="195" t="s">
        <v>80</v>
      </c>
      <c r="AV190" s="13" t="s">
        <v>80</v>
      </c>
      <c r="AW190" s="13" t="s">
        <v>33</v>
      </c>
      <c r="AX190" s="13" t="s">
        <v>72</v>
      </c>
      <c r="AY190" s="195" t="s">
        <v>126</v>
      </c>
    </row>
    <row r="191" s="15" customFormat="1">
      <c r="A191" s="15"/>
      <c r="B191" s="213"/>
      <c r="C191" s="15"/>
      <c r="D191" s="187" t="s">
        <v>140</v>
      </c>
      <c r="E191" s="214" t="s">
        <v>3</v>
      </c>
      <c r="F191" s="215" t="s">
        <v>277</v>
      </c>
      <c r="G191" s="15"/>
      <c r="H191" s="216">
        <v>85.280000000000001</v>
      </c>
      <c r="I191" s="217"/>
      <c r="J191" s="15"/>
      <c r="K191" s="15"/>
      <c r="L191" s="213"/>
      <c r="M191" s="218"/>
      <c r="N191" s="219"/>
      <c r="O191" s="219"/>
      <c r="P191" s="219"/>
      <c r="Q191" s="219"/>
      <c r="R191" s="219"/>
      <c r="S191" s="219"/>
      <c r="T191" s="220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14" t="s">
        <v>140</v>
      </c>
      <c r="AU191" s="214" t="s">
        <v>80</v>
      </c>
      <c r="AV191" s="15" t="s">
        <v>145</v>
      </c>
      <c r="AW191" s="15" t="s">
        <v>33</v>
      </c>
      <c r="AX191" s="15" t="s">
        <v>76</v>
      </c>
      <c r="AY191" s="214" t="s">
        <v>126</v>
      </c>
    </row>
    <row r="192" s="13" customFormat="1">
      <c r="A192" s="13"/>
      <c r="B192" s="194"/>
      <c r="C192" s="13"/>
      <c r="D192" s="187" t="s">
        <v>140</v>
      </c>
      <c r="E192" s="13"/>
      <c r="F192" s="196" t="s">
        <v>297</v>
      </c>
      <c r="G192" s="13"/>
      <c r="H192" s="197">
        <v>2984.8000000000002</v>
      </c>
      <c r="I192" s="198"/>
      <c r="J192" s="13"/>
      <c r="K192" s="13"/>
      <c r="L192" s="194"/>
      <c r="M192" s="199"/>
      <c r="N192" s="200"/>
      <c r="O192" s="200"/>
      <c r="P192" s="200"/>
      <c r="Q192" s="200"/>
      <c r="R192" s="200"/>
      <c r="S192" s="200"/>
      <c r="T192" s="20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5" t="s">
        <v>140</v>
      </c>
      <c r="AU192" s="195" t="s">
        <v>80</v>
      </c>
      <c r="AV192" s="13" t="s">
        <v>80</v>
      </c>
      <c r="AW192" s="13" t="s">
        <v>4</v>
      </c>
      <c r="AX192" s="13" t="s">
        <v>76</v>
      </c>
      <c r="AY192" s="195" t="s">
        <v>126</v>
      </c>
    </row>
    <row r="193" s="2" customFormat="1" ht="24.15" customHeight="1">
      <c r="A193" s="39"/>
      <c r="B193" s="173"/>
      <c r="C193" s="174" t="s">
        <v>298</v>
      </c>
      <c r="D193" s="174" t="s">
        <v>129</v>
      </c>
      <c r="E193" s="175" t="s">
        <v>299</v>
      </c>
      <c r="F193" s="176" t="s">
        <v>293</v>
      </c>
      <c r="G193" s="177" t="s">
        <v>235</v>
      </c>
      <c r="H193" s="178">
        <v>4348.75</v>
      </c>
      <c r="I193" s="179"/>
      <c r="J193" s="180">
        <f>ROUND(I193*H193,2)</f>
        <v>0</v>
      </c>
      <c r="K193" s="176" t="s">
        <v>3</v>
      </c>
      <c r="L193" s="40"/>
      <c r="M193" s="181" t="s">
        <v>3</v>
      </c>
      <c r="N193" s="182" t="s">
        <v>43</v>
      </c>
      <c r="O193" s="73"/>
      <c r="P193" s="183">
        <f>O193*H193</f>
        <v>0</v>
      </c>
      <c r="Q193" s="183">
        <v>0</v>
      </c>
      <c r="R193" s="183">
        <f>Q193*H193</f>
        <v>0</v>
      </c>
      <c r="S193" s="183">
        <v>0</v>
      </c>
      <c r="T193" s="184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85" t="s">
        <v>151</v>
      </c>
      <c r="AT193" s="185" t="s">
        <v>129</v>
      </c>
      <c r="AU193" s="185" t="s">
        <v>80</v>
      </c>
      <c r="AY193" s="20" t="s">
        <v>126</v>
      </c>
      <c r="BE193" s="186">
        <f>IF(N193="základní",J193,0)</f>
        <v>0</v>
      </c>
      <c r="BF193" s="186">
        <f>IF(N193="snížená",J193,0)</f>
        <v>0</v>
      </c>
      <c r="BG193" s="186">
        <f>IF(N193="zákl. přenesená",J193,0)</f>
        <v>0</v>
      </c>
      <c r="BH193" s="186">
        <f>IF(N193="sníž. přenesená",J193,0)</f>
        <v>0</v>
      </c>
      <c r="BI193" s="186">
        <f>IF(N193="nulová",J193,0)</f>
        <v>0</v>
      </c>
      <c r="BJ193" s="20" t="s">
        <v>76</v>
      </c>
      <c r="BK193" s="186">
        <f>ROUND(I193*H193,2)</f>
        <v>0</v>
      </c>
      <c r="BL193" s="20" t="s">
        <v>151</v>
      </c>
      <c r="BM193" s="185" t="s">
        <v>300</v>
      </c>
    </row>
    <row r="194" s="2" customFormat="1">
      <c r="A194" s="39"/>
      <c r="B194" s="40"/>
      <c r="C194" s="39"/>
      <c r="D194" s="187" t="s">
        <v>136</v>
      </c>
      <c r="E194" s="39"/>
      <c r="F194" s="188" t="s">
        <v>301</v>
      </c>
      <c r="G194" s="39"/>
      <c r="H194" s="39"/>
      <c r="I194" s="189"/>
      <c r="J194" s="39"/>
      <c r="K194" s="39"/>
      <c r="L194" s="40"/>
      <c r="M194" s="190"/>
      <c r="N194" s="191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136</v>
      </c>
      <c r="AU194" s="20" t="s">
        <v>80</v>
      </c>
    </row>
    <row r="195" s="13" customFormat="1">
      <c r="A195" s="13"/>
      <c r="B195" s="194"/>
      <c r="C195" s="13"/>
      <c r="D195" s="187" t="s">
        <v>140</v>
      </c>
      <c r="E195" s="195" t="s">
        <v>3</v>
      </c>
      <c r="F195" s="196" t="s">
        <v>248</v>
      </c>
      <c r="G195" s="13"/>
      <c r="H195" s="197">
        <v>21.25</v>
      </c>
      <c r="I195" s="198"/>
      <c r="J195" s="13"/>
      <c r="K195" s="13"/>
      <c r="L195" s="194"/>
      <c r="M195" s="199"/>
      <c r="N195" s="200"/>
      <c r="O195" s="200"/>
      <c r="P195" s="200"/>
      <c r="Q195" s="200"/>
      <c r="R195" s="200"/>
      <c r="S195" s="200"/>
      <c r="T195" s="20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5" t="s">
        <v>140</v>
      </c>
      <c r="AU195" s="195" t="s">
        <v>80</v>
      </c>
      <c r="AV195" s="13" t="s">
        <v>80</v>
      </c>
      <c r="AW195" s="13" t="s">
        <v>33</v>
      </c>
      <c r="AX195" s="13" t="s">
        <v>72</v>
      </c>
      <c r="AY195" s="195" t="s">
        <v>126</v>
      </c>
    </row>
    <row r="196" s="13" customFormat="1">
      <c r="A196" s="13"/>
      <c r="B196" s="194"/>
      <c r="C196" s="13"/>
      <c r="D196" s="187" t="s">
        <v>140</v>
      </c>
      <c r="E196" s="195" t="s">
        <v>3</v>
      </c>
      <c r="F196" s="196" t="s">
        <v>249</v>
      </c>
      <c r="G196" s="13"/>
      <c r="H196" s="197">
        <v>0.5</v>
      </c>
      <c r="I196" s="198"/>
      <c r="J196" s="13"/>
      <c r="K196" s="13"/>
      <c r="L196" s="194"/>
      <c r="M196" s="199"/>
      <c r="N196" s="200"/>
      <c r="O196" s="200"/>
      <c r="P196" s="200"/>
      <c r="Q196" s="200"/>
      <c r="R196" s="200"/>
      <c r="S196" s="200"/>
      <c r="T196" s="20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95" t="s">
        <v>140</v>
      </c>
      <c r="AU196" s="195" t="s">
        <v>80</v>
      </c>
      <c r="AV196" s="13" t="s">
        <v>80</v>
      </c>
      <c r="AW196" s="13" t="s">
        <v>33</v>
      </c>
      <c r="AX196" s="13" t="s">
        <v>72</v>
      </c>
      <c r="AY196" s="195" t="s">
        <v>126</v>
      </c>
    </row>
    <row r="197" s="13" customFormat="1">
      <c r="A197" s="13"/>
      <c r="B197" s="194"/>
      <c r="C197" s="13"/>
      <c r="D197" s="187" t="s">
        <v>140</v>
      </c>
      <c r="E197" s="195" t="s">
        <v>3</v>
      </c>
      <c r="F197" s="196" t="s">
        <v>250</v>
      </c>
      <c r="G197" s="13"/>
      <c r="H197" s="197">
        <v>0.5</v>
      </c>
      <c r="I197" s="198"/>
      <c r="J197" s="13"/>
      <c r="K197" s="13"/>
      <c r="L197" s="194"/>
      <c r="M197" s="199"/>
      <c r="N197" s="200"/>
      <c r="O197" s="200"/>
      <c r="P197" s="200"/>
      <c r="Q197" s="200"/>
      <c r="R197" s="200"/>
      <c r="S197" s="200"/>
      <c r="T197" s="20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95" t="s">
        <v>140</v>
      </c>
      <c r="AU197" s="195" t="s">
        <v>80</v>
      </c>
      <c r="AV197" s="13" t="s">
        <v>80</v>
      </c>
      <c r="AW197" s="13" t="s">
        <v>33</v>
      </c>
      <c r="AX197" s="13" t="s">
        <v>72</v>
      </c>
      <c r="AY197" s="195" t="s">
        <v>126</v>
      </c>
    </row>
    <row r="198" s="15" customFormat="1">
      <c r="A198" s="15"/>
      <c r="B198" s="213"/>
      <c r="C198" s="15"/>
      <c r="D198" s="187" t="s">
        <v>140</v>
      </c>
      <c r="E198" s="214" t="s">
        <v>3</v>
      </c>
      <c r="F198" s="215" t="s">
        <v>251</v>
      </c>
      <c r="G198" s="15"/>
      <c r="H198" s="216">
        <v>22.25</v>
      </c>
      <c r="I198" s="217"/>
      <c r="J198" s="15"/>
      <c r="K198" s="15"/>
      <c r="L198" s="213"/>
      <c r="M198" s="218"/>
      <c r="N198" s="219"/>
      <c r="O198" s="219"/>
      <c r="P198" s="219"/>
      <c r="Q198" s="219"/>
      <c r="R198" s="219"/>
      <c r="S198" s="219"/>
      <c r="T198" s="220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14" t="s">
        <v>140</v>
      </c>
      <c r="AU198" s="214" t="s">
        <v>80</v>
      </c>
      <c r="AV198" s="15" t="s">
        <v>145</v>
      </c>
      <c r="AW198" s="15" t="s">
        <v>33</v>
      </c>
      <c r="AX198" s="15" t="s">
        <v>72</v>
      </c>
      <c r="AY198" s="214" t="s">
        <v>126</v>
      </c>
    </row>
    <row r="199" s="13" customFormat="1">
      <c r="A199" s="13"/>
      <c r="B199" s="194"/>
      <c r="C199" s="13"/>
      <c r="D199" s="187" t="s">
        <v>140</v>
      </c>
      <c r="E199" s="195" t="s">
        <v>3</v>
      </c>
      <c r="F199" s="196" t="s">
        <v>252</v>
      </c>
      <c r="G199" s="13"/>
      <c r="H199" s="197">
        <v>95</v>
      </c>
      <c r="I199" s="198"/>
      <c r="J199" s="13"/>
      <c r="K199" s="13"/>
      <c r="L199" s="194"/>
      <c r="M199" s="199"/>
      <c r="N199" s="200"/>
      <c r="O199" s="200"/>
      <c r="P199" s="200"/>
      <c r="Q199" s="200"/>
      <c r="R199" s="200"/>
      <c r="S199" s="200"/>
      <c r="T199" s="20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95" t="s">
        <v>140</v>
      </c>
      <c r="AU199" s="195" t="s">
        <v>80</v>
      </c>
      <c r="AV199" s="13" t="s">
        <v>80</v>
      </c>
      <c r="AW199" s="13" t="s">
        <v>33</v>
      </c>
      <c r="AX199" s="13" t="s">
        <v>72</v>
      </c>
      <c r="AY199" s="195" t="s">
        <v>126</v>
      </c>
    </row>
    <row r="200" s="13" customFormat="1">
      <c r="A200" s="13"/>
      <c r="B200" s="194"/>
      <c r="C200" s="13"/>
      <c r="D200" s="187" t="s">
        <v>140</v>
      </c>
      <c r="E200" s="195" t="s">
        <v>3</v>
      </c>
      <c r="F200" s="196" t="s">
        <v>253</v>
      </c>
      <c r="G200" s="13"/>
      <c r="H200" s="197">
        <v>7</v>
      </c>
      <c r="I200" s="198"/>
      <c r="J200" s="13"/>
      <c r="K200" s="13"/>
      <c r="L200" s="194"/>
      <c r="M200" s="199"/>
      <c r="N200" s="200"/>
      <c r="O200" s="200"/>
      <c r="P200" s="200"/>
      <c r="Q200" s="200"/>
      <c r="R200" s="200"/>
      <c r="S200" s="200"/>
      <c r="T200" s="201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195" t="s">
        <v>140</v>
      </c>
      <c r="AU200" s="195" t="s">
        <v>80</v>
      </c>
      <c r="AV200" s="13" t="s">
        <v>80</v>
      </c>
      <c r="AW200" s="13" t="s">
        <v>33</v>
      </c>
      <c r="AX200" s="13" t="s">
        <v>72</v>
      </c>
      <c r="AY200" s="195" t="s">
        <v>126</v>
      </c>
    </row>
    <row r="201" s="15" customFormat="1">
      <c r="A201" s="15"/>
      <c r="B201" s="213"/>
      <c r="C201" s="15"/>
      <c r="D201" s="187" t="s">
        <v>140</v>
      </c>
      <c r="E201" s="214" t="s">
        <v>3</v>
      </c>
      <c r="F201" s="215" t="s">
        <v>254</v>
      </c>
      <c r="G201" s="15"/>
      <c r="H201" s="216">
        <v>102</v>
      </c>
      <c r="I201" s="217"/>
      <c r="J201" s="15"/>
      <c r="K201" s="15"/>
      <c r="L201" s="213"/>
      <c r="M201" s="218"/>
      <c r="N201" s="219"/>
      <c r="O201" s="219"/>
      <c r="P201" s="219"/>
      <c r="Q201" s="219"/>
      <c r="R201" s="219"/>
      <c r="S201" s="219"/>
      <c r="T201" s="22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14" t="s">
        <v>140</v>
      </c>
      <c r="AU201" s="214" t="s">
        <v>80</v>
      </c>
      <c r="AV201" s="15" t="s">
        <v>145</v>
      </c>
      <c r="AW201" s="15" t="s">
        <v>33</v>
      </c>
      <c r="AX201" s="15" t="s">
        <v>72</v>
      </c>
      <c r="AY201" s="214" t="s">
        <v>126</v>
      </c>
    </row>
    <row r="202" s="14" customFormat="1">
      <c r="A202" s="14"/>
      <c r="B202" s="205"/>
      <c r="C202" s="14"/>
      <c r="D202" s="187" t="s">
        <v>140</v>
      </c>
      <c r="E202" s="206" t="s">
        <v>3</v>
      </c>
      <c r="F202" s="207" t="s">
        <v>244</v>
      </c>
      <c r="G202" s="14"/>
      <c r="H202" s="208">
        <v>124.25</v>
      </c>
      <c r="I202" s="209"/>
      <c r="J202" s="14"/>
      <c r="K202" s="14"/>
      <c r="L202" s="205"/>
      <c r="M202" s="210"/>
      <c r="N202" s="211"/>
      <c r="O202" s="211"/>
      <c r="P202" s="211"/>
      <c r="Q202" s="211"/>
      <c r="R202" s="211"/>
      <c r="S202" s="211"/>
      <c r="T202" s="212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06" t="s">
        <v>140</v>
      </c>
      <c r="AU202" s="206" t="s">
        <v>80</v>
      </c>
      <c r="AV202" s="14" t="s">
        <v>151</v>
      </c>
      <c r="AW202" s="14" t="s">
        <v>33</v>
      </c>
      <c r="AX202" s="14" t="s">
        <v>76</v>
      </c>
      <c r="AY202" s="206" t="s">
        <v>126</v>
      </c>
    </row>
    <row r="203" s="13" customFormat="1">
      <c r="A203" s="13"/>
      <c r="B203" s="194"/>
      <c r="C203" s="13"/>
      <c r="D203" s="187" t="s">
        <v>140</v>
      </c>
      <c r="E203" s="13"/>
      <c r="F203" s="196" t="s">
        <v>302</v>
      </c>
      <c r="G203" s="13"/>
      <c r="H203" s="197">
        <v>4348.75</v>
      </c>
      <c r="I203" s="198"/>
      <c r="J203" s="13"/>
      <c r="K203" s="13"/>
      <c r="L203" s="194"/>
      <c r="M203" s="199"/>
      <c r="N203" s="200"/>
      <c r="O203" s="200"/>
      <c r="P203" s="200"/>
      <c r="Q203" s="200"/>
      <c r="R203" s="200"/>
      <c r="S203" s="200"/>
      <c r="T203" s="20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95" t="s">
        <v>140</v>
      </c>
      <c r="AU203" s="195" t="s">
        <v>80</v>
      </c>
      <c r="AV203" s="13" t="s">
        <v>80</v>
      </c>
      <c r="AW203" s="13" t="s">
        <v>4</v>
      </c>
      <c r="AX203" s="13" t="s">
        <v>76</v>
      </c>
      <c r="AY203" s="195" t="s">
        <v>126</v>
      </c>
    </row>
    <row r="204" s="2" customFormat="1" ht="16.5" customHeight="1">
      <c r="A204" s="39"/>
      <c r="B204" s="173"/>
      <c r="C204" s="174" t="s">
        <v>303</v>
      </c>
      <c r="D204" s="174" t="s">
        <v>129</v>
      </c>
      <c r="E204" s="175" t="s">
        <v>304</v>
      </c>
      <c r="F204" s="176" t="s">
        <v>305</v>
      </c>
      <c r="G204" s="177" t="s">
        <v>235</v>
      </c>
      <c r="H204" s="178">
        <v>118.28</v>
      </c>
      <c r="I204" s="179"/>
      <c r="J204" s="180">
        <f>ROUND(I204*H204,2)</f>
        <v>0</v>
      </c>
      <c r="K204" s="176" t="s">
        <v>198</v>
      </c>
      <c r="L204" s="40"/>
      <c r="M204" s="181" t="s">
        <v>3</v>
      </c>
      <c r="N204" s="182" t="s">
        <v>43</v>
      </c>
      <c r="O204" s="73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85" t="s">
        <v>151</v>
      </c>
      <c r="AT204" s="185" t="s">
        <v>129</v>
      </c>
      <c r="AU204" s="185" t="s">
        <v>80</v>
      </c>
      <c r="AY204" s="20" t="s">
        <v>126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20" t="s">
        <v>76</v>
      </c>
      <c r="BK204" s="186">
        <f>ROUND(I204*H204,2)</f>
        <v>0</v>
      </c>
      <c r="BL204" s="20" t="s">
        <v>151</v>
      </c>
      <c r="BM204" s="185" t="s">
        <v>306</v>
      </c>
    </row>
    <row r="205" s="2" customFormat="1">
      <c r="A205" s="39"/>
      <c r="B205" s="40"/>
      <c r="C205" s="39"/>
      <c r="D205" s="187" t="s">
        <v>136</v>
      </c>
      <c r="E205" s="39"/>
      <c r="F205" s="188" t="s">
        <v>307</v>
      </c>
      <c r="G205" s="39"/>
      <c r="H205" s="39"/>
      <c r="I205" s="189"/>
      <c r="J205" s="39"/>
      <c r="K205" s="39"/>
      <c r="L205" s="40"/>
      <c r="M205" s="190"/>
      <c r="N205" s="191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136</v>
      </c>
      <c r="AU205" s="20" t="s">
        <v>80</v>
      </c>
    </row>
    <row r="206" s="2" customFormat="1">
      <c r="A206" s="39"/>
      <c r="B206" s="40"/>
      <c r="C206" s="39"/>
      <c r="D206" s="192" t="s">
        <v>138</v>
      </c>
      <c r="E206" s="39"/>
      <c r="F206" s="193" t="s">
        <v>308</v>
      </c>
      <c r="G206" s="39"/>
      <c r="H206" s="39"/>
      <c r="I206" s="189"/>
      <c r="J206" s="39"/>
      <c r="K206" s="39"/>
      <c r="L206" s="40"/>
      <c r="M206" s="190"/>
      <c r="N206" s="191"/>
      <c r="O206" s="73"/>
      <c r="P206" s="73"/>
      <c r="Q206" s="73"/>
      <c r="R206" s="73"/>
      <c r="S206" s="73"/>
      <c r="T206" s="74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0" t="s">
        <v>138</v>
      </c>
      <c r="AU206" s="20" t="s">
        <v>80</v>
      </c>
    </row>
    <row r="207" s="13" customFormat="1">
      <c r="A207" s="13"/>
      <c r="B207" s="194"/>
      <c r="C207" s="13"/>
      <c r="D207" s="187" t="s">
        <v>140</v>
      </c>
      <c r="E207" s="195" t="s">
        <v>3</v>
      </c>
      <c r="F207" s="196" t="s">
        <v>274</v>
      </c>
      <c r="G207" s="13"/>
      <c r="H207" s="197">
        <v>33</v>
      </c>
      <c r="I207" s="198"/>
      <c r="J207" s="13"/>
      <c r="K207" s="13"/>
      <c r="L207" s="194"/>
      <c r="M207" s="199"/>
      <c r="N207" s="200"/>
      <c r="O207" s="200"/>
      <c r="P207" s="200"/>
      <c r="Q207" s="200"/>
      <c r="R207" s="200"/>
      <c r="S207" s="200"/>
      <c r="T207" s="20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95" t="s">
        <v>140</v>
      </c>
      <c r="AU207" s="195" t="s">
        <v>80</v>
      </c>
      <c r="AV207" s="13" t="s">
        <v>80</v>
      </c>
      <c r="AW207" s="13" t="s">
        <v>33</v>
      </c>
      <c r="AX207" s="13" t="s">
        <v>72</v>
      </c>
      <c r="AY207" s="195" t="s">
        <v>126</v>
      </c>
    </row>
    <row r="208" s="13" customFormat="1">
      <c r="A208" s="13"/>
      <c r="B208" s="194"/>
      <c r="C208" s="13"/>
      <c r="D208" s="187" t="s">
        <v>140</v>
      </c>
      <c r="E208" s="195" t="s">
        <v>3</v>
      </c>
      <c r="F208" s="196" t="s">
        <v>275</v>
      </c>
      <c r="G208" s="13"/>
      <c r="H208" s="197">
        <v>54.479999999999997</v>
      </c>
      <c r="I208" s="198"/>
      <c r="J208" s="13"/>
      <c r="K208" s="13"/>
      <c r="L208" s="194"/>
      <c r="M208" s="199"/>
      <c r="N208" s="200"/>
      <c r="O208" s="200"/>
      <c r="P208" s="200"/>
      <c r="Q208" s="200"/>
      <c r="R208" s="200"/>
      <c r="S208" s="200"/>
      <c r="T208" s="20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5" t="s">
        <v>140</v>
      </c>
      <c r="AU208" s="195" t="s">
        <v>80</v>
      </c>
      <c r="AV208" s="13" t="s">
        <v>80</v>
      </c>
      <c r="AW208" s="13" t="s">
        <v>33</v>
      </c>
      <c r="AX208" s="13" t="s">
        <v>72</v>
      </c>
      <c r="AY208" s="195" t="s">
        <v>126</v>
      </c>
    </row>
    <row r="209" s="13" customFormat="1">
      <c r="A209" s="13"/>
      <c r="B209" s="194"/>
      <c r="C209" s="13"/>
      <c r="D209" s="187" t="s">
        <v>140</v>
      </c>
      <c r="E209" s="195" t="s">
        <v>3</v>
      </c>
      <c r="F209" s="196" t="s">
        <v>276</v>
      </c>
      <c r="G209" s="13"/>
      <c r="H209" s="197">
        <v>30.800000000000001</v>
      </c>
      <c r="I209" s="198"/>
      <c r="J209" s="13"/>
      <c r="K209" s="13"/>
      <c r="L209" s="194"/>
      <c r="M209" s="199"/>
      <c r="N209" s="200"/>
      <c r="O209" s="200"/>
      <c r="P209" s="200"/>
      <c r="Q209" s="200"/>
      <c r="R209" s="200"/>
      <c r="S209" s="200"/>
      <c r="T209" s="20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95" t="s">
        <v>140</v>
      </c>
      <c r="AU209" s="195" t="s">
        <v>80</v>
      </c>
      <c r="AV209" s="13" t="s">
        <v>80</v>
      </c>
      <c r="AW209" s="13" t="s">
        <v>33</v>
      </c>
      <c r="AX209" s="13" t="s">
        <v>72</v>
      </c>
      <c r="AY209" s="195" t="s">
        <v>126</v>
      </c>
    </row>
    <row r="210" s="15" customFormat="1">
      <c r="A210" s="15"/>
      <c r="B210" s="213"/>
      <c r="C210" s="15"/>
      <c r="D210" s="187" t="s">
        <v>140</v>
      </c>
      <c r="E210" s="214" t="s">
        <v>3</v>
      </c>
      <c r="F210" s="215" t="s">
        <v>277</v>
      </c>
      <c r="G210" s="15"/>
      <c r="H210" s="216">
        <v>118.28</v>
      </c>
      <c r="I210" s="217"/>
      <c r="J210" s="15"/>
      <c r="K210" s="15"/>
      <c r="L210" s="213"/>
      <c r="M210" s="218"/>
      <c r="N210" s="219"/>
      <c r="O210" s="219"/>
      <c r="P210" s="219"/>
      <c r="Q210" s="219"/>
      <c r="R210" s="219"/>
      <c r="S210" s="219"/>
      <c r="T210" s="220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14" t="s">
        <v>140</v>
      </c>
      <c r="AU210" s="214" t="s">
        <v>80</v>
      </c>
      <c r="AV210" s="15" t="s">
        <v>145</v>
      </c>
      <c r="AW210" s="15" t="s">
        <v>33</v>
      </c>
      <c r="AX210" s="15" t="s">
        <v>76</v>
      </c>
      <c r="AY210" s="214" t="s">
        <v>126</v>
      </c>
    </row>
    <row r="211" s="2" customFormat="1" ht="16.5" customHeight="1">
      <c r="A211" s="39"/>
      <c r="B211" s="173"/>
      <c r="C211" s="174" t="s">
        <v>309</v>
      </c>
      <c r="D211" s="174" t="s">
        <v>129</v>
      </c>
      <c r="E211" s="175" t="s">
        <v>310</v>
      </c>
      <c r="F211" s="176" t="s">
        <v>305</v>
      </c>
      <c r="G211" s="177" t="s">
        <v>235</v>
      </c>
      <c r="H211" s="178">
        <v>124.25</v>
      </c>
      <c r="I211" s="179"/>
      <c r="J211" s="180">
        <f>ROUND(I211*H211,2)</f>
        <v>0</v>
      </c>
      <c r="K211" s="176" t="s">
        <v>3</v>
      </c>
      <c r="L211" s="40"/>
      <c r="M211" s="181" t="s">
        <v>3</v>
      </c>
      <c r="N211" s="182" t="s">
        <v>43</v>
      </c>
      <c r="O211" s="73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5" t="s">
        <v>151</v>
      </c>
      <c r="AT211" s="185" t="s">
        <v>129</v>
      </c>
      <c r="AU211" s="185" t="s">
        <v>80</v>
      </c>
      <c r="AY211" s="20" t="s">
        <v>126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20" t="s">
        <v>76</v>
      </c>
      <c r="BK211" s="186">
        <f>ROUND(I211*H211,2)</f>
        <v>0</v>
      </c>
      <c r="BL211" s="20" t="s">
        <v>151</v>
      </c>
      <c r="BM211" s="185" t="s">
        <v>311</v>
      </c>
    </row>
    <row r="212" s="2" customFormat="1">
      <c r="A212" s="39"/>
      <c r="B212" s="40"/>
      <c r="C212" s="39"/>
      <c r="D212" s="187" t="s">
        <v>136</v>
      </c>
      <c r="E212" s="39"/>
      <c r="F212" s="188" t="s">
        <v>312</v>
      </c>
      <c r="G212" s="39"/>
      <c r="H212" s="39"/>
      <c r="I212" s="189"/>
      <c r="J212" s="39"/>
      <c r="K212" s="39"/>
      <c r="L212" s="40"/>
      <c r="M212" s="190"/>
      <c r="N212" s="191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136</v>
      </c>
      <c r="AU212" s="20" t="s">
        <v>80</v>
      </c>
    </row>
    <row r="213" s="13" customFormat="1">
      <c r="A213" s="13"/>
      <c r="B213" s="194"/>
      <c r="C213" s="13"/>
      <c r="D213" s="187" t="s">
        <v>140</v>
      </c>
      <c r="E213" s="195" t="s">
        <v>3</v>
      </c>
      <c r="F213" s="196" t="s">
        <v>248</v>
      </c>
      <c r="G213" s="13"/>
      <c r="H213" s="197">
        <v>21.25</v>
      </c>
      <c r="I213" s="198"/>
      <c r="J213" s="13"/>
      <c r="K213" s="13"/>
      <c r="L213" s="194"/>
      <c r="M213" s="199"/>
      <c r="N213" s="200"/>
      <c r="O213" s="200"/>
      <c r="P213" s="200"/>
      <c r="Q213" s="200"/>
      <c r="R213" s="200"/>
      <c r="S213" s="200"/>
      <c r="T213" s="20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5" t="s">
        <v>140</v>
      </c>
      <c r="AU213" s="195" t="s">
        <v>80</v>
      </c>
      <c r="AV213" s="13" t="s">
        <v>80</v>
      </c>
      <c r="AW213" s="13" t="s">
        <v>33</v>
      </c>
      <c r="AX213" s="13" t="s">
        <v>72</v>
      </c>
      <c r="AY213" s="195" t="s">
        <v>126</v>
      </c>
    </row>
    <row r="214" s="13" customFormat="1">
      <c r="A214" s="13"/>
      <c r="B214" s="194"/>
      <c r="C214" s="13"/>
      <c r="D214" s="187" t="s">
        <v>140</v>
      </c>
      <c r="E214" s="195" t="s">
        <v>3</v>
      </c>
      <c r="F214" s="196" t="s">
        <v>249</v>
      </c>
      <c r="G214" s="13"/>
      <c r="H214" s="197">
        <v>0.5</v>
      </c>
      <c r="I214" s="198"/>
      <c r="J214" s="13"/>
      <c r="K214" s="13"/>
      <c r="L214" s="194"/>
      <c r="M214" s="199"/>
      <c r="N214" s="200"/>
      <c r="O214" s="200"/>
      <c r="P214" s="200"/>
      <c r="Q214" s="200"/>
      <c r="R214" s="200"/>
      <c r="S214" s="200"/>
      <c r="T214" s="20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5" t="s">
        <v>140</v>
      </c>
      <c r="AU214" s="195" t="s">
        <v>80</v>
      </c>
      <c r="AV214" s="13" t="s">
        <v>80</v>
      </c>
      <c r="AW214" s="13" t="s">
        <v>33</v>
      </c>
      <c r="AX214" s="13" t="s">
        <v>72</v>
      </c>
      <c r="AY214" s="195" t="s">
        <v>126</v>
      </c>
    </row>
    <row r="215" s="13" customFormat="1">
      <c r="A215" s="13"/>
      <c r="B215" s="194"/>
      <c r="C215" s="13"/>
      <c r="D215" s="187" t="s">
        <v>140</v>
      </c>
      <c r="E215" s="195" t="s">
        <v>3</v>
      </c>
      <c r="F215" s="196" t="s">
        <v>250</v>
      </c>
      <c r="G215" s="13"/>
      <c r="H215" s="197">
        <v>0.5</v>
      </c>
      <c r="I215" s="198"/>
      <c r="J215" s="13"/>
      <c r="K215" s="13"/>
      <c r="L215" s="194"/>
      <c r="M215" s="199"/>
      <c r="N215" s="200"/>
      <c r="O215" s="200"/>
      <c r="P215" s="200"/>
      <c r="Q215" s="200"/>
      <c r="R215" s="200"/>
      <c r="S215" s="200"/>
      <c r="T215" s="201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95" t="s">
        <v>140</v>
      </c>
      <c r="AU215" s="195" t="s">
        <v>80</v>
      </c>
      <c r="AV215" s="13" t="s">
        <v>80</v>
      </c>
      <c r="AW215" s="13" t="s">
        <v>33</v>
      </c>
      <c r="AX215" s="13" t="s">
        <v>72</v>
      </c>
      <c r="AY215" s="195" t="s">
        <v>126</v>
      </c>
    </row>
    <row r="216" s="15" customFormat="1">
      <c r="A216" s="15"/>
      <c r="B216" s="213"/>
      <c r="C216" s="15"/>
      <c r="D216" s="187" t="s">
        <v>140</v>
      </c>
      <c r="E216" s="214" t="s">
        <v>3</v>
      </c>
      <c r="F216" s="215" t="s">
        <v>251</v>
      </c>
      <c r="G216" s="15"/>
      <c r="H216" s="216">
        <v>22.25</v>
      </c>
      <c r="I216" s="217"/>
      <c r="J216" s="15"/>
      <c r="K216" s="15"/>
      <c r="L216" s="213"/>
      <c r="M216" s="218"/>
      <c r="N216" s="219"/>
      <c r="O216" s="219"/>
      <c r="P216" s="219"/>
      <c r="Q216" s="219"/>
      <c r="R216" s="219"/>
      <c r="S216" s="219"/>
      <c r="T216" s="220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14" t="s">
        <v>140</v>
      </c>
      <c r="AU216" s="214" t="s">
        <v>80</v>
      </c>
      <c r="AV216" s="15" t="s">
        <v>145</v>
      </c>
      <c r="AW216" s="15" t="s">
        <v>33</v>
      </c>
      <c r="AX216" s="15" t="s">
        <v>72</v>
      </c>
      <c r="AY216" s="214" t="s">
        <v>126</v>
      </c>
    </row>
    <row r="217" s="13" customFormat="1">
      <c r="A217" s="13"/>
      <c r="B217" s="194"/>
      <c r="C217" s="13"/>
      <c r="D217" s="187" t="s">
        <v>140</v>
      </c>
      <c r="E217" s="195" t="s">
        <v>3</v>
      </c>
      <c r="F217" s="196" t="s">
        <v>252</v>
      </c>
      <c r="G217" s="13"/>
      <c r="H217" s="197">
        <v>95</v>
      </c>
      <c r="I217" s="198"/>
      <c r="J217" s="13"/>
      <c r="K217" s="13"/>
      <c r="L217" s="194"/>
      <c r="M217" s="199"/>
      <c r="N217" s="200"/>
      <c r="O217" s="200"/>
      <c r="P217" s="200"/>
      <c r="Q217" s="200"/>
      <c r="R217" s="200"/>
      <c r="S217" s="200"/>
      <c r="T217" s="201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95" t="s">
        <v>140</v>
      </c>
      <c r="AU217" s="195" t="s">
        <v>80</v>
      </c>
      <c r="AV217" s="13" t="s">
        <v>80</v>
      </c>
      <c r="AW217" s="13" t="s">
        <v>33</v>
      </c>
      <c r="AX217" s="13" t="s">
        <v>72</v>
      </c>
      <c r="AY217" s="195" t="s">
        <v>126</v>
      </c>
    </row>
    <row r="218" s="13" customFormat="1">
      <c r="A218" s="13"/>
      <c r="B218" s="194"/>
      <c r="C218" s="13"/>
      <c r="D218" s="187" t="s">
        <v>140</v>
      </c>
      <c r="E218" s="195" t="s">
        <v>3</v>
      </c>
      <c r="F218" s="196" t="s">
        <v>253</v>
      </c>
      <c r="G218" s="13"/>
      <c r="H218" s="197">
        <v>7</v>
      </c>
      <c r="I218" s="198"/>
      <c r="J218" s="13"/>
      <c r="K218" s="13"/>
      <c r="L218" s="194"/>
      <c r="M218" s="199"/>
      <c r="N218" s="200"/>
      <c r="O218" s="200"/>
      <c r="P218" s="200"/>
      <c r="Q218" s="200"/>
      <c r="R218" s="200"/>
      <c r="S218" s="200"/>
      <c r="T218" s="20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5" t="s">
        <v>140</v>
      </c>
      <c r="AU218" s="195" t="s">
        <v>80</v>
      </c>
      <c r="AV218" s="13" t="s">
        <v>80</v>
      </c>
      <c r="AW218" s="13" t="s">
        <v>33</v>
      </c>
      <c r="AX218" s="13" t="s">
        <v>72</v>
      </c>
      <c r="AY218" s="195" t="s">
        <v>126</v>
      </c>
    </row>
    <row r="219" s="15" customFormat="1">
      <c r="A219" s="15"/>
      <c r="B219" s="213"/>
      <c r="C219" s="15"/>
      <c r="D219" s="187" t="s">
        <v>140</v>
      </c>
      <c r="E219" s="214" t="s">
        <v>3</v>
      </c>
      <c r="F219" s="215" t="s">
        <v>254</v>
      </c>
      <c r="G219" s="15"/>
      <c r="H219" s="216">
        <v>102</v>
      </c>
      <c r="I219" s="217"/>
      <c r="J219" s="15"/>
      <c r="K219" s="15"/>
      <c r="L219" s="213"/>
      <c r="M219" s="218"/>
      <c r="N219" s="219"/>
      <c r="O219" s="219"/>
      <c r="P219" s="219"/>
      <c r="Q219" s="219"/>
      <c r="R219" s="219"/>
      <c r="S219" s="219"/>
      <c r="T219" s="220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14" t="s">
        <v>140</v>
      </c>
      <c r="AU219" s="214" t="s">
        <v>80</v>
      </c>
      <c r="AV219" s="15" t="s">
        <v>145</v>
      </c>
      <c r="AW219" s="15" t="s">
        <v>33</v>
      </c>
      <c r="AX219" s="15" t="s">
        <v>72</v>
      </c>
      <c r="AY219" s="214" t="s">
        <v>126</v>
      </c>
    </row>
    <row r="220" s="14" customFormat="1">
      <c r="A220" s="14"/>
      <c r="B220" s="205"/>
      <c r="C220" s="14"/>
      <c r="D220" s="187" t="s">
        <v>140</v>
      </c>
      <c r="E220" s="206" t="s">
        <v>3</v>
      </c>
      <c r="F220" s="207" t="s">
        <v>244</v>
      </c>
      <c r="G220" s="14"/>
      <c r="H220" s="208">
        <v>124.25</v>
      </c>
      <c r="I220" s="209"/>
      <c r="J220" s="14"/>
      <c r="K220" s="14"/>
      <c r="L220" s="205"/>
      <c r="M220" s="210"/>
      <c r="N220" s="211"/>
      <c r="O220" s="211"/>
      <c r="P220" s="211"/>
      <c r="Q220" s="211"/>
      <c r="R220" s="211"/>
      <c r="S220" s="211"/>
      <c r="T220" s="212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06" t="s">
        <v>140</v>
      </c>
      <c r="AU220" s="206" t="s">
        <v>80</v>
      </c>
      <c r="AV220" s="14" t="s">
        <v>151</v>
      </c>
      <c r="AW220" s="14" t="s">
        <v>33</v>
      </c>
      <c r="AX220" s="14" t="s">
        <v>76</v>
      </c>
      <c r="AY220" s="206" t="s">
        <v>126</v>
      </c>
    </row>
    <row r="221" s="2" customFormat="1" ht="16.5" customHeight="1">
      <c r="A221" s="39"/>
      <c r="B221" s="173"/>
      <c r="C221" s="174" t="s">
        <v>313</v>
      </c>
      <c r="D221" s="174" t="s">
        <v>129</v>
      </c>
      <c r="E221" s="175" t="s">
        <v>314</v>
      </c>
      <c r="F221" s="176" t="s">
        <v>315</v>
      </c>
      <c r="G221" s="177" t="s">
        <v>316</v>
      </c>
      <c r="H221" s="178">
        <v>170.56</v>
      </c>
      <c r="I221" s="179"/>
      <c r="J221" s="180">
        <f>ROUND(I221*H221,2)</f>
        <v>0</v>
      </c>
      <c r="K221" s="176" t="s">
        <v>198</v>
      </c>
      <c r="L221" s="40"/>
      <c r="M221" s="181" t="s">
        <v>3</v>
      </c>
      <c r="N221" s="182" t="s">
        <v>43</v>
      </c>
      <c r="O221" s="73"/>
      <c r="P221" s="183">
        <f>O221*H221</f>
        <v>0</v>
      </c>
      <c r="Q221" s="183">
        <v>0</v>
      </c>
      <c r="R221" s="183">
        <f>Q221*H221</f>
        <v>0</v>
      </c>
      <c r="S221" s="183">
        <v>0</v>
      </c>
      <c r="T221" s="184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85" t="s">
        <v>151</v>
      </c>
      <c r="AT221" s="185" t="s">
        <v>129</v>
      </c>
      <c r="AU221" s="185" t="s">
        <v>80</v>
      </c>
      <c r="AY221" s="20" t="s">
        <v>126</v>
      </c>
      <c r="BE221" s="186">
        <f>IF(N221="základní",J221,0)</f>
        <v>0</v>
      </c>
      <c r="BF221" s="186">
        <f>IF(N221="snížená",J221,0)</f>
        <v>0</v>
      </c>
      <c r="BG221" s="186">
        <f>IF(N221="zákl. přenesená",J221,0)</f>
        <v>0</v>
      </c>
      <c r="BH221" s="186">
        <f>IF(N221="sníž. přenesená",J221,0)</f>
        <v>0</v>
      </c>
      <c r="BI221" s="186">
        <f>IF(N221="nulová",J221,0)</f>
        <v>0</v>
      </c>
      <c r="BJ221" s="20" t="s">
        <v>76</v>
      </c>
      <c r="BK221" s="186">
        <f>ROUND(I221*H221,2)</f>
        <v>0</v>
      </c>
      <c r="BL221" s="20" t="s">
        <v>151</v>
      </c>
      <c r="BM221" s="185" t="s">
        <v>317</v>
      </c>
    </row>
    <row r="222" s="2" customFormat="1">
      <c r="A222" s="39"/>
      <c r="B222" s="40"/>
      <c r="C222" s="39"/>
      <c r="D222" s="187" t="s">
        <v>136</v>
      </c>
      <c r="E222" s="39"/>
      <c r="F222" s="188" t="s">
        <v>318</v>
      </c>
      <c r="G222" s="39"/>
      <c r="H222" s="39"/>
      <c r="I222" s="189"/>
      <c r="J222" s="39"/>
      <c r="K222" s="39"/>
      <c r="L222" s="40"/>
      <c r="M222" s="190"/>
      <c r="N222" s="191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136</v>
      </c>
      <c r="AU222" s="20" t="s">
        <v>80</v>
      </c>
    </row>
    <row r="223" s="2" customFormat="1">
      <c r="A223" s="39"/>
      <c r="B223" s="40"/>
      <c r="C223" s="39"/>
      <c r="D223" s="192" t="s">
        <v>138</v>
      </c>
      <c r="E223" s="39"/>
      <c r="F223" s="193" t="s">
        <v>319</v>
      </c>
      <c r="G223" s="39"/>
      <c r="H223" s="39"/>
      <c r="I223" s="189"/>
      <c r="J223" s="39"/>
      <c r="K223" s="39"/>
      <c r="L223" s="40"/>
      <c r="M223" s="190"/>
      <c r="N223" s="191"/>
      <c r="O223" s="73"/>
      <c r="P223" s="73"/>
      <c r="Q223" s="73"/>
      <c r="R223" s="73"/>
      <c r="S223" s="73"/>
      <c r="T223" s="74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20" t="s">
        <v>138</v>
      </c>
      <c r="AU223" s="20" t="s">
        <v>80</v>
      </c>
    </row>
    <row r="224" s="13" customFormat="1">
      <c r="A224" s="13"/>
      <c r="B224" s="194"/>
      <c r="C224" s="13"/>
      <c r="D224" s="187" t="s">
        <v>140</v>
      </c>
      <c r="E224" s="195" t="s">
        <v>3</v>
      </c>
      <c r="F224" s="196" t="s">
        <v>275</v>
      </c>
      <c r="G224" s="13"/>
      <c r="H224" s="197">
        <v>54.479999999999997</v>
      </c>
      <c r="I224" s="198"/>
      <c r="J224" s="13"/>
      <c r="K224" s="13"/>
      <c r="L224" s="194"/>
      <c r="M224" s="199"/>
      <c r="N224" s="200"/>
      <c r="O224" s="200"/>
      <c r="P224" s="200"/>
      <c r="Q224" s="200"/>
      <c r="R224" s="200"/>
      <c r="S224" s="200"/>
      <c r="T224" s="20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95" t="s">
        <v>140</v>
      </c>
      <c r="AU224" s="195" t="s">
        <v>80</v>
      </c>
      <c r="AV224" s="13" t="s">
        <v>80</v>
      </c>
      <c r="AW224" s="13" t="s">
        <v>33</v>
      </c>
      <c r="AX224" s="13" t="s">
        <v>72</v>
      </c>
      <c r="AY224" s="195" t="s">
        <v>126</v>
      </c>
    </row>
    <row r="225" s="13" customFormat="1">
      <c r="A225" s="13"/>
      <c r="B225" s="194"/>
      <c r="C225" s="13"/>
      <c r="D225" s="187" t="s">
        <v>140</v>
      </c>
      <c r="E225" s="195" t="s">
        <v>3</v>
      </c>
      <c r="F225" s="196" t="s">
        <v>276</v>
      </c>
      <c r="G225" s="13"/>
      <c r="H225" s="197">
        <v>30.800000000000001</v>
      </c>
      <c r="I225" s="198"/>
      <c r="J225" s="13"/>
      <c r="K225" s="13"/>
      <c r="L225" s="194"/>
      <c r="M225" s="199"/>
      <c r="N225" s="200"/>
      <c r="O225" s="200"/>
      <c r="P225" s="200"/>
      <c r="Q225" s="200"/>
      <c r="R225" s="200"/>
      <c r="S225" s="200"/>
      <c r="T225" s="201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95" t="s">
        <v>140</v>
      </c>
      <c r="AU225" s="195" t="s">
        <v>80</v>
      </c>
      <c r="AV225" s="13" t="s">
        <v>80</v>
      </c>
      <c r="AW225" s="13" t="s">
        <v>33</v>
      </c>
      <c r="AX225" s="13" t="s">
        <v>72</v>
      </c>
      <c r="AY225" s="195" t="s">
        <v>126</v>
      </c>
    </row>
    <row r="226" s="15" customFormat="1">
      <c r="A226" s="15"/>
      <c r="B226" s="213"/>
      <c r="C226" s="15"/>
      <c r="D226" s="187" t="s">
        <v>140</v>
      </c>
      <c r="E226" s="214" t="s">
        <v>3</v>
      </c>
      <c r="F226" s="215" t="s">
        <v>277</v>
      </c>
      <c r="G226" s="15"/>
      <c r="H226" s="216">
        <v>85.280000000000001</v>
      </c>
      <c r="I226" s="217"/>
      <c r="J226" s="15"/>
      <c r="K226" s="15"/>
      <c r="L226" s="213"/>
      <c r="M226" s="218"/>
      <c r="N226" s="219"/>
      <c r="O226" s="219"/>
      <c r="P226" s="219"/>
      <c r="Q226" s="219"/>
      <c r="R226" s="219"/>
      <c r="S226" s="219"/>
      <c r="T226" s="220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14" t="s">
        <v>140</v>
      </c>
      <c r="AU226" s="214" t="s">
        <v>80</v>
      </c>
      <c r="AV226" s="15" t="s">
        <v>145</v>
      </c>
      <c r="AW226" s="15" t="s">
        <v>33</v>
      </c>
      <c r="AX226" s="15" t="s">
        <v>76</v>
      </c>
      <c r="AY226" s="214" t="s">
        <v>126</v>
      </c>
    </row>
    <row r="227" s="13" customFormat="1">
      <c r="A227" s="13"/>
      <c r="B227" s="194"/>
      <c r="C227" s="13"/>
      <c r="D227" s="187" t="s">
        <v>140</v>
      </c>
      <c r="E227" s="13"/>
      <c r="F227" s="196" t="s">
        <v>320</v>
      </c>
      <c r="G227" s="13"/>
      <c r="H227" s="197">
        <v>170.56</v>
      </c>
      <c r="I227" s="198"/>
      <c r="J227" s="13"/>
      <c r="K227" s="13"/>
      <c r="L227" s="194"/>
      <c r="M227" s="199"/>
      <c r="N227" s="200"/>
      <c r="O227" s="200"/>
      <c r="P227" s="200"/>
      <c r="Q227" s="200"/>
      <c r="R227" s="200"/>
      <c r="S227" s="200"/>
      <c r="T227" s="20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95" t="s">
        <v>140</v>
      </c>
      <c r="AU227" s="195" t="s">
        <v>80</v>
      </c>
      <c r="AV227" s="13" t="s">
        <v>80</v>
      </c>
      <c r="AW227" s="13" t="s">
        <v>4</v>
      </c>
      <c r="AX227" s="13" t="s">
        <v>76</v>
      </c>
      <c r="AY227" s="195" t="s">
        <v>126</v>
      </c>
    </row>
    <row r="228" s="2" customFormat="1" ht="16.5" customHeight="1">
      <c r="A228" s="39"/>
      <c r="B228" s="173"/>
      <c r="C228" s="174" t="s">
        <v>321</v>
      </c>
      <c r="D228" s="174" t="s">
        <v>129</v>
      </c>
      <c r="E228" s="175" t="s">
        <v>322</v>
      </c>
      <c r="F228" s="176" t="s">
        <v>315</v>
      </c>
      <c r="G228" s="177" t="s">
        <v>316</v>
      </c>
      <c r="H228" s="178">
        <v>273.35000000000002</v>
      </c>
      <c r="I228" s="179"/>
      <c r="J228" s="180">
        <f>ROUND(I228*H228,2)</f>
        <v>0</v>
      </c>
      <c r="K228" s="176" t="s">
        <v>3</v>
      </c>
      <c r="L228" s="40"/>
      <c r="M228" s="181" t="s">
        <v>3</v>
      </c>
      <c r="N228" s="182" t="s">
        <v>43</v>
      </c>
      <c r="O228" s="73"/>
      <c r="P228" s="183">
        <f>O228*H228</f>
        <v>0</v>
      </c>
      <c r="Q228" s="183">
        <v>0</v>
      </c>
      <c r="R228" s="183">
        <f>Q228*H228</f>
        <v>0</v>
      </c>
      <c r="S228" s="183">
        <v>0</v>
      </c>
      <c r="T228" s="184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85" t="s">
        <v>151</v>
      </c>
      <c r="AT228" s="185" t="s">
        <v>129</v>
      </c>
      <c r="AU228" s="185" t="s">
        <v>80</v>
      </c>
      <c r="AY228" s="20" t="s">
        <v>126</v>
      </c>
      <c r="BE228" s="186">
        <f>IF(N228="základní",J228,0)</f>
        <v>0</v>
      </c>
      <c r="BF228" s="186">
        <f>IF(N228="snížená",J228,0)</f>
        <v>0</v>
      </c>
      <c r="BG228" s="186">
        <f>IF(N228="zákl. přenesená",J228,0)</f>
        <v>0</v>
      </c>
      <c r="BH228" s="186">
        <f>IF(N228="sníž. přenesená",J228,0)</f>
        <v>0</v>
      </c>
      <c r="BI228" s="186">
        <f>IF(N228="nulová",J228,0)</f>
        <v>0</v>
      </c>
      <c r="BJ228" s="20" t="s">
        <v>76</v>
      </c>
      <c r="BK228" s="186">
        <f>ROUND(I228*H228,2)</f>
        <v>0</v>
      </c>
      <c r="BL228" s="20" t="s">
        <v>151</v>
      </c>
      <c r="BM228" s="185" t="s">
        <v>323</v>
      </c>
    </row>
    <row r="229" s="2" customFormat="1">
      <c r="A229" s="39"/>
      <c r="B229" s="40"/>
      <c r="C229" s="39"/>
      <c r="D229" s="187" t="s">
        <v>136</v>
      </c>
      <c r="E229" s="39"/>
      <c r="F229" s="188" t="s">
        <v>324</v>
      </c>
      <c r="G229" s="39"/>
      <c r="H229" s="39"/>
      <c r="I229" s="189"/>
      <c r="J229" s="39"/>
      <c r="K229" s="39"/>
      <c r="L229" s="40"/>
      <c r="M229" s="190"/>
      <c r="N229" s="191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136</v>
      </c>
      <c r="AU229" s="20" t="s">
        <v>80</v>
      </c>
    </row>
    <row r="230" s="13" customFormat="1">
      <c r="A230" s="13"/>
      <c r="B230" s="194"/>
      <c r="C230" s="13"/>
      <c r="D230" s="187" t="s">
        <v>140</v>
      </c>
      <c r="E230" s="195" t="s">
        <v>3</v>
      </c>
      <c r="F230" s="196" t="s">
        <v>248</v>
      </c>
      <c r="G230" s="13"/>
      <c r="H230" s="197">
        <v>21.25</v>
      </c>
      <c r="I230" s="198"/>
      <c r="J230" s="13"/>
      <c r="K230" s="13"/>
      <c r="L230" s="194"/>
      <c r="M230" s="199"/>
      <c r="N230" s="200"/>
      <c r="O230" s="200"/>
      <c r="P230" s="200"/>
      <c r="Q230" s="200"/>
      <c r="R230" s="200"/>
      <c r="S230" s="200"/>
      <c r="T230" s="201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5" t="s">
        <v>140</v>
      </c>
      <c r="AU230" s="195" t="s">
        <v>80</v>
      </c>
      <c r="AV230" s="13" t="s">
        <v>80</v>
      </c>
      <c r="AW230" s="13" t="s">
        <v>33</v>
      </c>
      <c r="AX230" s="13" t="s">
        <v>72</v>
      </c>
      <c r="AY230" s="195" t="s">
        <v>126</v>
      </c>
    </row>
    <row r="231" s="13" customFormat="1">
      <c r="A231" s="13"/>
      <c r="B231" s="194"/>
      <c r="C231" s="13"/>
      <c r="D231" s="187" t="s">
        <v>140</v>
      </c>
      <c r="E231" s="195" t="s">
        <v>3</v>
      </c>
      <c r="F231" s="196" t="s">
        <v>249</v>
      </c>
      <c r="G231" s="13"/>
      <c r="H231" s="197">
        <v>0.5</v>
      </c>
      <c r="I231" s="198"/>
      <c r="J231" s="13"/>
      <c r="K231" s="13"/>
      <c r="L231" s="194"/>
      <c r="M231" s="199"/>
      <c r="N231" s="200"/>
      <c r="O231" s="200"/>
      <c r="P231" s="200"/>
      <c r="Q231" s="200"/>
      <c r="R231" s="200"/>
      <c r="S231" s="200"/>
      <c r="T231" s="20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5" t="s">
        <v>140</v>
      </c>
      <c r="AU231" s="195" t="s">
        <v>80</v>
      </c>
      <c r="AV231" s="13" t="s">
        <v>80</v>
      </c>
      <c r="AW231" s="13" t="s">
        <v>33</v>
      </c>
      <c r="AX231" s="13" t="s">
        <v>72</v>
      </c>
      <c r="AY231" s="195" t="s">
        <v>126</v>
      </c>
    </row>
    <row r="232" s="13" customFormat="1">
      <c r="A232" s="13"/>
      <c r="B232" s="194"/>
      <c r="C232" s="13"/>
      <c r="D232" s="187" t="s">
        <v>140</v>
      </c>
      <c r="E232" s="195" t="s">
        <v>3</v>
      </c>
      <c r="F232" s="196" t="s">
        <v>250</v>
      </c>
      <c r="G232" s="13"/>
      <c r="H232" s="197">
        <v>0.5</v>
      </c>
      <c r="I232" s="198"/>
      <c r="J232" s="13"/>
      <c r="K232" s="13"/>
      <c r="L232" s="194"/>
      <c r="M232" s="199"/>
      <c r="N232" s="200"/>
      <c r="O232" s="200"/>
      <c r="P232" s="200"/>
      <c r="Q232" s="200"/>
      <c r="R232" s="200"/>
      <c r="S232" s="200"/>
      <c r="T232" s="201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5" t="s">
        <v>140</v>
      </c>
      <c r="AU232" s="195" t="s">
        <v>80</v>
      </c>
      <c r="AV232" s="13" t="s">
        <v>80</v>
      </c>
      <c r="AW232" s="13" t="s">
        <v>33</v>
      </c>
      <c r="AX232" s="13" t="s">
        <v>72</v>
      </c>
      <c r="AY232" s="195" t="s">
        <v>126</v>
      </c>
    </row>
    <row r="233" s="15" customFormat="1">
      <c r="A233" s="15"/>
      <c r="B233" s="213"/>
      <c r="C233" s="15"/>
      <c r="D233" s="187" t="s">
        <v>140</v>
      </c>
      <c r="E233" s="214" t="s">
        <v>3</v>
      </c>
      <c r="F233" s="215" t="s">
        <v>251</v>
      </c>
      <c r="G233" s="15"/>
      <c r="H233" s="216">
        <v>22.25</v>
      </c>
      <c r="I233" s="217"/>
      <c r="J233" s="15"/>
      <c r="K233" s="15"/>
      <c r="L233" s="213"/>
      <c r="M233" s="218"/>
      <c r="N233" s="219"/>
      <c r="O233" s="219"/>
      <c r="P233" s="219"/>
      <c r="Q233" s="219"/>
      <c r="R233" s="219"/>
      <c r="S233" s="219"/>
      <c r="T233" s="22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14" t="s">
        <v>140</v>
      </c>
      <c r="AU233" s="214" t="s">
        <v>80</v>
      </c>
      <c r="AV233" s="15" t="s">
        <v>145</v>
      </c>
      <c r="AW233" s="15" t="s">
        <v>33</v>
      </c>
      <c r="AX233" s="15" t="s">
        <v>72</v>
      </c>
      <c r="AY233" s="214" t="s">
        <v>126</v>
      </c>
    </row>
    <row r="234" s="13" customFormat="1">
      <c r="A234" s="13"/>
      <c r="B234" s="194"/>
      <c r="C234" s="13"/>
      <c r="D234" s="187" t="s">
        <v>140</v>
      </c>
      <c r="E234" s="195" t="s">
        <v>3</v>
      </c>
      <c r="F234" s="196" t="s">
        <v>252</v>
      </c>
      <c r="G234" s="13"/>
      <c r="H234" s="197">
        <v>95</v>
      </c>
      <c r="I234" s="198"/>
      <c r="J234" s="13"/>
      <c r="K234" s="13"/>
      <c r="L234" s="194"/>
      <c r="M234" s="199"/>
      <c r="N234" s="200"/>
      <c r="O234" s="200"/>
      <c r="P234" s="200"/>
      <c r="Q234" s="200"/>
      <c r="R234" s="200"/>
      <c r="S234" s="200"/>
      <c r="T234" s="20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95" t="s">
        <v>140</v>
      </c>
      <c r="AU234" s="195" t="s">
        <v>80</v>
      </c>
      <c r="AV234" s="13" t="s">
        <v>80</v>
      </c>
      <c r="AW234" s="13" t="s">
        <v>33</v>
      </c>
      <c r="AX234" s="13" t="s">
        <v>72</v>
      </c>
      <c r="AY234" s="195" t="s">
        <v>126</v>
      </c>
    </row>
    <row r="235" s="13" customFormat="1">
      <c r="A235" s="13"/>
      <c r="B235" s="194"/>
      <c r="C235" s="13"/>
      <c r="D235" s="187" t="s">
        <v>140</v>
      </c>
      <c r="E235" s="195" t="s">
        <v>3</v>
      </c>
      <c r="F235" s="196" t="s">
        <v>253</v>
      </c>
      <c r="G235" s="13"/>
      <c r="H235" s="197">
        <v>7</v>
      </c>
      <c r="I235" s="198"/>
      <c r="J235" s="13"/>
      <c r="K235" s="13"/>
      <c r="L235" s="194"/>
      <c r="M235" s="199"/>
      <c r="N235" s="200"/>
      <c r="O235" s="200"/>
      <c r="P235" s="200"/>
      <c r="Q235" s="200"/>
      <c r="R235" s="200"/>
      <c r="S235" s="200"/>
      <c r="T235" s="20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95" t="s">
        <v>140</v>
      </c>
      <c r="AU235" s="195" t="s">
        <v>80</v>
      </c>
      <c r="AV235" s="13" t="s">
        <v>80</v>
      </c>
      <c r="AW235" s="13" t="s">
        <v>33</v>
      </c>
      <c r="AX235" s="13" t="s">
        <v>72</v>
      </c>
      <c r="AY235" s="195" t="s">
        <v>126</v>
      </c>
    </row>
    <row r="236" s="15" customFormat="1">
      <c r="A236" s="15"/>
      <c r="B236" s="213"/>
      <c r="C236" s="15"/>
      <c r="D236" s="187" t="s">
        <v>140</v>
      </c>
      <c r="E236" s="214" t="s">
        <v>3</v>
      </c>
      <c r="F236" s="215" t="s">
        <v>254</v>
      </c>
      <c r="G236" s="15"/>
      <c r="H236" s="216">
        <v>102</v>
      </c>
      <c r="I236" s="217"/>
      <c r="J236" s="15"/>
      <c r="K236" s="15"/>
      <c r="L236" s="213"/>
      <c r="M236" s="218"/>
      <c r="N236" s="219"/>
      <c r="O236" s="219"/>
      <c r="P236" s="219"/>
      <c r="Q236" s="219"/>
      <c r="R236" s="219"/>
      <c r="S236" s="219"/>
      <c r="T236" s="220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14" t="s">
        <v>140</v>
      </c>
      <c r="AU236" s="214" t="s">
        <v>80</v>
      </c>
      <c r="AV236" s="15" t="s">
        <v>145</v>
      </c>
      <c r="AW236" s="15" t="s">
        <v>33</v>
      </c>
      <c r="AX236" s="15" t="s">
        <v>72</v>
      </c>
      <c r="AY236" s="214" t="s">
        <v>126</v>
      </c>
    </row>
    <row r="237" s="14" customFormat="1">
      <c r="A237" s="14"/>
      <c r="B237" s="205"/>
      <c r="C237" s="14"/>
      <c r="D237" s="187" t="s">
        <v>140</v>
      </c>
      <c r="E237" s="206" t="s">
        <v>3</v>
      </c>
      <c r="F237" s="207" t="s">
        <v>244</v>
      </c>
      <c r="G237" s="14"/>
      <c r="H237" s="208">
        <v>124.25</v>
      </c>
      <c r="I237" s="209"/>
      <c r="J237" s="14"/>
      <c r="K237" s="14"/>
      <c r="L237" s="205"/>
      <c r="M237" s="210"/>
      <c r="N237" s="211"/>
      <c r="O237" s="211"/>
      <c r="P237" s="211"/>
      <c r="Q237" s="211"/>
      <c r="R237" s="211"/>
      <c r="S237" s="211"/>
      <c r="T237" s="212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06" t="s">
        <v>140</v>
      </c>
      <c r="AU237" s="206" t="s">
        <v>80</v>
      </c>
      <c r="AV237" s="14" t="s">
        <v>151</v>
      </c>
      <c r="AW237" s="14" t="s">
        <v>33</v>
      </c>
      <c r="AX237" s="14" t="s">
        <v>76</v>
      </c>
      <c r="AY237" s="206" t="s">
        <v>126</v>
      </c>
    </row>
    <row r="238" s="13" customFormat="1">
      <c r="A238" s="13"/>
      <c r="B238" s="194"/>
      <c r="C238" s="13"/>
      <c r="D238" s="187" t="s">
        <v>140</v>
      </c>
      <c r="E238" s="13"/>
      <c r="F238" s="196" t="s">
        <v>325</v>
      </c>
      <c r="G238" s="13"/>
      <c r="H238" s="197">
        <v>273.35000000000002</v>
      </c>
      <c r="I238" s="198"/>
      <c r="J238" s="13"/>
      <c r="K238" s="13"/>
      <c r="L238" s="194"/>
      <c r="M238" s="199"/>
      <c r="N238" s="200"/>
      <c r="O238" s="200"/>
      <c r="P238" s="200"/>
      <c r="Q238" s="200"/>
      <c r="R238" s="200"/>
      <c r="S238" s="200"/>
      <c r="T238" s="201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195" t="s">
        <v>140</v>
      </c>
      <c r="AU238" s="195" t="s">
        <v>80</v>
      </c>
      <c r="AV238" s="13" t="s">
        <v>80</v>
      </c>
      <c r="AW238" s="13" t="s">
        <v>4</v>
      </c>
      <c r="AX238" s="13" t="s">
        <v>76</v>
      </c>
      <c r="AY238" s="195" t="s">
        <v>126</v>
      </c>
    </row>
    <row r="239" s="2" customFormat="1" ht="16.5" customHeight="1">
      <c r="A239" s="39"/>
      <c r="B239" s="173"/>
      <c r="C239" s="174" t="s">
        <v>326</v>
      </c>
      <c r="D239" s="174" t="s">
        <v>129</v>
      </c>
      <c r="E239" s="175" t="s">
        <v>327</v>
      </c>
      <c r="F239" s="176" t="s">
        <v>328</v>
      </c>
      <c r="G239" s="177" t="s">
        <v>235</v>
      </c>
      <c r="H239" s="178">
        <v>85.280000000000001</v>
      </c>
      <c r="I239" s="179"/>
      <c r="J239" s="180">
        <f>ROUND(I239*H239,2)</f>
        <v>0</v>
      </c>
      <c r="K239" s="176" t="s">
        <v>198</v>
      </c>
      <c r="L239" s="40"/>
      <c r="M239" s="181" t="s">
        <v>3</v>
      </c>
      <c r="N239" s="182" t="s">
        <v>43</v>
      </c>
      <c r="O239" s="73"/>
      <c r="P239" s="183">
        <f>O239*H239</f>
        <v>0</v>
      </c>
      <c r="Q239" s="183">
        <v>0</v>
      </c>
      <c r="R239" s="183">
        <f>Q239*H239</f>
        <v>0</v>
      </c>
      <c r="S239" s="183">
        <v>0</v>
      </c>
      <c r="T239" s="184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185" t="s">
        <v>151</v>
      </c>
      <c r="AT239" s="185" t="s">
        <v>129</v>
      </c>
      <c r="AU239" s="185" t="s">
        <v>80</v>
      </c>
      <c r="AY239" s="20" t="s">
        <v>126</v>
      </c>
      <c r="BE239" s="186">
        <f>IF(N239="základní",J239,0)</f>
        <v>0</v>
      </c>
      <c r="BF239" s="186">
        <f>IF(N239="snížená",J239,0)</f>
        <v>0</v>
      </c>
      <c r="BG239" s="186">
        <f>IF(N239="zákl. přenesená",J239,0)</f>
        <v>0</v>
      </c>
      <c r="BH239" s="186">
        <f>IF(N239="sníž. přenesená",J239,0)</f>
        <v>0</v>
      </c>
      <c r="BI239" s="186">
        <f>IF(N239="nulová",J239,0)</f>
        <v>0</v>
      </c>
      <c r="BJ239" s="20" t="s">
        <v>76</v>
      </c>
      <c r="BK239" s="186">
        <f>ROUND(I239*H239,2)</f>
        <v>0</v>
      </c>
      <c r="BL239" s="20" t="s">
        <v>151</v>
      </c>
      <c r="BM239" s="185" t="s">
        <v>329</v>
      </c>
    </row>
    <row r="240" s="2" customFormat="1">
      <c r="A240" s="39"/>
      <c r="B240" s="40"/>
      <c r="C240" s="39"/>
      <c r="D240" s="187" t="s">
        <v>136</v>
      </c>
      <c r="E240" s="39"/>
      <c r="F240" s="188" t="s">
        <v>330</v>
      </c>
      <c r="G240" s="39"/>
      <c r="H240" s="39"/>
      <c r="I240" s="189"/>
      <c r="J240" s="39"/>
      <c r="K240" s="39"/>
      <c r="L240" s="40"/>
      <c r="M240" s="190"/>
      <c r="N240" s="191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136</v>
      </c>
      <c r="AU240" s="20" t="s">
        <v>80</v>
      </c>
    </row>
    <row r="241" s="2" customFormat="1">
      <c r="A241" s="39"/>
      <c r="B241" s="40"/>
      <c r="C241" s="39"/>
      <c r="D241" s="192" t="s">
        <v>138</v>
      </c>
      <c r="E241" s="39"/>
      <c r="F241" s="193" t="s">
        <v>331</v>
      </c>
      <c r="G241" s="39"/>
      <c r="H241" s="39"/>
      <c r="I241" s="189"/>
      <c r="J241" s="39"/>
      <c r="K241" s="39"/>
      <c r="L241" s="40"/>
      <c r="M241" s="190"/>
      <c r="N241" s="191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138</v>
      </c>
      <c r="AU241" s="20" t="s">
        <v>80</v>
      </c>
    </row>
    <row r="242" s="13" customFormat="1">
      <c r="A242" s="13"/>
      <c r="B242" s="194"/>
      <c r="C242" s="13"/>
      <c r="D242" s="187" t="s">
        <v>140</v>
      </c>
      <c r="E242" s="195" t="s">
        <v>3</v>
      </c>
      <c r="F242" s="196" t="s">
        <v>275</v>
      </c>
      <c r="G242" s="13"/>
      <c r="H242" s="197">
        <v>54.479999999999997</v>
      </c>
      <c r="I242" s="198"/>
      <c r="J242" s="13"/>
      <c r="K242" s="13"/>
      <c r="L242" s="194"/>
      <c r="M242" s="199"/>
      <c r="N242" s="200"/>
      <c r="O242" s="200"/>
      <c r="P242" s="200"/>
      <c r="Q242" s="200"/>
      <c r="R242" s="200"/>
      <c r="S242" s="200"/>
      <c r="T242" s="20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95" t="s">
        <v>140</v>
      </c>
      <c r="AU242" s="195" t="s">
        <v>80</v>
      </c>
      <c r="AV242" s="13" t="s">
        <v>80</v>
      </c>
      <c r="AW242" s="13" t="s">
        <v>33</v>
      </c>
      <c r="AX242" s="13" t="s">
        <v>72</v>
      </c>
      <c r="AY242" s="195" t="s">
        <v>126</v>
      </c>
    </row>
    <row r="243" s="13" customFormat="1">
      <c r="A243" s="13"/>
      <c r="B243" s="194"/>
      <c r="C243" s="13"/>
      <c r="D243" s="187" t="s">
        <v>140</v>
      </c>
      <c r="E243" s="195" t="s">
        <v>3</v>
      </c>
      <c r="F243" s="196" t="s">
        <v>276</v>
      </c>
      <c r="G243" s="13"/>
      <c r="H243" s="197">
        <v>30.800000000000001</v>
      </c>
      <c r="I243" s="198"/>
      <c r="J243" s="13"/>
      <c r="K243" s="13"/>
      <c r="L243" s="194"/>
      <c r="M243" s="199"/>
      <c r="N243" s="200"/>
      <c r="O243" s="200"/>
      <c r="P243" s="200"/>
      <c r="Q243" s="200"/>
      <c r="R243" s="200"/>
      <c r="S243" s="200"/>
      <c r="T243" s="20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95" t="s">
        <v>140</v>
      </c>
      <c r="AU243" s="195" t="s">
        <v>80</v>
      </c>
      <c r="AV243" s="13" t="s">
        <v>80</v>
      </c>
      <c r="AW243" s="13" t="s">
        <v>33</v>
      </c>
      <c r="AX243" s="13" t="s">
        <v>72</v>
      </c>
      <c r="AY243" s="195" t="s">
        <v>126</v>
      </c>
    </row>
    <row r="244" s="15" customFormat="1">
      <c r="A244" s="15"/>
      <c r="B244" s="213"/>
      <c r="C244" s="15"/>
      <c r="D244" s="187" t="s">
        <v>140</v>
      </c>
      <c r="E244" s="214" t="s">
        <v>3</v>
      </c>
      <c r="F244" s="215" t="s">
        <v>277</v>
      </c>
      <c r="G244" s="15"/>
      <c r="H244" s="216">
        <v>85.280000000000001</v>
      </c>
      <c r="I244" s="217"/>
      <c r="J244" s="15"/>
      <c r="K244" s="15"/>
      <c r="L244" s="213"/>
      <c r="M244" s="218"/>
      <c r="N244" s="219"/>
      <c r="O244" s="219"/>
      <c r="P244" s="219"/>
      <c r="Q244" s="219"/>
      <c r="R244" s="219"/>
      <c r="S244" s="219"/>
      <c r="T244" s="220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14" t="s">
        <v>140</v>
      </c>
      <c r="AU244" s="214" t="s">
        <v>80</v>
      </c>
      <c r="AV244" s="15" t="s">
        <v>145</v>
      </c>
      <c r="AW244" s="15" t="s">
        <v>33</v>
      </c>
      <c r="AX244" s="15" t="s">
        <v>76</v>
      </c>
      <c r="AY244" s="214" t="s">
        <v>126</v>
      </c>
    </row>
    <row r="245" s="2" customFormat="1" ht="16.5" customHeight="1">
      <c r="A245" s="39"/>
      <c r="B245" s="173"/>
      <c r="C245" s="174" t="s">
        <v>8</v>
      </c>
      <c r="D245" s="174" t="s">
        <v>129</v>
      </c>
      <c r="E245" s="175" t="s">
        <v>332</v>
      </c>
      <c r="F245" s="176" t="s">
        <v>328</v>
      </c>
      <c r="G245" s="177" t="s">
        <v>235</v>
      </c>
      <c r="H245" s="178">
        <v>124.25</v>
      </c>
      <c r="I245" s="179"/>
      <c r="J245" s="180">
        <f>ROUND(I245*H245,2)</f>
        <v>0</v>
      </c>
      <c r="K245" s="176" t="s">
        <v>3</v>
      </c>
      <c r="L245" s="40"/>
      <c r="M245" s="181" t="s">
        <v>3</v>
      </c>
      <c r="N245" s="182" t="s">
        <v>43</v>
      </c>
      <c r="O245" s="73"/>
      <c r="P245" s="183">
        <f>O245*H245</f>
        <v>0</v>
      </c>
      <c r="Q245" s="183">
        <v>0</v>
      </c>
      <c r="R245" s="183">
        <f>Q245*H245</f>
        <v>0</v>
      </c>
      <c r="S245" s="183">
        <v>0</v>
      </c>
      <c r="T245" s="184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85" t="s">
        <v>151</v>
      </c>
      <c r="AT245" s="185" t="s">
        <v>129</v>
      </c>
      <c r="AU245" s="185" t="s">
        <v>80</v>
      </c>
      <c r="AY245" s="20" t="s">
        <v>126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20" t="s">
        <v>76</v>
      </c>
      <c r="BK245" s="186">
        <f>ROUND(I245*H245,2)</f>
        <v>0</v>
      </c>
      <c r="BL245" s="20" t="s">
        <v>151</v>
      </c>
      <c r="BM245" s="185" t="s">
        <v>333</v>
      </c>
    </row>
    <row r="246" s="2" customFormat="1">
      <c r="A246" s="39"/>
      <c r="B246" s="40"/>
      <c r="C246" s="39"/>
      <c r="D246" s="187" t="s">
        <v>136</v>
      </c>
      <c r="E246" s="39"/>
      <c r="F246" s="188" t="s">
        <v>334</v>
      </c>
      <c r="G246" s="39"/>
      <c r="H246" s="39"/>
      <c r="I246" s="189"/>
      <c r="J246" s="39"/>
      <c r="K246" s="39"/>
      <c r="L246" s="40"/>
      <c r="M246" s="190"/>
      <c r="N246" s="191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136</v>
      </c>
      <c r="AU246" s="20" t="s">
        <v>80</v>
      </c>
    </row>
    <row r="247" s="13" customFormat="1">
      <c r="A247" s="13"/>
      <c r="B247" s="194"/>
      <c r="C247" s="13"/>
      <c r="D247" s="187" t="s">
        <v>140</v>
      </c>
      <c r="E247" s="195" t="s">
        <v>3</v>
      </c>
      <c r="F247" s="196" t="s">
        <v>248</v>
      </c>
      <c r="G247" s="13"/>
      <c r="H247" s="197">
        <v>21.25</v>
      </c>
      <c r="I247" s="198"/>
      <c r="J247" s="13"/>
      <c r="K247" s="13"/>
      <c r="L247" s="194"/>
      <c r="M247" s="199"/>
      <c r="N247" s="200"/>
      <c r="O247" s="200"/>
      <c r="P247" s="200"/>
      <c r="Q247" s="200"/>
      <c r="R247" s="200"/>
      <c r="S247" s="200"/>
      <c r="T247" s="20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95" t="s">
        <v>140</v>
      </c>
      <c r="AU247" s="195" t="s">
        <v>80</v>
      </c>
      <c r="AV247" s="13" t="s">
        <v>80</v>
      </c>
      <c r="AW247" s="13" t="s">
        <v>33</v>
      </c>
      <c r="AX247" s="13" t="s">
        <v>72</v>
      </c>
      <c r="AY247" s="195" t="s">
        <v>126</v>
      </c>
    </row>
    <row r="248" s="13" customFormat="1">
      <c r="A248" s="13"/>
      <c r="B248" s="194"/>
      <c r="C248" s="13"/>
      <c r="D248" s="187" t="s">
        <v>140</v>
      </c>
      <c r="E248" s="195" t="s">
        <v>3</v>
      </c>
      <c r="F248" s="196" t="s">
        <v>249</v>
      </c>
      <c r="G248" s="13"/>
      <c r="H248" s="197">
        <v>0.5</v>
      </c>
      <c r="I248" s="198"/>
      <c r="J248" s="13"/>
      <c r="K248" s="13"/>
      <c r="L248" s="194"/>
      <c r="M248" s="199"/>
      <c r="N248" s="200"/>
      <c r="O248" s="200"/>
      <c r="P248" s="200"/>
      <c r="Q248" s="200"/>
      <c r="R248" s="200"/>
      <c r="S248" s="200"/>
      <c r="T248" s="20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195" t="s">
        <v>140</v>
      </c>
      <c r="AU248" s="195" t="s">
        <v>80</v>
      </c>
      <c r="AV248" s="13" t="s">
        <v>80</v>
      </c>
      <c r="AW248" s="13" t="s">
        <v>33</v>
      </c>
      <c r="AX248" s="13" t="s">
        <v>72</v>
      </c>
      <c r="AY248" s="195" t="s">
        <v>126</v>
      </c>
    </row>
    <row r="249" s="13" customFormat="1">
      <c r="A249" s="13"/>
      <c r="B249" s="194"/>
      <c r="C249" s="13"/>
      <c r="D249" s="187" t="s">
        <v>140</v>
      </c>
      <c r="E249" s="195" t="s">
        <v>3</v>
      </c>
      <c r="F249" s="196" t="s">
        <v>250</v>
      </c>
      <c r="G249" s="13"/>
      <c r="H249" s="197">
        <v>0.5</v>
      </c>
      <c r="I249" s="198"/>
      <c r="J249" s="13"/>
      <c r="K249" s="13"/>
      <c r="L249" s="194"/>
      <c r="M249" s="199"/>
      <c r="N249" s="200"/>
      <c r="O249" s="200"/>
      <c r="P249" s="200"/>
      <c r="Q249" s="200"/>
      <c r="R249" s="200"/>
      <c r="S249" s="200"/>
      <c r="T249" s="20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95" t="s">
        <v>140</v>
      </c>
      <c r="AU249" s="195" t="s">
        <v>80</v>
      </c>
      <c r="AV249" s="13" t="s">
        <v>80</v>
      </c>
      <c r="AW249" s="13" t="s">
        <v>33</v>
      </c>
      <c r="AX249" s="13" t="s">
        <v>72</v>
      </c>
      <c r="AY249" s="195" t="s">
        <v>126</v>
      </c>
    </row>
    <row r="250" s="15" customFormat="1">
      <c r="A250" s="15"/>
      <c r="B250" s="213"/>
      <c r="C250" s="15"/>
      <c r="D250" s="187" t="s">
        <v>140</v>
      </c>
      <c r="E250" s="214" t="s">
        <v>3</v>
      </c>
      <c r="F250" s="215" t="s">
        <v>251</v>
      </c>
      <c r="G250" s="15"/>
      <c r="H250" s="216">
        <v>22.25</v>
      </c>
      <c r="I250" s="217"/>
      <c r="J250" s="15"/>
      <c r="K250" s="15"/>
      <c r="L250" s="213"/>
      <c r="M250" s="218"/>
      <c r="N250" s="219"/>
      <c r="O250" s="219"/>
      <c r="P250" s="219"/>
      <c r="Q250" s="219"/>
      <c r="R250" s="219"/>
      <c r="S250" s="219"/>
      <c r="T250" s="220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14" t="s">
        <v>140</v>
      </c>
      <c r="AU250" s="214" t="s">
        <v>80</v>
      </c>
      <c r="AV250" s="15" t="s">
        <v>145</v>
      </c>
      <c r="AW250" s="15" t="s">
        <v>33</v>
      </c>
      <c r="AX250" s="15" t="s">
        <v>72</v>
      </c>
      <c r="AY250" s="214" t="s">
        <v>126</v>
      </c>
    </row>
    <row r="251" s="13" customFormat="1">
      <c r="A251" s="13"/>
      <c r="B251" s="194"/>
      <c r="C251" s="13"/>
      <c r="D251" s="187" t="s">
        <v>140</v>
      </c>
      <c r="E251" s="195" t="s">
        <v>3</v>
      </c>
      <c r="F251" s="196" t="s">
        <v>252</v>
      </c>
      <c r="G251" s="13"/>
      <c r="H251" s="197">
        <v>95</v>
      </c>
      <c r="I251" s="198"/>
      <c r="J251" s="13"/>
      <c r="K251" s="13"/>
      <c r="L251" s="194"/>
      <c r="M251" s="199"/>
      <c r="N251" s="200"/>
      <c r="O251" s="200"/>
      <c r="P251" s="200"/>
      <c r="Q251" s="200"/>
      <c r="R251" s="200"/>
      <c r="S251" s="200"/>
      <c r="T251" s="20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5" t="s">
        <v>140</v>
      </c>
      <c r="AU251" s="195" t="s">
        <v>80</v>
      </c>
      <c r="AV251" s="13" t="s">
        <v>80</v>
      </c>
      <c r="AW251" s="13" t="s">
        <v>33</v>
      </c>
      <c r="AX251" s="13" t="s">
        <v>72</v>
      </c>
      <c r="AY251" s="195" t="s">
        <v>126</v>
      </c>
    </row>
    <row r="252" s="13" customFormat="1">
      <c r="A252" s="13"/>
      <c r="B252" s="194"/>
      <c r="C252" s="13"/>
      <c r="D252" s="187" t="s">
        <v>140</v>
      </c>
      <c r="E252" s="195" t="s">
        <v>3</v>
      </c>
      <c r="F252" s="196" t="s">
        <v>253</v>
      </c>
      <c r="G252" s="13"/>
      <c r="H252" s="197">
        <v>7</v>
      </c>
      <c r="I252" s="198"/>
      <c r="J252" s="13"/>
      <c r="K252" s="13"/>
      <c r="L252" s="194"/>
      <c r="M252" s="199"/>
      <c r="N252" s="200"/>
      <c r="O252" s="200"/>
      <c r="P252" s="200"/>
      <c r="Q252" s="200"/>
      <c r="R252" s="200"/>
      <c r="S252" s="200"/>
      <c r="T252" s="20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95" t="s">
        <v>140</v>
      </c>
      <c r="AU252" s="195" t="s">
        <v>80</v>
      </c>
      <c r="AV252" s="13" t="s">
        <v>80</v>
      </c>
      <c r="AW252" s="13" t="s">
        <v>33</v>
      </c>
      <c r="AX252" s="13" t="s">
        <v>72</v>
      </c>
      <c r="AY252" s="195" t="s">
        <v>126</v>
      </c>
    </row>
    <row r="253" s="15" customFormat="1">
      <c r="A253" s="15"/>
      <c r="B253" s="213"/>
      <c r="C253" s="15"/>
      <c r="D253" s="187" t="s">
        <v>140</v>
      </c>
      <c r="E253" s="214" t="s">
        <v>3</v>
      </c>
      <c r="F253" s="215" t="s">
        <v>254</v>
      </c>
      <c r="G253" s="15"/>
      <c r="H253" s="216">
        <v>102</v>
      </c>
      <c r="I253" s="217"/>
      <c r="J253" s="15"/>
      <c r="K253" s="15"/>
      <c r="L253" s="213"/>
      <c r="M253" s="218"/>
      <c r="N253" s="219"/>
      <c r="O253" s="219"/>
      <c r="P253" s="219"/>
      <c r="Q253" s="219"/>
      <c r="R253" s="219"/>
      <c r="S253" s="219"/>
      <c r="T253" s="220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14" t="s">
        <v>140</v>
      </c>
      <c r="AU253" s="214" t="s">
        <v>80</v>
      </c>
      <c r="AV253" s="15" t="s">
        <v>145</v>
      </c>
      <c r="AW253" s="15" t="s">
        <v>33</v>
      </c>
      <c r="AX253" s="15" t="s">
        <v>72</v>
      </c>
      <c r="AY253" s="214" t="s">
        <v>126</v>
      </c>
    </row>
    <row r="254" s="14" customFormat="1">
      <c r="A254" s="14"/>
      <c r="B254" s="205"/>
      <c r="C254" s="14"/>
      <c r="D254" s="187" t="s">
        <v>140</v>
      </c>
      <c r="E254" s="206" t="s">
        <v>3</v>
      </c>
      <c r="F254" s="207" t="s">
        <v>244</v>
      </c>
      <c r="G254" s="14"/>
      <c r="H254" s="208">
        <v>124.25</v>
      </c>
      <c r="I254" s="209"/>
      <c r="J254" s="14"/>
      <c r="K254" s="14"/>
      <c r="L254" s="205"/>
      <c r="M254" s="210"/>
      <c r="N254" s="211"/>
      <c r="O254" s="211"/>
      <c r="P254" s="211"/>
      <c r="Q254" s="211"/>
      <c r="R254" s="211"/>
      <c r="S254" s="211"/>
      <c r="T254" s="212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6" t="s">
        <v>140</v>
      </c>
      <c r="AU254" s="206" t="s">
        <v>80</v>
      </c>
      <c r="AV254" s="14" t="s">
        <v>151</v>
      </c>
      <c r="AW254" s="14" t="s">
        <v>33</v>
      </c>
      <c r="AX254" s="14" t="s">
        <v>76</v>
      </c>
      <c r="AY254" s="206" t="s">
        <v>126</v>
      </c>
    </row>
    <row r="255" s="2" customFormat="1" ht="16.5" customHeight="1">
      <c r="A255" s="39"/>
      <c r="B255" s="173"/>
      <c r="C255" s="174" t="s">
        <v>335</v>
      </c>
      <c r="D255" s="174" t="s">
        <v>129</v>
      </c>
      <c r="E255" s="175" t="s">
        <v>336</v>
      </c>
      <c r="F255" s="176" t="s">
        <v>337</v>
      </c>
      <c r="G255" s="177" t="s">
        <v>209</v>
      </c>
      <c r="H255" s="178">
        <v>9</v>
      </c>
      <c r="I255" s="179"/>
      <c r="J255" s="180">
        <f>ROUND(I255*H255,2)</f>
        <v>0</v>
      </c>
      <c r="K255" s="176" t="s">
        <v>198</v>
      </c>
      <c r="L255" s="40"/>
      <c r="M255" s="181" t="s">
        <v>3</v>
      </c>
      <c r="N255" s="182" t="s">
        <v>43</v>
      </c>
      <c r="O255" s="73"/>
      <c r="P255" s="183">
        <f>O255*H255</f>
        <v>0</v>
      </c>
      <c r="Q255" s="183">
        <v>0</v>
      </c>
      <c r="R255" s="183">
        <f>Q255*H255</f>
        <v>0</v>
      </c>
      <c r="S255" s="183">
        <v>0</v>
      </c>
      <c r="T255" s="184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85" t="s">
        <v>151</v>
      </c>
      <c r="AT255" s="185" t="s">
        <v>129</v>
      </c>
      <c r="AU255" s="185" t="s">
        <v>80</v>
      </c>
      <c r="AY255" s="20" t="s">
        <v>126</v>
      </c>
      <c r="BE255" s="186">
        <f>IF(N255="základní",J255,0)</f>
        <v>0</v>
      </c>
      <c r="BF255" s="186">
        <f>IF(N255="snížená",J255,0)</f>
        <v>0</v>
      </c>
      <c r="BG255" s="186">
        <f>IF(N255="zákl. přenesená",J255,0)</f>
        <v>0</v>
      </c>
      <c r="BH255" s="186">
        <f>IF(N255="sníž. přenesená",J255,0)</f>
        <v>0</v>
      </c>
      <c r="BI255" s="186">
        <f>IF(N255="nulová",J255,0)</f>
        <v>0</v>
      </c>
      <c r="BJ255" s="20" t="s">
        <v>76</v>
      </c>
      <c r="BK255" s="186">
        <f>ROUND(I255*H255,2)</f>
        <v>0</v>
      </c>
      <c r="BL255" s="20" t="s">
        <v>151</v>
      </c>
      <c r="BM255" s="185" t="s">
        <v>338</v>
      </c>
    </row>
    <row r="256" s="2" customFormat="1">
      <c r="A256" s="39"/>
      <c r="B256" s="40"/>
      <c r="C256" s="39"/>
      <c r="D256" s="187" t="s">
        <v>136</v>
      </c>
      <c r="E256" s="39"/>
      <c r="F256" s="188" t="s">
        <v>339</v>
      </c>
      <c r="G256" s="39"/>
      <c r="H256" s="39"/>
      <c r="I256" s="189"/>
      <c r="J256" s="39"/>
      <c r="K256" s="39"/>
      <c r="L256" s="40"/>
      <c r="M256" s="190"/>
      <c r="N256" s="191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136</v>
      </c>
      <c r="AU256" s="20" t="s">
        <v>80</v>
      </c>
    </row>
    <row r="257" s="2" customFormat="1">
      <c r="A257" s="39"/>
      <c r="B257" s="40"/>
      <c r="C257" s="39"/>
      <c r="D257" s="192" t="s">
        <v>138</v>
      </c>
      <c r="E257" s="39"/>
      <c r="F257" s="193" t="s">
        <v>340</v>
      </c>
      <c r="G257" s="39"/>
      <c r="H257" s="39"/>
      <c r="I257" s="189"/>
      <c r="J257" s="39"/>
      <c r="K257" s="39"/>
      <c r="L257" s="40"/>
      <c r="M257" s="190"/>
      <c r="N257" s="191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138</v>
      </c>
      <c r="AU257" s="20" t="s">
        <v>80</v>
      </c>
    </row>
    <row r="258" s="13" customFormat="1">
      <c r="A258" s="13"/>
      <c r="B258" s="194"/>
      <c r="C258" s="13"/>
      <c r="D258" s="187" t="s">
        <v>140</v>
      </c>
      <c r="E258" s="195" t="s">
        <v>3</v>
      </c>
      <c r="F258" s="196" t="s">
        <v>341</v>
      </c>
      <c r="G258" s="13"/>
      <c r="H258" s="197">
        <v>9</v>
      </c>
      <c r="I258" s="198"/>
      <c r="J258" s="13"/>
      <c r="K258" s="13"/>
      <c r="L258" s="194"/>
      <c r="M258" s="199"/>
      <c r="N258" s="200"/>
      <c r="O258" s="200"/>
      <c r="P258" s="200"/>
      <c r="Q258" s="200"/>
      <c r="R258" s="200"/>
      <c r="S258" s="200"/>
      <c r="T258" s="20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5" t="s">
        <v>140</v>
      </c>
      <c r="AU258" s="195" t="s">
        <v>80</v>
      </c>
      <c r="AV258" s="13" t="s">
        <v>80</v>
      </c>
      <c r="AW258" s="13" t="s">
        <v>33</v>
      </c>
      <c r="AX258" s="13" t="s">
        <v>76</v>
      </c>
      <c r="AY258" s="195" t="s">
        <v>126</v>
      </c>
    </row>
    <row r="259" s="2" customFormat="1" ht="16.5" customHeight="1">
      <c r="A259" s="39"/>
      <c r="B259" s="173"/>
      <c r="C259" s="221" t="s">
        <v>342</v>
      </c>
      <c r="D259" s="221" t="s">
        <v>343</v>
      </c>
      <c r="E259" s="222" t="s">
        <v>344</v>
      </c>
      <c r="F259" s="223" t="s">
        <v>345</v>
      </c>
      <c r="G259" s="224" t="s">
        <v>346</v>
      </c>
      <c r="H259" s="225">
        <v>0.17999999999999999</v>
      </c>
      <c r="I259" s="226"/>
      <c r="J259" s="227">
        <f>ROUND(I259*H259,2)</f>
        <v>0</v>
      </c>
      <c r="K259" s="223" t="s">
        <v>198</v>
      </c>
      <c r="L259" s="228"/>
      <c r="M259" s="229" t="s">
        <v>3</v>
      </c>
      <c r="N259" s="230" t="s">
        <v>43</v>
      </c>
      <c r="O259" s="73"/>
      <c r="P259" s="183">
        <f>O259*H259</f>
        <v>0</v>
      </c>
      <c r="Q259" s="183">
        <v>0.001</v>
      </c>
      <c r="R259" s="183">
        <f>Q259*H259</f>
        <v>0.00017999999999999998</v>
      </c>
      <c r="S259" s="183">
        <v>0</v>
      </c>
      <c r="T259" s="184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185" t="s">
        <v>176</v>
      </c>
      <c r="AT259" s="185" t="s">
        <v>343</v>
      </c>
      <c r="AU259" s="185" t="s">
        <v>80</v>
      </c>
      <c r="AY259" s="20" t="s">
        <v>126</v>
      </c>
      <c r="BE259" s="186">
        <f>IF(N259="základní",J259,0)</f>
        <v>0</v>
      </c>
      <c r="BF259" s="186">
        <f>IF(N259="snížená",J259,0)</f>
        <v>0</v>
      </c>
      <c r="BG259" s="186">
        <f>IF(N259="zákl. přenesená",J259,0)</f>
        <v>0</v>
      </c>
      <c r="BH259" s="186">
        <f>IF(N259="sníž. přenesená",J259,0)</f>
        <v>0</v>
      </c>
      <c r="BI259" s="186">
        <f>IF(N259="nulová",J259,0)</f>
        <v>0</v>
      </c>
      <c r="BJ259" s="20" t="s">
        <v>76</v>
      </c>
      <c r="BK259" s="186">
        <f>ROUND(I259*H259,2)</f>
        <v>0</v>
      </c>
      <c r="BL259" s="20" t="s">
        <v>151</v>
      </c>
      <c r="BM259" s="185" t="s">
        <v>347</v>
      </c>
    </row>
    <row r="260" s="2" customFormat="1">
      <c r="A260" s="39"/>
      <c r="B260" s="40"/>
      <c r="C260" s="39"/>
      <c r="D260" s="187" t="s">
        <v>136</v>
      </c>
      <c r="E260" s="39"/>
      <c r="F260" s="188" t="s">
        <v>345</v>
      </c>
      <c r="G260" s="39"/>
      <c r="H260" s="39"/>
      <c r="I260" s="189"/>
      <c r="J260" s="39"/>
      <c r="K260" s="39"/>
      <c r="L260" s="40"/>
      <c r="M260" s="190"/>
      <c r="N260" s="191"/>
      <c r="O260" s="73"/>
      <c r="P260" s="73"/>
      <c r="Q260" s="73"/>
      <c r="R260" s="73"/>
      <c r="S260" s="73"/>
      <c r="T260" s="74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20" t="s">
        <v>136</v>
      </c>
      <c r="AU260" s="20" t="s">
        <v>80</v>
      </c>
    </row>
    <row r="261" s="13" customFormat="1">
      <c r="A261" s="13"/>
      <c r="B261" s="194"/>
      <c r="C261" s="13"/>
      <c r="D261" s="187" t="s">
        <v>140</v>
      </c>
      <c r="E261" s="13"/>
      <c r="F261" s="196" t="s">
        <v>348</v>
      </c>
      <c r="G261" s="13"/>
      <c r="H261" s="197">
        <v>0.17999999999999999</v>
      </c>
      <c r="I261" s="198"/>
      <c r="J261" s="13"/>
      <c r="K261" s="13"/>
      <c r="L261" s="194"/>
      <c r="M261" s="199"/>
      <c r="N261" s="200"/>
      <c r="O261" s="200"/>
      <c r="P261" s="200"/>
      <c r="Q261" s="200"/>
      <c r="R261" s="200"/>
      <c r="S261" s="200"/>
      <c r="T261" s="201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95" t="s">
        <v>140</v>
      </c>
      <c r="AU261" s="195" t="s">
        <v>80</v>
      </c>
      <c r="AV261" s="13" t="s">
        <v>80</v>
      </c>
      <c r="AW261" s="13" t="s">
        <v>4</v>
      </c>
      <c r="AX261" s="13" t="s">
        <v>76</v>
      </c>
      <c r="AY261" s="195" t="s">
        <v>126</v>
      </c>
    </row>
    <row r="262" s="2" customFormat="1" ht="16.5" customHeight="1">
      <c r="A262" s="39"/>
      <c r="B262" s="173"/>
      <c r="C262" s="174" t="s">
        <v>349</v>
      </c>
      <c r="D262" s="174" t="s">
        <v>129</v>
      </c>
      <c r="E262" s="175" t="s">
        <v>350</v>
      </c>
      <c r="F262" s="176" t="s">
        <v>351</v>
      </c>
      <c r="G262" s="177" t="s">
        <v>209</v>
      </c>
      <c r="H262" s="178">
        <v>9</v>
      </c>
      <c r="I262" s="179"/>
      <c r="J262" s="180">
        <f>ROUND(I262*H262,2)</f>
        <v>0</v>
      </c>
      <c r="K262" s="176" t="s">
        <v>198</v>
      </c>
      <c r="L262" s="40"/>
      <c r="M262" s="181" t="s">
        <v>3</v>
      </c>
      <c r="N262" s="182" t="s">
        <v>43</v>
      </c>
      <c r="O262" s="73"/>
      <c r="P262" s="183">
        <f>O262*H262</f>
        <v>0</v>
      </c>
      <c r="Q262" s="183">
        <v>0</v>
      </c>
      <c r="R262" s="183">
        <f>Q262*H262</f>
        <v>0</v>
      </c>
      <c r="S262" s="183">
        <v>0</v>
      </c>
      <c r="T262" s="184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85" t="s">
        <v>151</v>
      </c>
      <c r="AT262" s="185" t="s">
        <v>129</v>
      </c>
      <c r="AU262" s="185" t="s">
        <v>80</v>
      </c>
      <c r="AY262" s="20" t="s">
        <v>126</v>
      </c>
      <c r="BE262" s="186">
        <f>IF(N262="základní",J262,0)</f>
        <v>0</v>
      </c>
      <c r="BF262" s="186">
        <f>IF(N262="snížená",J262,0)</f>
        <v>0</v>
      </c>
      <c r="BG262" s="186">
        <f>IF(N262="zákl. přenesená",J262,0)</f>
        <v>0</v>
      </c>
      <c r="BH262" s="186">
        <f>IF(N262="sníž. přenesená",J262,0)</f>
        <v>0</v>
      </c>
      <c r="BI262" s="186">
        <f>IF(N262="nulová",J262,0)</f>
        <v>0</v>
      </c>
      <c r="BJ262" s="20" t="s">
        <v>76</v>
      </c>
      <c r="BK262" s="186">
        <f>ROUND(I262*H262,2)</f>
        <v>0</v>
      </c>
      <c r="BL262" s="20" t="s">
        <v>151</v>
      </c>
      <c r="BM262" s="185" t="s">
        <v>352</v>
      </c>
    </row>
    <row r="263" s="2" customFormat="1">
      <c r="A263" s="39"/>
      <c r="B263" s="40"/>
      <c r="C263" s="39"/>
      <c r="D263" s="187" t="s">
        <v>136</v>
      </c>
      <c r="E263" s="39"/>
      <c r="F263" s="188" t="s">
        <v>353</v>
      </c>
      <c r="G263" s="39"/>
      <c r="H263" s="39"/>
      <c r="I263" s="189"/>
      <c r="J263" s="39"/>
      <c r="K263" s="39"/>
      <c r="L263" s="40"/>
      <c r="M263" s="190"/>
      <c r="N263" s="191"/>
      <c r="O263" s="73"/>
      <c r="P263" s="73"/>
      <c r="Q263" s="73"/>
      <c r="R263" s="73"/>
      <c r="S263" s="73"/>
      <c r="T263" s="74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136</v>
      </c>
      <c r="AU263" s="20" t="s">
        <v>80</v>
      </c>
    </row>
    <row r="264" s="2" customFormat="1">
      <c r="A264" s="39"/>
      <c r="B264" s="40"/>
      <c r="C264" s="39"/>
      <c r="D264" s="192" t="s">
        <v>138</v>
      </c>
      <c r="E264" s="39"/>
      <c r="F264" s="193" t="s">
        <v>354</v>
      </c>
      <c r="G264" s="39"/>
      <c r="H264" s="39"/>
      <c r="I264" s="189"/>
      <c r="J264" s="39"/>
      <c r="K264" s="39"/>
      <c r="L264" s="40"/>
      <c r="M264" s="190"/>
      <c r="N264" s="191"/>
      <c r="O264" s="73"/>
      <c r="P264" s="73"/>
      <c r="Q264" s="73"/>
      <c r="R264" s="73"/>
      <c r="S264" s="73"/>
      <c r="T264" s="74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20" t="s">
        <v>138</v>
      </c>
      <c r="AU264" s="20" t="s">
        <v>80</v>
      </c>
    </row>
    <row r="265" s="13" customFormat="1">
      <c r="A265" s="13"/>
      <c r="B265" s="194"/>
      <c r="C265" s="13"/>
      <c r="D265" s="187" t="s">
        <v>140</v>
      </c>
      <c r="E265" s="195" t="s">
        <v>3</v>
      </c>
      <c r="F265" s="196" t="s">
        <v>341</v>
      </c>
      <c r="G265" s="13"/>
      <c r="H265" s="197">
        <v>9</v>
      </c>
      <c r="I265" s="198"/>
      <c r="J265" s="13"/>
      <c r="K265" s="13"/>
      <c r="L265" s="194"/>
      <c r="M265" s="199"/>
      <c r="N265" s="200"/>
      <c r="O265" s="200"/>
      <c r="P265" s="200"/>
      <c r="Q265" s="200"/>
      <c r="R265" s="200"/>
      <c r="S265" s="200"/>
      <c r="T265" s="20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95" t="s">
        <v>140</v>
      </c>
      <c r="AU265" s="195" t="s">
        <v>80</v>
      </c>
      <c r="AV265" s="13" t="s">
        <v>80</v>
      </c>
      <c r="AW265" s="13" t="s">
        <v>33</v>
      </c>
      <c r="AX265" s="13" t="s">
        <v>76</v>
      </c>
      <c r="AY265" s="195" t="s">
        <v>126</v>
      </c>
    </row>
    <row r="266" s="2" customFormat="1" ht="21.75" customHeight="1">
      <c r="A266" s="39"/>
      <c r="B266" s="173"/>
      <c r="C266" s="174" t="s">
        <v>355</v>
      </c>
      <c r="D266" s="174" t="s">
        <v>129</v>
      </c>
      <c r="E266" s="175" t="s">
        <v>356</v>
      </c>
      <c r="F266" s="176" t="s">
        <v>357</v>
      </c>
      <c r="G266" s="177" t="s">
        <v>209</v>
      </c>
      <c r="H266" s="178">
        <v>9</v>
      </c>
      <c r="I266" s="179"/>
      <c r="J266" s="180">
        <f>ROUND(I266*H266,2)</f>
        <v>0</v>
      </c>
      <c r="K266" s="176" t="s">
        <v>198</v>
      </c>
      <c r="L266" s="40"/>
      <c r="M266" s="181" t="s">
        <v>3</v>
      </c>
      <c r="N266" s="182" t="s">
        <v>43</v>
      </c>
      <c r="O266" s="73"/>
      <c r="P266" s="183">
        <f>O266*H266</f>
        <v>0</v>
      </c>
      <c r="Q266" s="183">
        <v>0</v>
      </c>
      <c r="R266" s="183">
        <f>Q266*H266</f>
        <v>0</v>
      </c>
      <c r="S266" s="183">
        <v>0</v>
      </c>
      <c r="T266" s="184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85" t="s">
        <v>151</v>
      </c>
      <c r="AT266" s="185" t="s">
        <v>129</v>
      </c>
      <c r="AU266" s="185" t="s">
        <v>80</v>
      </c>
      <c r="AY266" s="20" t="s">
        <v>126</v>
      </c>
      <c r="BE266" s="186">
        <f>IF(N266="základní",J266,0)</f>
        <v>0</v>
      </c>
      <c r="BF266" s="186">
        <f>IF(N266="snížená",J266,0)</f>
        <v>0</v>
      </c>
      <c r="BG266" s="186">
        <f>IF(N266="zákl. přenesená",J266,0)</f>
        <v>0</v>
      </c>
      <c r="BH266" s="186">
        <f>IF(N266="sníž. přenesená",J266,0)</f>
        <v>0</v>
      </c>
      <c r="BI266" s="186">
        <f>IF(N266="nulová",J266,0)</f>
        <v>0</v>
      </c>
      <c r="BJ266" s="20" t="s">
        <v>76</v>
      </c>
      <c r="BK266" s="186">
        <f>ROUND(I266*H266,2)</f>
        <v>0</v>
      </c>
      <c r="BL266" s="20" t="s">
        <v>151</v>
      </c>
      <c r="BM266" s="185" t="s">
        <v>358</v>
      </c>
    </row>
    <row r="267" s="2" customFormat="1">
      <c r="A267" s="39"/>
      <c r="B267" s="40"/>
      <c r="C267" s="39"/>
      <c r="D267" s="187" t="s">
        <v>136</v>
      </c>
      <c r="E267" s="39"/>
      <c r="F267" s="188" t="s">
        <v>359</v>
      </c>
      <c r="G267" s="39"/>
      <c r="H267" s="39"/>
      <c r="I267" s="189"/>
      <c r="J267" s="39"/>
      <c r="K267" s="39"/>
      <c r="L267" s="40"/>
      <c r="M267" s="190"/>
      <c r="N267" s="191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136</v>
      </c>
      <c r="AU267" s="20" t="s">
        <v>80</v>
      </c>
    </row>
    <row r="268" s="2" customFormat="1">
      <c r="A268" s="39"/>
      <c r="B268" s="40"/>
      <c r="C268" s="39"/>
      <c r="D268" s="192" t="s">
        <v>138</v>
      </c>
      <c r="E268" s="39"/>
      <c r="F268" s="193" t="s">
        <v>360</v>
      </c>
      <c r="G268" s="39"/>
      <c r="H268" s="39"/>
      <c r="I268" s="189"/>
      <c r="J268" s="39"/>
      <c r="K268" s="39"/>
      <c r="L268" s="40"/>
      <c r="M268" s="190"/>
      <c r="N268" s="191"/>
      <c r="O268" s="73"/>
      <c r="P268" s="73"/>
      <c r="Q268" s="73"/>
      <c r="R268" s="73"/>
      <c r="S268" s="73"/>
      <c r="T268" s="74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20" t="s">
        <v>138</v>
      </c>
      <c r="AU268" s="20" t="s">
        <v>80</v>
      </c>
    </row>
    <row r="269" s="13" customFormat="1">
      <c r="A269" s="13"/>
      <c r="B269" s="194"/>
      <c r="C269" s="13"/>
      <c r="D269" s="187" t="s">
        <v>140</v>
      </c>
      <c r="E269" s="195" t="s">
        <v>3</v>
      </c>
      <c r="F269" s="196" t="s">
        <v>341</v>
      </c>
      <c r="G269" s="13"/>
      <c r="H269" s="197">
        <v>9</v>
      </c>
      <c r="I269" s="198"/>
      <c r="J269" s="13"/>
      <c r="K269" s="13"/>
      <c r="L269" s="194"/>
      <c r="M269" s="199"/>
      <c r="N269" s="200"/>
      <c r="O269" s="200"/>
      <c r="P269" s="200"/>
      <c r="Q269" s="200"/>
      <c r="R269" s="200"/>
      <c r="S269" s="200"/>
      <c r="T269" s="20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95" t="s">
        <v>140</v>
      </c>
      <c r="AU269" s="195" t="s">
        <v>80</v>
      </c>
      <c r="AV269" s="13" t="s">
        <v>80</v>
      </c>
      <c r="AW269" s="13" t="s">
        <v>33</v>
      </c>
      <c r="AX269" s="13" t="s">
        <v>76</v>
      </c>
      <c r="AY269" s="195" t="s">
        <v>126</v>
      </c>
    </row>
    <row r="270" s="2" customFormat="1" ht="16.5" customHeight="1">
      <c r="A270" s="39"/>
      <c r="B270" s="173"/>
      <c r="C270" s="221" t="s">
        <v>361</v>
      </c>
      <c r="D270" s="221" t="s">
        <v>343</v>
      </c>
      <c r="E270" s="222" t="s">
        <v>362</v>
      </c>
      <c r="F270" s="223" t="s">
        <v>363</v>
      </c>
      <c r="G270" s="224" t="s">
        <v>235</v>
      </c>
      <c r="H270" s="225">
        <v>0.45900000000000002</v>
      </c>
      <c r="I270" s="226"/>
      <c r="J270" s="227">
        <f>ROUND(I270*H270,2)</f>
        <v>0</v>
      </c>
      <c r="K270" s="223" t="s">
        <v>198</v>
      </c>
      <c r="L270" s="228"/>
      <c r="M270" s="229" t="s">
        <v>3</v>
      </c>
      <c r="N270" s="230" t="s">
        <v>43</v>
      </c>
      <c r="O270" s="73"/>
      <c r="P270" s="183">
        <f>O270*H270</f>
        <v>0</v>
      </c>
      <c r="Q270" s="183">
        <v>0.20999999999999999</v>
      </c>
      <c r="R270" s="183">
        <f>Q270*H270</f>
        <v>0.096390000000000003</v>
      </c>
      <c r="S270" s="183">
        <v>0</v>
      </c>
      <c r="T270" s="184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185" t="s">
        <v>176</v>
      </c>
      <c r="AT270" s="185" t="s">
        <v>343</v>
      </c>
      <c r="AU270" s="185" t="s">
        <v>80</v>
      </c>
      <c r="AY270" s="20" t="s">
        <v>126</v>
      </c>
      <c r="BE270" s="186">
        <f>IF(N270="základní",J270,0)</f>
        <v>0</v>
      </c>
      <c r="BF270" s="186">
        <f>IF(N270="snížená",J270,0)</f>
        <v>0</v>
      </c>
      <c r="BG270" s="186">
        <f>IF(N270="zákl. přenesená",J270,0)</f>
        <v>0</v>
      </c>
      <c r="BH270" s="186">
        <f>IF(N270="sníž. přenesená",J270,0)</f>
        <v>0</v>
      </c>
      <c r="BI270" s="186">
        <f>IF(N270="nulová",J270,0)</f>
        <v>0</v>
      </c>
      <c r="BJ270" s="20" t="s">
        <v>76</v>
      </c>
      <c r="BK270" s="186">
        <f>ROUND(I270*H270,2)</f>
        <v>0</v>
      </c>
      <c r="BL270" s="20" t="s">
        <v>151</v>
      </c>
      <c r="BM270" s="185" t="s">
        <v>364</v>
      </c>
    </row>
    <row r="271" s="2" customFormat="1">
      <c r="A271" s="39"/>
      <c r="B271" s="40"/>
      <c r="C271" s="39"/>
      <c r="D271" s="187" t="s">
        <v>136</v>
      </c>
      <c r="E271" s="39"/>
      <c r="F271" s="188" t="s">
        <v>363</v>
      </c>
      <c r="G271" s="39"/>
      <c r="H271" s="39"/>
      <c r="I271" s="189"/>
      <c r="J271" s="39"/>
      <c r="K271" s="39"/>
      <c r="L271" s="40"/>
      <c r="M271" s="190"/>
      <c r="N271" s="191"/>
      <c r="O271" s="73"/>
      <c r="P271" s="73"/>
      <c r="Q271" s="73"/>
      <c r="R271" s="73"/>
      <c r="S271" s="73"/>
      <c r="T271" s="74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20" t="s">
        <v>136</v>
      </c>
      <c r="AU271" s="20" t="s">
        <v>80</v>
      </c>
    </row>
    <row r="272" s="13" customFormat="1">
      <c r="A272" s="13"/>
      <c r="B272" s="194"/>
      <c r="C272" s="13"/>
      <c r="D272" s="187" t="s">
        <v>140</v>
      </c>
      <c r="E272" s="13"/>
      <c r="F272" s="196" t="s">
        <v>365</v>
      </c>
      <c r="G272" s="13"/>
      <c r="H272" s="197">
        <v>0.45900000000000002</v>
      </c>
      <c r="I272" s="198"/>
      <c r="J272" s="13"/>
      <c r="K272" s="13"/>
      <c r="L272" s="194"/>
      <c r="M272" s="199"/>
      <c r="N272" s="200"/>
      <c r="O272" s="200"/>
      <c r="P272" s="200"/>
      <c r="Q272" s="200"/>
      <c r="R272" s="200"/>
      <c r="S272" s="200"/>
      <c r="T272" s="201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95" t="s">
        <v>140</v>
      </c>
      <c r="AU272" s="195" t="s">
        <v>80</v>
      </c>
      <c r="AV272" s="13" t="s">
        <v>80</v>
      </c>
      <c r="AW272" s="13" t="s">
        <v>4</v>
      </c>
      <c r="AX272" s="13" t="s">
        <v>76</v>
      </c>
      <c r="AY272" s="195" t="s">
        <v>126</v>
      </c>
    </row>
    <row r="273" s="2" customFormat="1" ht="16.5" customHeight="1">
      <c r="A273" s="39"/>
      <c r="B273" s="173"/>
      <c r="C273" s="174" t="s">
        <v>366</v>
      </c>
      <c r="D273" s="174" t="s">
        <v>129</v>
      </c>
      <c r="E273" s="175" t="s">
        <v>367</v>
      </c>
      <c r="F273" s="176" t="s">
        <v>368</v>
      </c>
      <c r="G273" s="177" t="s">
        <v>209</v>
      </c>
      <c r="H273" s="178">
        <v>9</v>
      </c>
      <c r="I273" s="179"/>
      <c r="J273" s="180">
        <f>ROUND(I273*H273,2)</f>
        <v>0</v>
      </c>
      <c r="K273" s="176" t="s">
        <v>198</v>
      </c>
      <c r="L273" s="40"/>
      <c r="M273" s="181" t="s">
        <v>3</v>
      </c>
      <c r="N273" s="182" t="s">
        <v>43</v>
      </c>
      <c r="O273" s="73"/>
      <c r="P273" s="183">
        <f>O273*H273</f>
        <v>0</v>
      </c>
      <c r="Q273" s="183">
        <v>0</v>
      </c>
      <c r="R273" s="183">
        <f>Q273*H273</f>
        <v>0</v>
      </c>
      <c r="S273" s="183">
        <v>0</v>
      </c>
      <c r="T273" s="184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185" t="s">
        <v>151</v>
      </c>
      <c r="AT273" s="185" t="s">
        <v>129</v>
      </c>
      <c r="AU273" s="185" t="s">
        <v>80</v>
      </c>
      <c r="AY273" s="20" t="s">
        <v>126</v>
      </c>
      <c r="BE273" s="186">
        <f>IF(N273="základní",J273,0)</f>
        <v>0</v>
      </c>
      <c r="BF273" s="186">
        <f>IF(N273="snížená",J273,0)</f>
        <v>0</v>
      </c>
      <c r="BG273" s="186">
        <f>IF(N273="zákl. přenesená",J273,0)</f>
        <v>0</v>
      </c>
      <c r="BH273" s="186">
        <f>IF(N273="sníž. přenesená",J273,0)</f>
        <v>0</v>
      </c>
      <c r="BI273" s="186">
        <f>IF(N273="nulová",J273,0)</f>
        <v>0</v>
      </c>
      <c r="BJ273" s="20" t="s">
        <v>76</v>
      </c>
      <c r="BK273" s="186">
        <f>ROUND(I273*H273,2)</f>
        <v>0</v>
      </c>
      <c r="BL273" s="20" t="s">
        <v>151</v>
      </c>
      <c r="BM273" s="185" t="s">
        <v>369</v>
      </c>
    </row>
    <row r="274" s="2" customFormat="1">
      <c r="A274" s="39"/>
      <c r="B274" s="40"/>
      <c r="C274" s="39"/>
      <c r="D274" s="187" t="s">
        <v>136</v>
      </c>
      <c r="E274" s="39"/>
      <c r="F274" s="188" t="s">
        <v>370</v>
      </c>
      <c r="G274" s="39"/>
      <c r="H274" s="39"/>
      <c r="I274" s="189"/>
      <c r="J274" s="39"/>
      <c r="K274" s="39"/>
      <c r="L274" s="40"/>
      <c r="M274" s="190"/>
      <c r="N274" s="191"/>
      <c r="O274" s="73"/>
      <c r="P274" s="73"/>
      <c r="Q274" s="73"/>
      <c r="R274" s="73"/>
      <c r="S274" s="73"/>
      <c r="T274" s="74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20" t="s">
        <v>136</v>
      </c>
      <c r="AU274" s="20" t="s">
        <v>80</v>
      </c>
    </row>
    <row r="275" s="2" customFormat="1">
      <c r="A275" s="39"/>
      <c r="B275" s="40"/>
      <c r="C275" s="39"/>
      <c r="D275" s="192" t="s">
        <v>138</v>
      </c>
      <c r="E275" s="39"/>
      <c r="F275" s="193" t="s">
        <v>371</v>
      </c>
      <c r="G275" s="39"/>
      <c r="H275" s="39"/>
      <c r="I275" s="189"/>
      <c r="J275" s="39"/>
      <c r="K275" s="39"/>
      <c r="L275" s="40"/>
      <c r="M275" s="190"/>
      <c r="N275" s="191"/>
      <c r="O275" s="73"/>
      <c r="P275" s="73"/>
      <c r="Q275" s="73"/>
      <c r="R275" s="73"/>
      <c r="S275" s="73"/>
      <c r="T275" s="74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20" t="s">
        <v>138</v>
      </c>
      <c r="AU275" s="20" t="s">
        <v>80</v>
      </c>
    </row>
    <row r="276" s="13" customFormat="1">
      <c r="A276" s="13"/>
      <c r="B276" s="194"/>
      <c r="C276" s="13"/>
      <c r="D276" s="187" t="s">
        <v>140</v>
      </c>
      <c r="E276" s="195" t="s">
        <v>3</v>
      </c>
      <c r="F276" s="196" t="s">
        <v>341</v>
      </c>
      <c r="G276" s="13"/>
      <c r="H276" s="197">
        <v>9</v>
      </c>
      <c r="I276" s="198"/>
      <c r="J276" s="13"/>
      <c r="K276" s="13"/>
      <c r="L276" s="194"/>
      <c r="M276" s="199"/>
      <c r="N276" s="200"/>
      <c r="O276" s="200"/>
      <c r="P276" s="200"/>
      <c r="Q276" s="200"/>
      <c r="R276" s="200"/>
      <c r="S276" s="200"/>
      <c r="T276" s="20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95" t="s">
        <v>140</v>
      </c>
      <c r="AU276" s="195" t="s">
        <v>80</v>
      </c>
      <c r="AV276" s="13" t="s">
        <v>80</v>
      </c>
      <c r="AW276" s="13" t="s">
        <v>33</v>
      </c>
      <c r="AX276" s="13" t="s">
        <v>76</v>
      </c>
      <c r="AY276" s="195" t="s">
        <v>126</v>
      </c>
    </row>
    <row r="277" s="2" customFormat="1" ht="16.5" customHeight="1">
      <c r="A277" s="39"/>
      <c r="B277" s="173"/>
      <c r="C277" s="174" t="s">
        <v>372</v>
      </c>
      <c r="D277" s="174" t="s">
        <v>129</v>
      </c>
      <c r="E277" s="175" t="s">
        <v>373</v>
      </c>
      <c r="F277" s="176" t="s">
        <v>374</v>
      </c>
      <c r="G277" s="177" t="s">
        <v>209</v>
      </c>
      <c r="H277" s="178">
        <v>27.5</v>
      </c>
      <c r="I277" s="179"/>
      <c r="J277" s="180">
        <f>ROUND(I277*H277,2)</f>
        <v>0</v>
      </c>
      <c r="K277" s="176" t="s">
        <v>198</v>
      </c>
      <c r="L277" s="40"/>
      <c r="M277" s="181" t="s">
        <v>3</v>
      </c>
      <c r="N277" s="182" t="s">
        <v>43</v>
      </c>
      <c r="O277" s="73"/>
      <c r="P277" s="183">
        <f>O277*H277</f>
        <v>0</v>
      </c>
      <c r="Q277" s="183">
        <v>0</v>
      </c>
      <c r="R277" s="183">
        <f>Q277*H277</f>
        <v>0</v>
      </c>
      <c r="S277" s="183">
        <v>0</v>
      </c>
      <c r="T277" s="184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85" t="s">
        <v>375</v>
      </c>
      <c r="AT277" s="185" t="s">
        <v>129</v>
      </c>
      <c r="AU277" s="185" t="s">
        <v>80</v>
      </c>
      <c r="AY277" s="20" t="s">
        <v>126</v>
      </c>
      <c r="BE277" s="186">
        <f>IF(N277="základní",J277,0)</f>
        <v>0</v>
      </c>
      <c r="BF277" s="186">
        <f>IF(N277="snížená",J277,0)</f>
        <v>0</v>
      </c>
      <c r="BG277" s="186">
        <f>IF(N277="zákl. přenesená",J277,0)</f>
        <v>0</v>
      </c>
      <c r="BH277" s="186">
        <f>IF(N277="sníž. přenesená",J277,0)</f>
        <v>0</v>
      </c>
      <c r="BI277" s="186">
        <f>IF(N277="nulová",J277,0)</f>
        <v>0</v>
      </c>
      <c r="BJ277" s="20" t="s">
        <v>76</v>
      </c>
      <c r="BK277" s="186">
        <f>ROUND(I277*H277,2)</f>
        <v>0</v>
      </c>
      <c r="BL277" s="20" t="s">
        <v>375</v>
      </c>
      <c r="BM277" s="185" t="s">
        <v>376</v>
      </c>
    </row>
    <row r="278" s="2" customFormat="1">
      <c r="A278" s="39"/>
      <c r="B278" s="40"/>
      <c r="C278" s="39"/>
      <c r="D278" s="187" t="s">
        <v>136</v>
      </c>
      <c r="E278" s="39"/>
      <c r="F278" s="188" t="s">
        <v>377</v>
      </c>
      <c r="G278" s="39"/>
      <c r="H278" s="39"/>
      <c r="I278" s="189"/>
      <c r="J278" s="39"/>
      <c r="K278" s="39"/>
      <c r="L278" s="40"/>
      <c r="M278" s="190"/>
      <c r="N278" s="191"/>
      <c r="O278" s="73"/>
      <c r="P278" s="73"/>
      <c r="Q278" s="73"/>
      <c r="R278" s="73"/>
      <c r="S278" s="73"/>
      <c r="T278" s="74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0" t="s">
        <v>136</v>
      </c>
      <c r="AU278" s="20" t="s">
        <v>80</v>
      </c>
    </row>
    <row r="279" s="2" customFormat="1">
      <c r="A279" s="39"/>
      <c r="B279" s="40"/>
      <c r="C279" s="39"/>
      <c r="D279" s="192" t="s">
        <v>138</v>
      </c>
      <c r="E279" s="39"/>
      <c r="F279" s="193" t="s">
        <v>378</v>
      </c>
      <c r="G279" s="39"/>
      <c r="H279" s="39"/>
      <c r="I279" s="189"/>
      <c r="J279" s="39"/>
      <c r="K279" s="39"/>
      <c r="L279" s="40"/>
      <c r="M279" s="190"/>
      <c r="N279" s="191"/>
      <c r="O279" s="73"/>
      <c r="P279" s="73"/>
      <c r="Q279" s="73"/>
      <c r="R279" s="73"/>
      <c r="S279" s="73"/>
      <c r="T279" s="74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20" t="s">
        <v>138</v>
      </c>
      <c r="AU279" s="20" t="s">
        <v>80</v>
      </c>
    </row>
    <row r="280" s="13" customFormat="1">
      <c r="A280" s="13"/>
      <c r="B280" s="194"/>
      <c r="C280" s="13"/>
      <c r="D280" s="187" t="s">
        <v>140</v>
      </c>
      <c r="E280" s="195" t="s">
        <v>3</v>
      </c>
      <c r="F280" s="196" t="s">
        <v>379</v>
      </c>
      <c r="G280" s="13"/>
      <c r="H280" s="197">
        <v>27.5</v>
      </c>
      <c r="I280" s="198"/>
      <c r="J280" s="13"/>
      <c r="K280" s="13"/>
      <c r="L280" s="194"/>
      <c r="M280" s="199"/>
      <c r="N280" s="200"/>
      <c r="O280" s="200"/>
      <c r="P280" s="200"/>
      <c r="Q280" s="200"/>
      <c r="R280" s="200"/>
      <c r="S280" s="200"/>
      <c r="T280" s="20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95" t="s">
        <v>140</v>
      </c>
      <c r="AU280" s="195" t="s">
        <v>80</v>
      </c>
      <c r="AV280" s="13" t="s">
        <v>80</v>
      </c>
      <c r="AW280" s="13" t="s">
        <v>33</v>
      </c>
      <c r="AX280" s="13" t="s">
        <v>76</v>
      </c>
      <c r="AY280" s="195" t="s">
        <v>126</v>
      </c>
    </row>
    <row r="281" s="12" customFormat="1" ht="22.8" customHeight="1">
      <c r="A281" s="12"/>
      <c r="B281" s="160"/>
      <c r="C281" s="12"/>
      <c r="D281" s="161" t="s">
        <v>71</v>
      </c>
      <c r="E281" s="171" t="s">
        <v>80</v>
      </c>
      <c r="F281" s="171" t="s">
        <v>380</v>
      </c>
      <c r="G281" s="12"/>
      <c r="H281" s="12"/>
      <c r="I281" s="163"/>
      <c r="J281" s="172">
        <f>BK281</f>
        <v>0</v>
      </c>
      <c r="K281" s="12"/>
      <c r="L281" s="160"/>
      <c r="M281" s="165"/>
      <c r="N281" s="166"/>
      <c r="O281" s="166"/>
      <c r="P281" s="167">
        <f>SUM(P282:P317)</f>
        <v>0</v>
      </c>
      <c r="Q281" s="166"/>
      <c r="R281" s="167">
        <f>SUM(R282:R317)</f>
        <v>32.801249600000006</v>
      </c>
      <c r="S281" s="166"/>
      <c r="T281" s="168">
        <f>SUM(T282:T317)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161" t="s">
        <v>76</v>
      </c>
      <c r="AT281" s="169" t="s">
        <v>71</v>
      </c>
      <c r="AU281" s="169" t="s">
        <v>76</v>
      </c>
      <c r="AY281" s="161" t="s">
        <v>126</v>
      </c>
      <c r="BK281" s="170">
        <f>SUM(BK282:BK317)</f>
        <v>0</v>
      </c>
    </row>
    <row r="282" s="2" customFormat="1" ht="24.15" customHeight="1">
      <c r="A282" s="39"/>
      <c r="B282" s="173"/>
      <c r="C282" s="174" t="s">
        <v>381</v>
      </c>
      <c r="D282" s="174" t="s">
        <v>129</v>
      </c>
      <c r="E282" s="175" t="s">
        <v>382</v>
      </c>
      <c r="F282" s="176" t="s">
        <v>383</v>
      </c>
      <c r="G282" s="177" t="s">
        <v>209</v>
      </c>
      <c r="H282" s="178">
        <v>124.25</v>
      </c>
      <c r="I282" s="179"/>
      <c r="J282" s="180">
        <f>ROUND(I282*H282,2)</f>
        <v>0</v>
      </c>
      <c r="K282" s="176" t="s">
        <v>3</v>
      </c>
      <c r="L282" s="40"/>
      <c r="M282" s="181" t="s">
        <v>3</v>
      </c>
      <c r="N282" s="182" t="s">
        <v>43</v>
      </c>
      <c r="O282" s="73"/>
      <c r="P282" s="183">
        <f>O282*H282</f>
        <v>0</v>
      </c>
      <c r="Q282" s="183">
        <v>0.00010000000000000001</v>
      </c>
      <c r="R282" s="183">
        <f>Q282*H282</f>
        <v>0.012425</v>
      </c>
      <c r="S282" s="183">
        <v>0</v>
      </c>
      <c r="T282" s="184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85" t="s">
        <v>151</v>
      </c>
      <c r="AT282" s="185" t="s">
        <v>129</v>
      </c>
      <c r="AU282" s="185" t="s">
        <v>80</v>
      </c>
      <c r="AY282" s="20" t="s">
        <v>126</v>
      </c>
      <c r="BE282" s="186">
        <f>IF(N282="základní",J282,0)</f>
        <v>0</v>
      </c>
      <c r="BF282" s="186">
        <f>IF(N282="snížená",J282,0)</f>
        <v>0</v>
      </c>
      <c r="BG282" s="186">
        <f>IF(N282="zákl. přenesená",J282,0)</f>
        <v>0</v>
      </c>
      <c r="BH282" s="186">
        <f>IF(N282="sníž. přenesená",J282,0)</f>
        <v>0</v>
      </c>
      <c r="BI282" s="186">
        <f>IF(N282="nulová",J282,0)</f>
        <v>0</v>
      </c>
      <c r="BJ282" s="20" t="s">
        <v>76</v>
      </c>
      <c r="BK282" s="186">
        <f>ROUND(I282*H282,2)</f>
        <v>0</v>
      </c>
      <c r="BL282" s="20" t="s">
        <v>151</v>
      </c>
      <c r="BM282" s="185" t="s">
        <v>384</v>
      </c>
    </row>
    <row r="283" s="2" customFormat="1">
      <c r="A283" s="39"/>
      <c r="B283" s="40"/>
      <c r="C283" s="39"/>
      <c r="D283" s="187" t="s">
        <v>136</v>
      </c>
      <c r="E283" s="39"/>
      <c r="F283" s="188" t="s">
        <v>383</v>
      </c>
      <c r="G283" s="39"/>
      <c r="H283" s="39"/>
      <c r="I283" s="189"/>
      <c r="J283" s="39"/>
      <c r="K283" s="39"/>
      <c r="L283" s="40"/>
      <c r="M283" s="190"/>
      <c r="N283" s="191"/>
      <c r="O283" s="73"/>
      <c r="P283" s="73"/>
      <c r="Q283" s="73"/>
      <c r="R283" s="73"/>
      <c r="S283" s="73"/>
      <c r="T283" s="74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20" t="s">
        <v>136</v>
      </c>
      <c r="AU283" s="20" t="s">
        <v>80</v>
      </c>
    </row>
    <row r="284" s="13" customFormat="1">
      <c r="A284" s="13"/>
      <c r="B284" s="194"/>
      <c r="C284" s="13"/>
      <c r="D284" s="187" t="s">
        <v>140</v>
      </c>
      <c r="E284" s="195" t="s">
        <v>3</v>
      </c>
      <c r="F284" s="196" t="s">
        <v>248</v>
      </c>
      <c r="G284" s="13"/>
      <c r="H284" s="197">
        <v>21.25</v>
      </c>
      <c r="I284" s="198"/>
      <c r="J284" s="13"/>
      <c r="K284" s="13"/>
      <c r="L284" s="194"/>
      <c r="M284" s="199"/>
      <c r="N284" s="200"/>
      <c r="O284" s="200"/>
      <c r="P284" s="200"/>
      <c r="Q284" s="200"/>
      <c r="R284" s="200"/>
      <c r="S284" s="200"/>
      <c r="T284" s="201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5" t="s">
        <v>140</v>
      </c>
      <c r="AU284" s="195" t="s">
        <v>80</v>
      </c>
      <c r="AV284" s="13" t="s">
        <v>80</v>
      </c>
      <c r="AW284" s="13" t="s">
        <v>33</v>
      </c>
      <c r="AX284" s="13" t="s">
        <v>72</v>
      </c>
      <c r="AY284" s="195" t="s">
        <v>126</v>
      </c>
    </row>
    <row r="285" s="13" customFormat="1">
      <c r="A285" s="13"/>
      <c r="B285" s="194"/>
      <c r="C285" s="13"/>
      <c r="D285" s="187" t="s">
        <v>140</v>
      </c>
      <c r="E285" s="195" t="s">
        <v>3</v>
      </c>
      <c r="F285" s="196" t="s">
        <v>249</v>
      </c>
      <c r="G285" s="13"/>
      <c r="H285" s="197">
        <v>0.5</v>
      </c>
      <c r="I285" s="198"/>
      <c r="J285" s="13"/>
      <c r="K285" s="13"/>
      <c r="L285" s="194"/>
      <c r="M285" s="199"/>
      <c r="N285" s="200"/>
      <c r="O285" s="200"/>
      <c r="P285" s="200"/>
      <c r="Q285" s="200"/>
      <c r="R285" s="200"/>
      <c r="S285" s="200"/>
      <c r="T285" s="201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5" t="s">
        <v>140</v>
      </c>
      <c r="AU285" s="195" t="s">
        <v>80</v>
      </c>
      <c r="AV285" s="13" t="s">
        <v>80</v>
      </c>
      <c r="AW285" s="13" t="s">
        <v>33</v>
      </c>
      <c r="AX285" s="13" t="s">
        <v>72</v>
      </c>
      <c r="AY285" s="195" t="s">
        <v>126</v>
      </c>
    </row>
    <row r="286" s="13" customFormat="1">
      <c r="A286" s="13"/>
      <c r="B286" s="194"/>
      <c r="C286" s="13"/>
      <c r="D286" s="187" t="s">
        <v>140</v>
      </c>
      <c r="E286" s="195" t="s">
        <v>3</v>
      </c>
      <c r="F286" s="196" t="s">
        <v>250</v>
      </c>
      <c r="G286" s="13"/>
      <c r="H286" s="197">
        <v>0.5</v>
      </c>
      <c r="I286" s="198"/>
      <c r="J286" s="13"/>
      <c r="K286" s="13"/>
      <c r="L286" s="194"/>
      <c r="M286" s="199"/>
      <c r="N286" s="200"/>
      <c r="O286" s="200"/>
      <c r="P286" s="200"/>
      <c r="Q286" s="200"/>
      <c r="R286" s="200"/>
      <c r="S286" s="200"/>
      <c r="T286" s="20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5" t="s">
        <v>140</v>
      </c>
      <c r="AU286" s="195" t="s">
        <v>80</v>
      </c>
      <c r="AV286" s="13" t="s">
        <v>80</v>
      </c>
      <c r="AW286" s="13" t="s">
        <v>33</v>
      </c>
      <c r="AX286" s="13" t="s">
        <v>72</v>
      </c>
      <c r="AY286" s="195" t="s">
        <v>126</v>
      </c>
    </row>
    <row r="287" s="15" customFormat="1">
      <c r="A287" s="15"/>
      <c r="B287" s="213"/>
      <c r="C287" s="15"/>
      <c r="D287" s="187" t="s">
        <v>140</v>
      </c>
      <c r="E287" s="214" t="s">
        <v>3</v>
      </c>
      <c r="F287" s="215" t="s">
        <v>251</v>
      </c>
      <c r="G287" s="15"/>
      <c r="H287" s="216">
        <v>22.25</v>
      </c>
      <c r="I287" s="217"/>
      <c r="J287" s="15"/>
      <c r="K287" s="15"/>
      <c r="L287" s="213"/>
      <c r="M287" s="218"/>
      <c r="N287" s="219"/>
      <c r="O287" s="219"/>
      <c r="P287" s="219"/>
      <c r="Q287" s="219"/>
      <c r="R287" s="219"/>
      <c r="S287" s="219"/>
      <c r="T287" s="220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14" t="s">
        <v>140</v>
      </c>
      <c r="AU287" s="214" t="s">
        <v>80</v>
      </c>
      <c r="AV287" s="15" t="s">
        <v>145</v>
      </c>
      <c r="AW287" s="15" t="s">
        <v>33</v>
      </c>
      <c r="AX287" s="15" t="s">
        <v>72</v>
      </c>
      <c r="AY287" s="214" t="s">
        <v>126</v>
      </c>
    </row>
    <row r="288" s="13" customFormat="1">
      <c r="A288" s="13"/>
      <c r="B288" s="194"/>
      <c r="C288" s="13"/>
      <c r="D288" s="187" t="s">
        <v>140</v>
      </c>
      <c r="E288" s="195" t="s">
        <v>3</v>
      </c>
      <c r="F288" s="196" t="s">
        <v>252</v>
      </c>
      <c r="G288" s="13"/>
      <c r="H288" s="197">
        <v>95</v>
      </c>
      <c r="I288" s="198"/>
      <c r="J288" s="13"/>
      <c r="K288" s="13"/>
      <c r="L288" s="194"/>
      <c r="M288" s="199"/>
      <c r="N288" s="200"/>
      <c r="O288" s="200"/>
      <c r="P288" s="200"/>
      <c r="Q288" s="200"/>
      <c r="R288" s="200"/>
      <c r="S288" s="200"/>
      <c r="T288" s="20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5" t="s">
        <v>140</v>
      </c>
      <c r="AU288" s="195" t="s">
        <v>80</v>
      </c>
      <c r="AV288" s="13" t="s">
        <v>80</v>
      </c>
      <c r="AW288" s="13" t="s">
        <v>33</v>
      </c>
      <c r="AX288" s="13" t="s">
        <v>72</v>
      </c>
      <c r="AY288" s="195" t="s">
        <v>126</v>
      </c>
    </row>
    <row r="289" s="13" customFormat="1">
      <c r="A289" s="13"/>
      <c r="B289" s="194"/>
      <c r="C289" s="13"/>
      <c r="D289" s="187" t="s">
        <v>140</v>
      </c>
      <c r="E289" s="195" t="s">
        <v>3</v>
      </c>
      <c r="F289" s="196" t="s">
        <v>253</v>
      </c>
      <c r="G289" s="13"/>
      <c r="H289" s="197">
        <v>7</v>
      </c>
      <c r="I289" s="198"/>
      <c r="J289" s="13"/>
      <c r="K289" s="13"/>
      <c r="L289" s="194"/>
      <c r="M289" s="199"/>
      <c r="N289" s="200"/>
      <c r="O289" s="200"/>
      <c r="P289" s="200"/>
      <c r="Q289" s="200"/>
      <c r="R289" s="200"/>
      <c r="S289" s="200"/>
      <c r="T289" s="20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95" t="s">
        <v>140</v>
      </c>
      <c r="AU289" s="195" t="s">
        <v>80</v>
      </c>
      <c r="AV289" s="13" t="s">
        <v>80</v>
      </c>
      <c r="AW289" s="13" t="s">
        <v>33</v>
      </c>
      <c r="AX289" s="13" t="s">
        <v>72</v>
      </c>
      <c r="AY289" s="195" t="s">
        <v>126</v>
      </c>
    </row>
    <row r="290" s="15" customFormat="1">
      <c r="A290" s="15"/>
      <c r="B290" s="213"/>
      <c r="C290" s="15"/>
      <c r="D290" s="187" t="s">
        <v>140</v>
      </c>
      <c r="E290" s="214" t="s">
        <v>3</v>
      </c>
      <c r="F290" s="215" t="s">
        <v>254</v>
      </c>
      <c r="G290" s="15"/>
      <c r="H290" s="216">
        <v>102</v>
      </c>
      <c r="I290" s="217"/>
      <c r="J290" s="15"/>
      <c r="K290" s="15"/>
      <c r="L290" s="213"/>
      <c r="M290" s="218"/>
      <c r="N290" s="219"/>
      <c r="O290" s="219"/>
      <c r="P290" s="219"/>
      <c r="Q290" s="219"/>
      <c r="R290" s="219"/>
      <c r="S290" s="219"/>
      <c r="T290" s="220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14" t="s">
        <v>140</v>
      </c>
      <c r="AU290" s="214" t="s">
        <v>80</v>
      </c>
      <c r="AV290" s="15" t="s">
        <v>145</v>
      </c>
      <c r="AW290" s="15" t="s">
        <v>33</v>
      </c>
      <c r="AX290" s="15" t="s">
        <v>72</v>
      </c>
      <c r="AY290" s="214" t="s">
        <v>126</v>
      </c>
    </row>
    <row r="291" s="14" customFormat="1">
      <c r="A291" s="14"/>
      <c r="B291" s="205"/>
      <c r="C291" s="14"/>
      <c r="D291" s="187" t="s">
        <v>140</v>
      </c>
      <c r="E291" s="206" t="s">
        <v>3</v>
      </c>
      <c r="F291" s="207" t="s">
        <v>244</v>
      </c>
      <c r="G291" s="14"/>
      <c r="H291" s="208">
        <v>124.25</v>
      </c>
      <c r="I291" s="209"/>
      <c r="J291" s="14"/>
      <c r="K291" s="14"/>
      <c r="L291" s="205"/>
      <c r="M291" s="210"/>
      <c r="N291" s="211"/>
      <c r="O291" s="211"/>
      <c r="P291" s="211"/>
      <c r="Q291" s="211"/>
      <c r="R291" s="211"/>
      <c r="S291" s="211"/>
      <c r="T291" s="212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06" t="s">
        <v>140</v>
      </c>
      <c r="AU291" s="206" t="s">
        <v>80</v>
      </c>
      <c r="AV291" s="14" t="s">
        <v>151</v>
      </c>
      <c r="AW291" s="14" t="s">
        <v>33</v>
      </c>
      <c r="AX291" s="14" t="s">
        <v>76</v>
      </c>
      <c r="AY291" s="206" t="s">
        <v>126</v>
      </c>
    </row>
    <row r="292" s="2" customFormat="1" ht="16.5" customHeight="1">
      <c r="A292" s="39"/>
      <c r="B292" s="173"/>
      <c r="C292" s="221" t="s">
        <v>385</v>
      </c>
      <c r="D292" s="221" t="s">
        <v>343</v>
      </c>
      <c r="E292" s="222" t="s">
        <v>386</v>
      </c>
      <c r="F292" s="223" t="s">
        <v>387</v>
      </c>
      <c r="G292" s="224" t="s">
        <v>209</v>
      </c>
      <c r="H292" s="225">
        <v>147.17400000000001</v>
      </c>
      <c r="I292" s="226"/>
      <c r="J292" s="227">
        <f>ROUND(I292*H292,2)</f>
        <v>0</v>
      </c>
      <c r="K292" s="223" t="s">
        <v>3</v>
      </c>
      <c r="L292" s="228"/>
      <c r="M292" s="229" t="s">
        <v>3</v>
      </c>
      <c r="N292" s="230" t="s">
        <v>43</v>
      </c>
      <c r="O292" s="73"/>
      <c r="P292" s="183">
        <f>O292*H292</f>
        <v>0</v>
      </c>
      <c r="Q292" s="183">
        <v>0.00050000000000000001</v>
      </c>
      <c r="R292" s="183">
        <f>Q292*H292</f>
        <v>0.073587</v>
      </c>
      <c r="S292" s="183">
        <v>0</v>
      </c>
      <c r="T292" s="184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185" t="s">
        <v>176</v>
      </c>
      <c r="AT292" s="185" t="s">
        <v>343</v>
      </c>
      <c r="AU292" s="185" t="s">
        <v>80</v>
      </c>
      <c r="AY292" s="20" t="s">
        <v>126</v>
      </c>
      <c r="BE292" s="186">
        <f>IF(N292="základní",J292,0)</f>
        <v>0</v>
      </c>
      <c r="BF292" s="186">
        <f>IF(N292="snížená",J292,0)</f>
        <v>0</v>
      </c>
      <c r="BG292" s="186">
        <f>IF(N292="zákl. přenesená",J292,0)</f>
        <v>0</v>
      </c>
      <c r="BH292" s="186">
        <f>IF(N292="sníž. přenesená",J292,0)</f>
        <v>0</v>
      </c>
      <c r="BI292" s="186">
        <f>IF(N292="nulová",J292,0)</f>
        <v>0</v>
      </c>
      <c r="BJ292" s="20" t="s">
        <v>76</v>
      </c>
      <c r="BK292" s="186">
        <f>ROUND(I292*H292,2)</f>
        <v>0</v>
      </c>
      <c r="BL292" s="20" t="s">
        <v>151</v>
      </c>
      <c r="BM292" s="185" t="s">
        <v>388</v>
      </c>
    </row>
    <row r="293" s="2" customFormat="1">
      <c r="A293" s="39"/>
      <c r="B293" s="40"/>
      <c r="C293" s="39"/>
      <c r="D293" s="187" t="s">
        <v>136</v>
      </c>
      <c r="E293" s="39"/>
      <c r="F293" s="188" t="s">
        <v>387</v>
      </c>
      <c r="G293" s="39"/>
      <c r="H293" s="39"/>
      <c r="I293" s="189"/>
      <c r="J293" s="39"/>
      <c r="K293" s="39"/>
      <c r="L293" s="40"/>
      <c r="M293" s="190"/>
      <c r="N293" s="191"/>
      <c r="O293" s="73"/>
      <c r="P293" s="73"/>
      <c r="Q293" s="73"/>
      <c r="R293" s="73"/>
      <c r="S293" s="73"/>
      <c r="T293" s="74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20" t="s">
        <v>136</v>
      </c>
      <c r="AU293" s="20" t="s">
        <v>80</v>
      </c>
    </row>
    <row r="294" s="13" customFormat="1">
      <c r="A294" s="13"/>
      <c r="B294" s="194"/>
      <c r="C294" s="13"/>
      <c r="D294" s="187" t="s">
        <v>140</v>
      </c>
      <c r="E294" s="13"/>
      <c r="F294" s="196" t="s">
        <v>389</v>
      </c>
      <c r="G294" s="13"/>
      <c r="H294" s="197">
        <v>147.17400000000001</v>
      </c>
      <c r="I294" s="198"/>
      <c r="J294" s="13"/>
      <c r="K294" s="13"/>
      <c r="L294" s="194"/>
      <c r="M294" s="199"/>
      <c r="N294" s="200"/>
      <c r="O294" s="200"/>
      <c r="P294" s="200"/>
      <c r="Q294" s="200"/>
      <c r="R294" s="200"/>
      <c r="S294" s="200"/>
      <c r="T294" s="20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5" t="s">
        <v>140</v>
      </c>
      <c r="AU294" s="195" t="s">
        <v>80</v>
      </c>
      <c r="AV294" s="13" t="s">
        <v>80</v>
      </c>
      <c r="AW294" s="13" t="s">
        <v>4</v>
      </c>
      <c r="AX294" s="13" t="s">
        <v>76</v>
      </c>
      <c r="AY294" s="195" t="s">
        <v>126</v>
      </c>
    </row>
    <row r="295" s="2" customFormat="1" ht="16.5" customHeight="1">
      <c r="A295" s="39"/>
      <c r="B295" s="173"/>
      <c r="C295" s="174" t="s">
        <v>390</v>
      </c>
      <c r="D295" s="174" t="s">
        <v>129</v>
      </c>
      <c r="E295" s="175" t="s">
        <v>391</v>
      </c>
      <c r="F295" s="176" t="s">
        <v>392</v>
      </c>
      <c r="G295" s="177" t="s">
        <v>209</v>
      </c>
      <c r="H295" s="178">
        <v>204</v>
      </c>
      <c r="I295" s="179"/>
      <c r="J295" s="180">
        <f>ROUND(I295*H295,2)</f>
        <v>0</v>
      </c>
      <c r="K295" s="176" t="s">
        <v>3</v>
      </c>
      <c r="L295" s="40"/>
      <c r="M295" s="181" t="s">
        <v>3</v>
      </c>
      <c r="N295" s="182" t="s">
        <v>43</v>
      </c>
      <c r="O295" s="73"/>
      <c r="P295" s="183">
        <f>O295*H295</f>
        <v>0</v>
      </c>
      <c r="Q295" s="183">
        <v>0.00010000000000000001</v>
      </c>
      <c r="R295" s="183">
        <f>Q295*H295</f>
        <v>0.020400000000000001</v>
      </c>
      <c r="S295" s="183">
        <v>0</v>
      </c>
      <c r="T295" s="184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185" t="s">
        <v>151</v>
      </c>
      <c r="AT295" s="185" t="s">
        <v>129</v>
      </c>
      <c r="AU295" s="185" t="s">
        <v>80</v>
      </c>
      <c r="AY295" s="20" t="s">
        <v>126</v>
      </c>
      <c r="BE295" s="186">
        <f>IF(N295="základní",J295,0)</f>
        <v>0</v>
      </c>
      <c r="BF295" s="186">
        <f>IF(N295="snížená",J295,0)</f>
        <v>0</v>
      </c>
      <c r="BG295" s="186">
        <f>IF(N295="zákl. přenesená",J295,0)</f>
        <v>0</v>
      </c>
      <c r="BH295" s="186">
        <f>IF(N295="sníž. přenesená",J295,0)</f>
        <v>0</v>
      </c>
      <c r="BI295" s="186">
        <f>IF(N295="nulová",J295,0)</f>
        <v>0</v>
      </c>
      <c r="BJ295" s="20" t="s">
        <v>76</v>
      </c>
      <c r="BK295" s="186">
        <f>ROUND(I295*H295,2)</f>
        <v>0</v>
      </c>
      <c r="BL295" s="20" t="s">
        <v>151</v>
      </c>
      <c r="BM295" s="185" t="s">
        <v>393</v>
      </c>
    </row>
    <row r="296" s="2" customFormat="1">
      <c r="A296" s="39"/>
      <c r="B296" s="40"/>
      <c r="C296" s="39"/>
      <c r="D296" s="187" t="s">
        <v>136</v>
      </c>
      <c r="E296" s="39"/>
      <c r="F296" s="188" t="s">
        <v>394</v>
      </c>
      <c r="G296" s="39"/>
      <c r="H296" s="39"/>
      <c r="I296" s="189"/>
      <c r="J296" s="39"/>
      <c r="K296" s="39"/>
      <c r="L296" s="40"/>
      <c r="M296" s="190"/>
      <c r="N296" s="191"/>
      <c r="O296" s="73"/>
      <c r="P296" s="73"/>
      <c r="Q296" s="73"/>
      <c r="R296" s="73"/>
      <c r="S296" s="73"/>
      <c r="T296" s="74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20" t="s">
        <v>136</v>
      </c>
      <c r="AU296" s="20" t="s">
        <v>80</v>
      </c>
    </row>
    <row r="297" s="13" customFormat="1">
      <c r="A297" s="13"/>
      <c r="B297" s="194"/>
      <c r="C297" s="13"/>
      <c r="D297" s="187" t="s">
        <v>140</v>
      </c>
      <c r="E297" s="195" t="s">
        <v>3</v>
      </c>
      <c r="F297" s="196" t="s">
        <v>395</v>
      </c>
      <c r="G297" s="13"/>
      <c r="H297" s="197">
        <v>190</v>
      </c>
      <c r="I297" s="198"/>
      <c r="J297" s="13"/>
      <c r="K297" s="13"/>
      <c r="L297" s="194"/>
      <c r="M297" s="199"/>
      <c r="N297" s="200"/>
      <c r="O297" s="200"/>
      <c r="P297" s="200"/>
      <c r="Q297" s="200"/>
      <c r="R297" s="200"/>
      <c r="S297" s="200"/>
      <c r="T297" s="20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195" t="s">
        <v>140</v>
      </c>
      <c r="AU297" s="195" t="s">
        <v>80</v>
      </c>
      <c r="AV297" s="13" t="s">
        <v>80</v>
      </c>
      <c r="AW297" s="13" t="s">
        <v>33</v>
      </c>
      <c r="AX297" s="13" t="s">
        <v>72</v>
      </c>
      <c r="AY297" s="195" t="s">
        <v>126</v>
      </c>
    </row>
    <row r="298" s="13" customFormat="1">
      <c r="A298" s="13"/>
      <c r="B298" s="194"/>
      <c r="C298" s="13"/>
      <c r="D298" s="187" t="s">
        <v>140</v>
      </c>
      <c r="E298" s="195" t="s">
        <v>3</v>
      </c>
      <c r="F298" s="196" t="s">
        <v>396</v>
      </c>
      <c r="G298" s="13"/>
      <c r="H298" s="197">
        <v>14</v>
      </c>
      <c r="I298" s="198"/>
      <c r="J298" s="13"/>
      <c r="K298" s="13"/>
      <c r="L298" s="194"/>
      <c r="M298" s="199"/>
      <c r="N298" s="200"/>
      <c r="O298" s="200"/>
      <c r="P298" s="200"/>
      <c r="Q298" s="200"/>
      <c r="R298" s="200"/>
      <c r="S298" s="200"/>
      <c r="T298" s="20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95" t="s">
        <v>140</v>
      </c>
      <c r="AU298" s="195" t="s">
        <v>80</v>
      </c>
      <c r="AV298" s="13" t="s">
        <v>80</v>
      </c>
      <c r="AW298" s="13" t="s">
        <v>33</v>
      </c>
      <c r="AX298" s="13" t="s">
        <v>72</v>
      </c>
      <c r="AY298" s="195" t="s">
        <v>126</v>
      </c>
    </row>
    <row r="299" s="14" customFormat="1">
      <c r="A299" s="14"/>
      <c r="B299" s="205"/>
      <c r="C299" s="14"/>
      <c r="D299" s="187" t="s">
        <v>140</v>
      </c>
      <c r="E299" s="206" t="s">
        <v>3</v>
      </c>
      <c r="F299" s="207" t="s">
        <v>244</v>
      </c>
      <c r="G299" s="14"/>
      <c r="H299" s="208">
        <v>204</v>
      </c>
      <c r="I299" s="209"/>
      <c r="J299" s="14"/>
      <c r="K299" s="14"/>
      <c r="L299" s="205"/>
      <c r="M299" s="210"/>
      <c r="N299" s="211"/>
      <c r="O299" s="211"/>
      <c r="P299" s="211"/>
      <c r="Q299" s="211"/>
      <c r="R299" s="211"/>
      <c r="S299" s="211"/>
      <c r="T299" s="212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06" t="s">
        <v>140</v>
      </c>
      <c r="AU299" s="206" t="s">
        <v>80</v>
      </c>
      <c r="AV299" s="14" t="s">
        <v>151</v>
      </c>
      <c r="AW299" s="14" t="s">
        <v>33</v>
      </c>
      <c r="AX299" s="14" t="s">
        <v>76</v>
      </c>
      <c r="AY299" s="206" t="s">
        <v>126</v>
      </c>
    </row>
    <row r="300" s="2" customFormat="1" ht="16.5" customHeight="1">
      <c r="A300" s="39"/>
      <c r="B300" s="173"/>
      <c r="C300" s="221" t="s">
        <v>397</v>
      </c>
      <c r="D300" s="221" t="s">
        <v>343</v>
      </c>
      <c r="E300" s="222" t="s">
        <v>398</v>
      </c>
      <c r="F300" s="223" t="s">
        <v>399</v>
      </c>
      <c r="G300" s="224" t="s">
        <v>209</v>
      </c>
      <c r="H300" s="225">
        <v>214.19999999999999</v>
      </c>
      <c r="I300" s="226"/>
      <c r="J300" s="227">
        <f>ROUND(I300*H300,2)</f>
        <v>0</v>
      </c>
      <c r="K300" s="223" t="s">
        <v>3</v>
      </c>
      <c r="L300" s="228"/>
      <c r="M300" s="229" t="s">
        <v>3</v>
      </c>
      <c r="N300" s="230" t="s">
        <v>43</v>
      </c>
      <c r="O300" s="73"/>
      <c r="P300" s="183">
        <f>O300*H300</f>
        <v>0</v>
      </c>
      <c r="Q300" s="183">
        <v>0.00050000000000000001</v>
      </c>
      <c r="R300" s="183">
        <f>Q300*H300</f>
        <v>0.1071</v>
      </c>
      <c r="S300" s="183">
        <v>0</v>
      </c>
      <c r="T300" s="184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185" t="s">
        <v>176</v>
      </c>
      <c r="AT300" s="185" t="s">
        <v>343</v>
      </c>
      <c r="AU300" s="185" t="s">
        <v>80</v>
      </c>
      <c r="AY300" s="20" t="s">
        <v>126</v>
      </c>
      <c r="BE300" s="186">
        <f>IF(N300="základní",J300,0)</f>
        <v>0</v>
      </c>
      <c r="BF300" s="186">
        <f>IF(N300="snížená",J300,0)</f>
        <v>0</v>
      </c>
      <c r="BG300" s="186">
        <f>IF(N300="zákl. přenesená",J300,0)</f>
        <v>0</v>
      </c>
      <c r="BH300" s="186">
        <f>IF(N300="sníž. přenesená",J300,0)</f>
        <v>0</v>
      </c>
      <c r="BI300" s="186">
        <f>IF(N300="nulová",J300,0)</f>
        <v>0</v>
      </c>
      <c r="BJ300" s="20" t="s">
        <v>76</v>
      </c>
      <c r="BK300" s="186">
        <f>ROUND(I300*H300,2)</f>
        <v>0</v>
      </c>
      <c r="BL300" s="20" t="s">
        <v>151</v>
      </c>
      <c r="BM300" s="185" t="s">
        <v>400</v>
      </c>
    </row>
    <row r="301" s="2" customFormat="1">
      <c r="A301" s="39"/>
      <c r="B301" s="40"/>
      <c r="C301" s="39"/>
      <c r="D301" s="187" t="s">
        <v>136</v>
      </c>
      <c r="E301" s="39"/>
      <c r="F301" s="188" t="s">
        <v>401</v>
      </c>
      <c r="G301" s="39"/>
      <c r="H301" s="39"/>
      <c r="I301" s="189"/>
      <c r="J301" s="39"/>
      <c r="K301" s="39"/>
      <c r="L301" s="40"/>
      <c r="M301" s="190"/>
      <c r="N301" s="191"/>
      <c r="O301" s="73"/>
      <c r="P301" s="73"/>
      <c r="Q301" s="73"/>
      <c r="R301" s="73"/>
      <c r="S301" s="73"/>
      <c r="T301" s="74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20" t="s">
        <v>136</v>
      </c>
      <c r="AU301" s="20" t="s">
        <v>80</v>
      </c>
    </row>
    <row r="302" s="13" customFormat="1">
      <c r="A302" s="13"/>
      <c r="B302" s="194"/>
      <c r="C302" s="13"/>
      <c r="D302" s="187" t="s">
        <v>140</v>
      </c>
      <c r="E302" s="195" t="s">
        <v>3</v>
      </c>
      <c r="F302" s="196" t="s">
        <v>395</v>
      </c>
      <c r="G302" s="13"/>
      <c r="H302" s="197">
        <v>190</v>
      </c>
      <c r="I302" s="198"/>
      <c r="J302" s="13"/>
      <c r="K302" s="13"/>
      <c r="L302" s="194"/>
      <c r="M302" s="199"/>
      <c r="N302" s="200"/>
      <c r="O302" s="200"/>
      <c r="P302" s="200"/>
      <c r="Q302" s="200"/>
      <c r="R302" s="200"/>
      <c r="S302" s="200"/>
      <c r="T302" s="20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5" t="s">
        <v>140</v>
      </c>
      <c r="AU302" s="195" t="s">
        <v>80</v>
      </c>
      <c r="AV302" s="13" t="s">
        <v>80</v>
      </c>
      <c r="AW302" s="13" t="s">
        <v>33</v>
      </c>
      <c r="AX302" s="13" t="s">
        <v>72</v>
      </c>
      <c r="AY302" s="195" t="s">
        <v>126</v>
      </c>
    </row>
    <row r="303" s="13" customFormat="1">
      <c r="A303" s="13"/>
      <c r="B303" s="194"/>
      <c r="C303" s="13"/>
      <c r="D303" s="187" t="s">
        <v>140</v>
      </c>
      <c r="E303" s="195" t="s">
        <v>3</v>
      </c>
      <c r="F303" s="196" t="s">
        <v>396</v>
      </c>
      <c r="G303" s="13"/>
      <c r="H303" s="197">
        <v>14</v>
      </c>
      <c r="I303" s="198"/>
      <c r="J303" s="13"/>
      <c r="K303" s="13"/>
      <c r="L303" s="194"/>
      <c r="M303" s="199"/>
      <c r="N303" s="200"/>
      <c r="O303" s="200"/>
      <c r="P303" s="200"/>
      <c r="Q303" s="200"/>
      <c r="R303" s="200"/>
      <c r="S303" s="200"/>
      <c r="T303" s="20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195" t="s">
        <v>140</v>
      </c>
      <c r="AU303" s="195" t="s">
        <v>80</v>
      </c>
      <c r="AV303" s="13" t="s">
        <v>80</v>
      </c>
      <c r="AW303" s="13" t="s">
        <v>33</v>
      </c>
      <c r="AX303" s="13" t="s">
        <v>72</v>
      </c>
      <c r="AY303" s="195" t="s">
        <v>126</v>
      </c>
    </row>
    <row r="304" s="14" customFormat="1">
      <c r="A304" s="14"/>
      <c r="B304" s="205"/>
      <c r="C304" s="14"/>
      <c r="D304" s="187" t="s">
        <v>140</v>
      </c>
      <c r="E304" s="206" t="s">
        <v>3</v>
      </c>
      <c r="F304" s="207" t="s">
        <v>244</v>
      </c>
      <c r="G304" s="14"/>
      <c r="H304" s="208">
        <v>204</v>
      </c>
      <c r="I304" s="209"/>
      <c r="J304" s="14"/>
      <c r="K304" s="14"/>
      <c r="L304" s="205"/>
      <c r="M304" s="210"/>
      <c r="N304" s="211"/>
      <c r="O304" s="211"/>
      <c r="P304" s="211"/>
      <c r="Q304" s="211"/>
      <c r="R304" s="211"/>
      <c r="S304" s="211"/>
      <c r="T304" s="212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06" t="s">
        <v>140</v>
      </c>
      <c r="AU304" s="206" t="s">
        <v>80</v>
      </c>
      <c r="AV304" s="14" t="s">
        <v>151</v>
      </c>
      <c r="AW304" s="14" t="s">
        <v>33</v>
      </c>
      <c r="AX304" s="14" t="s">
        <v>76</v>
      </c>
      <c r="AY304" s="206" t="s">
        <v>126</v>
      </c>
    </row>
    <row r="305" s="13" customFormat="1">
      <c r="A305" s="13"/>
      <c r="B305" s="194"/>
      <c r="C305" s="13"/>
      <c r="D305" s="187" t="s">
        <v>140</v>
      </c>
      <c r="E305" s="13"/>
      <c r="F305" s="196" t="s">
        <v>402</v>
      </c>
      <c r="G305" s="13"/>
      <c r="H305" s="197">
        <v>214.19999999999999</v>
      </c>
      <c r="I305" s="198"/>
      <c r="J305" s="13"/>
      <c r="K305" s="13"/>
      <c r="L305" s="194"/>
      <c r="M305" s="199"/>
      <c r="N305" s="200"/>
      <c r="O305" s="200"/>
      <c r="P305" s="200"/>
      <c r="Q305" s="200"/>
      <c r="R305" s="200"/>
      <c r="S305" s="200"/>
      <c r="T305" s="20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95" t="s">
        <v>140</v>
      </c>
      <c r="AU305" s="195" t="s">
        <v>80</v>
      </c>
      <c r="AV305" s="13" t="s">
        <v>80</v>
      </c>
      <c r="AW305" s="13" t="s">
        <v>4</v>
      </c>
      <c r="AX305" s="13" t="s">
        <v>76</v>
      </c>
      <c r="AY305" s="195" t="s">
        <v>126</v>
      </c>
    </row>
    <row r="306" s="2" customFormat="1" ht="16.5" customHeight="1">
      <c r="A306" s="39"/>
      <c r="B306" s="173"/>
      <c r="C306" s="174" t="s">
        <v>403</v>
      </c>
      <c r="D306" s="174" t="s">
        <v>129</v>
      </c>
      <c r="E306" s="175" t="s">
        <v>404</v>
      </c>
      <c r="F306" s="176" t="s">
        <v>405</v>
      </c>
      <c r="G306" s="177" t="s">
        <v>235</v>
      </c>
      <c r="H306" s="178">
        <v>14.08</v>
      </c>
      <c r="I306" s="179"/>
      <c r="J306" s="180">
        <f>ROUND(I306*H306,2)</f>
        <v>0</v>
      </c>
      <c r="K306" s="176" t="s">
        <v>198</v>
      </c>
      <c r="L306" s="40"/>
      <c r="M306" s="181" t="s">
        <v>3</v>
      </c>
      <c r="N306" s="182" t="s">
        <v>43</v>
      </c>
      <c r="O306" s="73"/>
      <c r="P306" s="183">
        <f>O306*H306</f>
        <v>0</v>
      </c>
      <c r="Q306" s="183">
        <v>2.3010199999999998</v>
      </c>
      <c r="R306" s="183">
        <f>Q306*H306</f>
        <v>32.398361600000001</v>
      </c>
      <c r="S306" s="183">
        <v>0</v>
      </c>
      <c r="T306" s="184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85" t="s">
        <v>151</v>
      </c>
      <c r="AT306" s="185" t="s">
        <v>129</v>
      </c>
      <c r="AU306" s="185" t="s">
        <v>80</v>
      </c>
      <c r="AY306" s="20" t="s">
        <v>126</v>
      </c>
      <c r="BE306" s="186">
        <f>IF(N306="základní",J306,0)</f>
        <v>0</v>
      </c>
      <c r="BF306" s="186">
        <f>IF(N306="snížená",J306,0)</f>
        <v>0</v>
      </c>
      <c r="BG306" s="186">
        <f>IF(N306="zákl. přenesená",J306,0)</f>
        <v>0</v>
      </c>
      <c r="BH306" s="186">
        <f>IF(N306="sníž. přenesená",J306,0)</f>
        <v>0</v>
      </c>
      <c r="BI306" s="186">
        <f>IF(N306="nulová",J306,0)</f>
        <v>0</v>
      </c>
      <c r="BJ306" s="20" t="s">
        <v>76</v>
      </c>
      <c r="BK306" s="186">
        <f>ROUND(I306*H306,2)</f>
        <v>0</v>
      </c>
      <c r="BL306" s="20" t="s">
        <v>151</v>
      </c>
      <c r="BM306" s="185" t="s">
        <v>406</v>
      </c>
    </row>
    <row r="307" s="2" customFormat="1">
      <c r="A307" s="39"/>
      <c r="B307" s="40"/>
      <c r="C307" s="39"/>
      <c r="D307" s="187" t="s">
        <v>136</v>
      </c>
      <c r="E307" s="39"/>
      <c r="F307" s="188" t="s">
        <v>407</v>
      </c>
      <c r="G307" s="39"/>
      <c r="H307" s="39"/>
      <c r="I307" s="189"/>
      <c r="J307" s="39"/>
      <c r="K307" s="39"/>
      <c r="L307" s="40"/>
      <c r="M307" s="190"/>
      <c r="N307" s="191"/>
      <c r="O307" s="73"/>
      <c r="P307" s="73"/>
      <c r="Q307" s="73"/>
      <c r="R307" s="73"/>
      <c r="S307" s="73"/>
      <c r="T307" s="74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20" t="s">
        <v>136</v>
      </c>
      <c r="AU307" s="20" t="s">
        <v>80</v>
      </c>
    </row>
    <row r="308" s="2" customFormat="1">
      <c r="A308" s="39"/>
      <c r="B308" s="40"/>
      <c r="C308" s="39"/>
      <c r="D308" s="192" t="s">
        <v>138</v>
      </c>
      <c r="E308" s="39"/>
      <c r="F308" s="193" t="s">
        <v>408</v>
      </c>
      <c r="G308" s="39"/>
      <c r="H308" s="39"/>
      <c r="I308" s="189"/>
      <c r="J308" s="39"/>
      <c r="K308" s="39"/>
      <c r="L308" s="40"/>
      <c r="M308" s="190"/>
      <c r="N308" s="191"/>
      <c r="O308" s="73"/>
      <c r="P308" s="73"/>
      <c r="Q308" s="73"/>
      <c r="R308" s="73"/>
      <c r="S308" s="73"/>
      <c r="T308" s="74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20" t="s">
        <v>138</v>
      </c>
      <c r="AU308" s="20" t="s">
        <v>80</v>
      </c>
    </row>
    <row r="309" s="13" customFormat="1">
      <c r="A309" s="13"/>
      <c r="B309" s="194"/>
      <c r="C309" s="13"/>
      <c r="D309" s="187" t="s">
        <v>140</v>
      </c>
      <c r="E309" s="195" t="s">
        <v>3</v>
      </c>
      <c r="F309" s="196" t="s">
        <v>409</v>
      </c>
      <c r="G309" s="13"/>
      <c r="H309" s="197">
        <v>14.08</v>
      </c>
      <c r="I309" s="198"/>
      <c r="J309" s="13"/>
      <c r="K309" s="13"/>
      <c r="L309" s="194"/>
      <c r="M309" s="199"/>
      <c r="N309" s="200"/>
      <c r="O309" s="200"/>
      <c r="P309" s="200"/>
      <c r="Q309" s="200"/>
      <c r="R309" s="200"/>
      <c r="S309" s="200"/>
      <c r="T309" s="20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5" t="s">
        <v>140</v>
      </c>
      <c r="AU309" s="195" t="s">
        <v>80</v>
      </c>
      <c r="AV309" s="13" t="s">
        <v>80</v>
      </c>
      <c r="AW309" s="13" t="s">
        <v>33</v>
      </c>
      <c r="AX309" s="13" t="s">
        <v>76</v>
      </c>
      <c r="AY309" s="195" t="s">
        <v>126</v>
      </c>
    </row>
    <row r="310" s="2" customFormat="1" ht="16.5" customHeight="1">
      <c r="A310" s="39"/>
      <c r="B310" s="173"/>
      <c r="C310" s="174" t="s">
        <v>410</v>
      </c>
      <c r="D310" s="174" t="s">
        <v>129</v>
      </c>
      <c r="E310" s="175" t="s">
        <v>411</v>
      </c>
      <c r="F310" s="176" t="s">
        <v>412</v>
      </c>
      <c r="G310" s="177" t="s">
        <v>209</v>
      </c>
      <c r="H310" s="178">
        <v>70.400000000000006</v>
      </c>
      <c r="I310" s="179"/>
      <c r="J310" s="180">
        <f>ROUND(I310*H310,2)</f>
        <v>0</v>
      </c>
      <c r="K310" s="176" t="s">
        <v>198</v>
      </c>
      <c r="L310" s="40"/>
      <c r="M310" s="181" t="s">
        <v>3</v>
      </c>
      <c r="N310" s="182" t="s">
        <v>43</v>
      </c>
      <c r="O310" s="73"/>
      <c r="P310" s="183">
        <f>O310*H310</f>
        <v>0</v>
      </c>
      <c r="Q310" s="183">
        <v>0.0026900000000000001</v>
      </c>
      <c r="R310" s="183">
        <f>Q310*H310</f>
        <v>0.18937600000000002</v>
      </c>
      <c r="S310" s="183">
        <v>0</v>
      </c>
      <c r="T310" s="184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185" t="s">
        <v>151</v>
      </c>
      <c r="AT310" s="185" t="s">
        <v>129</v>
      </c>
      <c r="AU310" s="185" t="s">
        <v>80</v>
      </c>
      <c r="AY310" s="20" t="s">
        <v>126</v>
      </c>
      <c r="BE310" s="186">
        <f>IF(N310="základní",J310,0)</f>
        <v>0</v>
      </c>
      <c r="BF310" s="186">
        <f>IF(N310="snížená",J310,0)</f>
        <v>0</v>
      </c>
      <c r="BG310" s="186">
        <f>IF(N310="zákl. přenesená",J310,0)</f>
        <v>0</v>
      </c>
      <c r="BH310" s="186">
        <f>IF(N310="sníž. přenesená",J310,0)</f>
        <v>0</v>
      </c>
      <c r="BI310" s="186">
        <f>IF(N310="nulová",J310,0)</f>
        <v>0</v>
      </c>
      <c r="BJ310" s="20" t="s">
        <v>76</v>
      </c>
      <c r="BK310" s="186">
        <f>ROUND(I310*H310,2)</f>
        <v>0</v>
      </c>
      <c r="BL310" s="20" t="s">
        <v>151</v>
      </c>
      <c r="BM310" s="185" t="s">
        <v>413</v>
      </c>
    </row>
    <row r="311" s="2" customFormat="1">
      <c r="A311" s="39"/>
      <c r="B311" s="40"/>
      <c r="C311" s="39"/>
      <c r="D311" s="187" t="s">
        <v>136</v>
      </c>
      <c r="E311" s="39"/>
      <c r="F311" s="188" t="s">
        <v>414</v>
      </c>
      <c r="G311" s="39"/>
      <c r="H311" s="39"/>
      <c r="I311" s="189"/>
      <c r="J311" s="39"/>
      <c r="K311" s="39"/>
      <c r="L311" s="40"/>
      <c r="M311" s="190"/>
      <c r="N311" s="191"/>
      <c r="O311" s="73"/>
      <c r="P311" s="73"/>
      <c r="Q311" s="73"/>
      <c r="R311" s="73"/>
      <c r="S311" s="73"/>
      <c r="T311" s="74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20" t="s">
        <v>136</v>
      </c>
      <c r="AU311" s="20" t="s">
        <v>80</v>
      </c>
    </row>
    <row r="312" s="2" customFormat="1">
      <c r="A312" s="39"/>
      <c r="B312" s="40"/>
      <c r="C312" s="39"/>
      <c r="D312" s="192" t="s">
        <v>138</v>
      </c>
      <c r="E312" s="39"/>
      <c r="F312" s="193" t="s">
        <v>415</v>
      </c>
      <c r="G312" s="39"/>
      <c r="H312" s="39"/>
      <c r="I312" s="189"/>
      <c r="J312" s="39"/>
      <c r="K312" s="39"/>
      <c r="L312" s="40"/>
      <c r="M312" s="190"/>
      <c r="N312" s="191"/>
      <c r="O312" s="73"/>
      <c r="P312" s="73"/>
      <c r="Q312" s="73"/>
      <c r="R312" s="73"/>
      <c r="S312" s="73"/>
      <c r="T312" s="74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20" t="s">
        <v>138</v>
      </c>
      <c r="AU312" s="20" t="s">
        <v>80</v>
      </c>
    </row>
    <row r="313" s="13" customFormat="1">
      <c r="A313" s="13"/>
      <c r="B313" s="194"/>
      <c r="C313" s="13"/>
      <c r="D313" s="187" t="s">
        <v>140</v>
      </c>
      <c r="E313" s="195" t="s">
        <v>3</v>
      </c>
      <c r="F313" s="196" t="s">
        <v>416</v>
      </c>
      <c r="G313" s="13"/>
      <c r="H313" s="197">
        <v>70.400000000000006</v>
      </c>
      <c r="I313" s="198"/>
      <c r="J313" s="13"/>
      <c r="K313" s="13"/>
      <c r="L313" s="194"/>
      <c r="M313" s="199"/>
      <c r="N313" s="200"/>
      <c r="O313" s="200"/>
      <c r="P313" s="200"/>
      <c r="Q313" s="200"/>
      <c r="R313" s="200"/>
      <c r="S313" s="200"/>
      <c r="T313" s="20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95" t="s">
        <v>140</v>
      </c>
      <c r="AU313" s="195" t="s">
        <v>80</v>
      </c>
      <c r="AV313" s="13" t="s">
        <v>80</v>
      </c>
      <c r="AW313" s="13" t="s">
        <v>33</v>
      </c>
      <c r="AX313" s="13" t="s">
        <v>76</v>
      </c>
      <c r="AY313" s="195" t="s">
        <v>126</v>
      </c>
    </row>
    <row r="314" s="2" customFormat="1" ht="16.5" customHeight="1">
      <c r="A314" s="39"/>
      <c r="B314" s="173"/>
      <c r="C314" s="174" t="s">
        <v>417</v>
      </c>
      <c r="D314" s="174" t="s">
        <v>129</v>
      </c>
      <c r="E314" s="175" t="s">
        <v>418</v>
      </c>
      <c r="F314" s="176" t="s">
        <v>419</v>
      </c>
      <c r="G314" s="177" t="s">
        <v>209</v>
      </c>
      <c r="H314" s="178">
        <v>70.400000000000006</v>
      </c>
      <c r="I314" s="179"/>
      <c r="J314" s="180">
        <f>ROUND(I314*H314,2)</f>
        <v>0</v>
      </c>
      <c r="K314" s="176" t="s">
        <v>198</v>
      </c>
      <c r="L314" s="40"/>
      <c r="M314" s="181" t="s">
        <v>3</v>
      </c>
      <c r="N314" s="182" t="s">
        <v>43</v>
      </c>
      <c r="O314" s="73"/>
      <c r="P314" s="183">
        <f>O314*H314</f>
        <v>0</v>
      </c>
      <c r="Q314" s="183">
        <v>0</v>
      </c>
      <c r="R314" s="183">
        <f>Q314*H314</f>
        <v>0</v>
      </c>
      <c r="S314" s="183">
        <v>0</v>
      </c>
      <c r="T314" s="184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185" t="s">
        <v>151</v>
      </c>
      <c r="AT314" s="185" t="s">
        <v>129</v>
      </c>
      <c r="AU314" s="185" t="s">
        <v>80</v>
      </c>
      <c r="AY314" s="20" t="s">
        <v>126</v>
      </c>
      <c r="BE314" s="186">
        <f>IF(N314="základní",J314,0)</f>
        <v>0</v>
      </c>
      <c r="BF314" s="186">
        <f>IF(N314="snížená",J314,0)</f>
        <v>0</v>
      </c>
      <c r="BG314" s="186">
        <f>IF(N314="zákl. přenesená",J314,0)</f>
        <v>0</v>
      </c>
      <c r="BH314" s="186">
        <f>IF(N314="sníž. přenesená",J314,0)</f>
        <v>0</v>
      </c>
      <c r="BI314" s="186">
        <f>IF(N314="nulová",J314,0)</f>
        <v>0</v>
      </c>
      <c r="BJ314" s="20" t="s">
        <v>76</v>
      </c>
      <c r="BK314" s="186">
        <f>ROUND(I314*H314,2)</f>
        <v>0</v>
      </c>
      <c r="BL314" s="20" t="s">
        <v>151</v>
      </c>
      <c r="BM314" s="185" t="s">
        <v>420</v>
      </c>
    </row>
    <row r="315" s="2" customFormat="1">
      <c r="A315" s="39"/>
      <c r="B315" s="40"/>
      <c r="C315" s="39"/>
      <c r="D315" s="187" t="s">
        <v>136</v>
      </c>
      <c r="E315" s="39"/>
      <c r="F315" s="188" t="s">
        <v>421</v>
      </c>
      <c r="G315" s="39"/>
      <c r="H315" s="39"/>
      <c r="I315" s="189"/>
      <c r="J315" s="39"/>
      <c r="K315" s="39"/>
      <c r="L315" s="40"/>
      <c r="M315" s="190"/>
      <c r="N315" s="191"/>
      <c r="O315" s="73"/>
      <c r="P315" s="73"/>
      <c r="Q315" s="73"/>
      <c r="R315" s="73"/>
      <c r="S315" s="73"/>
      <c r="T315" s="74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20" t="s">
        <v>136</v>
      </c>
      <c r="AU315" s="20" t="s">
        <v>80</v>
      </c>
    </row>
    <row r="316" s="2" customFormat="1">
      <c r="A316" s="39"/>
      <c r="B316" s="40"/>
      <c r="C316" s="39"/>
      <c r="D316" s="192" t="s">
        <v>138</v>
      </c>
      <c r="E316" s="39"/>
      <c r="F316" s="193" t="s">
        <v>422</v>
      </c>
      <c r="G316" s="39"/>
      <c r="H316" s="39"/>
      <c r="I316" s="189"/>
      <c r="J316" s="39"/>
      <c r="K316" s="39"/>
      <c r="L316" s="40"/>
      <c r="M316" s="190"/>
      <c r="N316" s="191"/>
      <c r="O316" s="73"/>
      <c r="P316" s="73"/>
      <c r="Q316" s="73"/>
      <c r="R316" s="73"/>
      <c r="S316" s="73"/>
      <c r="T316" s="74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20" t="s">
        <v>138</v>
      </c>
      <c r="AU316" s="20" t="s">
        <v>80</v>
      </c>
    </row>
    <row r="317" s="13" customFormat="1">
      <c r="A317" s="13"/>
      <c r="B317" s="194"/>
      <c r="C317" s="13"/>
      <c r="D317" s="187" t="s">
        <v>140</v>
      </c>
      <c r="E317" s="195" t="s">
        <v>3</v>
      </c>
      <c r="F317" s="196" t="s">
        <v>416</v>
      </c>
      <c r="G317" s="13"/>
      <c r="H317" s="197">
        <v>70.400000000000006</v>
      </c>
      <c r="I317" s="198"/>
      <c r="J317" s="13"/>
      <c r="K317" s="13"/>
      <c r="L317" s="194"/>
      <c r="M317" s="199"/>
      <c r="N317" s="200"/>
      <c r="O317" s="200"/>
      <c r="P317" s="200"/>
      <c r="Q317" s="200"/>
      <c r="R317" s="200"/>
      <c r="S317" s="200"/>
      <c r="T317" s="20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95" t="s">
        <v>140</v>
      </c>
      <c r="AU317" s="195" t="s">
        <v>80</v>
      </c>
      <c r="AV317" s="13" t="s">
        <v>80</v>
      </c>
      <c r="AW317" s="13" t="s">
        <v>33</v>
      </c>
      <c r="AX317" s="13" t="s">
        <v>76</v>
      </c>
      <c r="AY317" s="195" t="s">
        <v>126</v>
      </c>
    </row>
    <row r="318" s="12" customFormat="1" ht="22.8" customHeight="1">
      <c r="A318" s="12"/>
      <c r="B318" s="160"/>
      <c r="C318" s="12"/>
      <c r="D318" s="161" t="s">
        <v>71</v>
      </c>
      <c r="E318" s="171" t="s">
        <v>145</v>
      </c>
      <c r="F318" s="171" t="s">
        <v>423</v>
      </c>
      <c r="G318" s="12"/>
      <c r="H318" s="12"/>
      <c r="I318" s="163"/>
      <c r="J318" s="172">
        <f>BK318</f>
        <v>0</v>
      </c>
      <c r="K318" s="12"/>
      <c r="L318" s="160"/>
      <c r="M318" s="165"/>
      <c r="N318" s="166"/>
      <c r="O318" s="166"/>
      <c r="P318" s="167">
        <f>SUM(P319:P334)</f>
        <v>0</v>
      </c>
      <c r="Q318" s="166"/>
      <c r="R318" s="167">
        <f>SUM(R319:R334)</f>
        <v>35.116585459999996</v>
      </c>
      <c r="S318" s="166"/>
      <c r="T318" s="168">
        <f>SUM(T319:T334)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161" t="s">
        <v>76</v>
      </c>
      <c r="AT318" s="169" t="s">
        <v>71</v>
      </c>
      <c r="AU318" s="169" t="s">
        <v>76</v>
      </c>
      <c r="AY318" s="161" t="s">
        <v>126</v>
      </c>
      <c r="BK318" s="170">
        <f>SUM(BK319:BK334)</f>
        <v>0</v>
      </c>
    </row>
    <row r="319" s="2" customFormat="1" ht="21.75" customHeight="1">
      <c r="A319" s="39"/>
      <c r="B319" s="173"/>
      <c r="C319" s="174" t="s">
        <v>424</v>
      </c>
      <c r="D319" s="174" t="s">
        <v>129</v>
      </c>
      <c r="E319" s="175" t="s">
        <v>425</v>
      </c>
      <c r="F319" s="176" t="s">
        <v>426</v>
      </c>
      <c r="G319" s="177" t="s">
        <v>235</v>
      </c>
      <c r="H319" s="178">
        <v>12.122</v>
      </c>
      <c r="I319" s="179"/>
      <c r="J319" s="180">
        <f>ROUND(I319*H319,2)</f>
        <v>0</v>
      </c>
      <c r="K319" s="176" t="s">
        <v>198</v>
      </c>
      <c r="L319" s="40"/>
      <c r="M319" s="181" t="s">
        <v>3</v>
      </c>
      <c r="N319" s="182" t="s">
        <v>43</v>
      </c>
      <c r="O319" s="73"/>
      <c r="P319" s="183">
        <f>O319*H319</f>
        <v>0</v>
      </c>
      <c r="Q319" s="183">
        <v>2.8969299999999998</v>
      </c>
      <c r="R319" s="183">
        <f>Q319*H319</f>
        <v>35.116585459999996</v>
      </c>
      <c r="S319" s="183">
        <v>0</v>
      </c>
      <c r="T319" s="184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185" t="s">
        <v>151</v>
      </c>
      <c r="AT319" s="185" t="s">
        <v>129</v>
      </c>
      <c r="AU319" s="185" t="s">
        <v>80</v>
      </c>
      <c r="AY319" s="20" t="s">
        <v>126</v>
      </c>
      <c r="BE319" s="186">
        <f>IF(N319="základní",J319,0)</f>
        <v>0</v>
      </c>
      <c r="BF319" s="186">
        <f>IF(N319="snížená",J319,0)</f>
        <v>0</v>
      </c>
      <c r="BG319" s="186">
        <f>IF(N319="zákl. přenesená",J319,0)</f>
        <v>0</v>
      </c>
      <c r="BH319" s="186">
        <f>IF(N319="sníž. přenesená",J319,0)</f>
        <v>0</v>
      </c>
      <c r="BI319" s="186">
        <f>IF(N319="nulová",J319,0)</f>
        <v>0</v>
      </c>
      <c r="BJ319" s="20" t="s">
        <v>76</v>
      </c>
      <c r="BK319" s="186">
        <f>ROUND(I319*H319,2)</f>
        <v>0</v>
      </c>
      <c r="BL319" s="20" t="s">
        <v>151</v>
      </c>
      <c r="BM319" s="185" t="s">
        <v>427</v>
      </c>
    </row>
    <row r="320" s="2" customFormat="1">
      <c r="A320" s="39"/>
      <c r="B320" s="40"/>
      <c r="C320" s="39"/>
      <c r="D320" s="187" t="s">
        <v>136</v>
      </c>
      <c r="E320" s="39"/>
      <c r="F320" s="188" t="s">
        <v>428</v>
      </c>
      <c r="G320" s="39"/>
      <c r="H320" s="39"/>
      <c r="I320" s="189"/>
      <c r="J320" s="39"/>
      <c r="K320" s="39"/>
      <c r="L320" s="40"/>
      <c r="M320" s="190"/>
      <c r="N320" s="191"/>
      <c r="O320" s="73"/>
      <c r="P320" s="73"/>
      <c r="Q320" s="73"/>
      <c r="R320" s="73"/>
      <c r="S320" s="73"/>
      <c r="T320" s="74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20" t="s">
        <v>136</v>
      </c>
      <c r="AU320" s="20" t="s">
        <v>80</v>
      </c>
    </row>
    <row r="321" s="2" customFormat="1">
      <c r="A321" s="39"/>
      <c r="B321" s="40"/>
      <c r="C321" s="39"/>
      <c r="D321" s="192" t="s">
        <v>138</v>
      </c>
      <c r="E321" s="39"/>
      <c r="F321" s="193" t="s">
        <v>429</v>
      </c>
      <c r="G321" s="39"/>
      <c r="H321" s="39"/>
      <c r="I321" s="189"/>
      <c r="J321" s="39"/>
      <c r="K321" s="39"/>
      <c r="L321" s="40"/>
      <c r="M321" s="190"/>
      <c r="N321" s="191"/>
      <c r="O321" s="73"/>
      <c r="P321" s="73"/>
      <c r="Q321" s="73"/>
      <c r="R321" s="73"/>
      <c r="S321" s="73"/>
      <c r="T321" s="74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20" t="s">
        <v>138</v>
      </c>
      <c r="AU321" s="20" t="s">
        <v>80</v>
      </c>
    </row>
    <row r="322" s="13" customFormat="1">
      <c r="A322" s="13"/>
      <c r="B322" s="194"/>
      <c r="C322" s="13"/>
      <c r="D322" s="187" t="s">
        <v>140</v>
      </c>
      <c r="E322" s="195" t="s">
        <v>3</v>
      </c>
      <c r="F322" s="196" t="s">
        <v>430</v>
      </c>
      <c r="G322" s="13"/>
      <c r="H322" s="197">
        <v>12.122</v>
      </c>
      <c r="I322" s="198"/>
      <c r="J322" s="13"/>
      <c r="K322" s="13"/>
      <c r="L322" s="194"/>
      <c r="M322" s="199"/>
      <c r="N322" s="200"/>
      <c r="O322" s="200"/>
      <c r="P322" s="200"/>
      <c r="Q322" s="200"/>
      <c r="R322" s="200"/>
      <c r="S322" s="200"/>
      <c r="T322" s="20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5" t="s">
        <v>140</v>
      </c>
      <c r="AU322" s="195" t="s">
        <v>80</v>
      </c>
      <c r="AV322" s="13" t="s">
        <v>80</v>
      </c>
      <c r="AW322" s="13" t="s">
        <v>33</v>
      </c>
      <c r="AX322" s="13" t="s">
        <v>76</v>
      </c>
      <c r="AY322" s="195" t="s">
        <v>126</v>
      </c>
    </row>
    <row r="323" s="2" customFormat="1" ht="16.5" customHeight="1">
      <c r="A323" s="39"/>
      <c r="B323" s="173"/>
      <c r="C323" s="174" t="s">
        <v>431</v>
      </c>
      <c r="D323" s="174" t="s">
        <v>129</v>
      </c>
      <c r="E323" s="175" t="s">
        <v>432</v>
      </c>
      <c r="F323" s="176" t="s">
        <v>433</v>
      </c>
      <c r="G323" s="177" t="s">
        <v>235</v>
      </c>
      <c r="H323" s="178">
        <v>12.122</v>
      </c>
      <c r="I323" s="179"/>
      <c r="J323" s="180">
        <f>ROUND(I323*H323,2)</f>
        <v>0</v>
      </c>
      <c r="K323" s="176" t="s">
        <v>198</v>
      </c>
      <c r="L323" s="40"/>
      <c r="M323" s="181" t="s">
        <v>3</v>
      </c>
      <c r="N323" s="182" t="s">
        <v>43</v>
      </c>
      <c r="O323" s="73"/>
      <c r="P323" s="183">
        <f>O323*H323</f>
        <v>0</v>
      </c>
      <c r="Q323" s="183">
        <v>0</v>
      </c>
      <c r="R323" s="183">
        <f>Q323*H323</f>
        <v>0</v>
      </c>
      <c r="S323" s="183">
        <v>0</v>
      </c>
      <c r="T323" s="184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185" t="s">
        <v>151</v>
      </c>
      <c r="AT323" s="185" t="s">
        <v>129</v>
      </c>
      <c r="AU323" s="185" t="s">
        <v>80</v>
      </c>
      <c r="AY323" s="20" t="s">
        <v>126</v>
      </c>
      <c r="BE323" s="186">
        <f>IF(N323="základní",J323,0)</f>
        <v>0</v>
      </c>
      <c r="BF323" s="186">
        <f>IF(N323="snížená",J323,0)</f>
        <v>0</v>
      </c>
      <c r="BG323" s="186">
        <f>IF(N323="zákl. přenesená",J323,0)</f>
        <v>0</v>
      </c>
      <c r="BH323" s="186">
        <f>IF(N323="sníž. přenesená",J323,0)</f>
        <v>0</v>
      </c>
      <c r="BI323" s="186">
        <f>IF(N323="nulová",J323,0)</f>
        <v>0</v>
      </c>
      <c r="BJ323" s="20" t="s">
        <v>76</v>
      </c>
      <c r="BK323" s="186">
        <f>ROUND(I323*H323,2)</f>
        <v>0</v>
      </c>
      <c r="BL323" s="20" t="s">
        <v>151</v>
      </c>
      <c r="BM323" s="185" t="s">
        <v>434</v>
      </c>
    </row>
    <row r="324" s="2" customFormat="1">
      <c r="A324" s="39"/>
      <c r="B324" s="40"/>
      <c r="C324" s="39"/>
      <c r="D324" s="187" t="s">
        <v>136</v>
      </c>
      <c r="E324" s="39"/>
      <c r="F324" s="188" t="s">
        <v>435</v>
      </c>
      <c r="G324" s="39"/>
      <c r="H324" s="39"/>
      <c r="I324" s="189"/>
      <c r="J324" s="39"/>
      <c r="K324" s="39"/>
      <c r="L324" s="40"/>
      <c r="M324" s="190"/>
      <c r="N324" s="191"/>
      <c r="O324" s="73"/>
      <c r="P324" s="73"/>
      <c r="Q324" s="73"/>
      <c r="R324" s="73"/>
      <c r="S324" s="73"/>
      <c r="T324" s="74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20" t="s">
        <v>136</v>
      </c>
      <c r="AU324" s="20" t="s">
        <v>80</v>
      </c>
    </row>
    <row r="325" s="2" customFormat="1">
      <c r="A325" s="39"/>
      <c r="B325" s="40"/>
      <c r="C325" s="39"/>
      <c r="D325" s="192" t="s">
        <v>138</v>
      </c>
      <c r="E325" s="39"/>
      <c r="F325" s="193" t="s">
        <v>436</v>
      </c>
      <c r="G325" s="39"/>
      <c r="H325" s="39"/>
      <c r="I325" s="189"/>
      <c r="J325" s="39"/>
      <c r="K325" s="39"/>
      <c r="L325" s="40"/>
      <c r="M325" s="190"/>
      <c r="N325" s="191"/>
      <c r="O325" s="73"/>
      <c r="P325" s="73"/>
      <c r="Q325" s="73"/>
      <c r="R325" s="73"/>
      <c r="S325" s="73"/>
      <c r="T325" s="74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20" t="s">
        <v>138</v>
      </c>
      <c r="AU325" s="20" t="s">
        <v>80</v>
      </c>
    </row>
    <row r="326" s="13" customFormat="1">
      <c r="A326" s="13"/>
      <c r="B326" s="194"/>
      <c r="C326" s="13"/>
      <c r="D326" s="187" t="s">
        <v>140</v>
      </c>
      <c r="E326" s="195" t="s">
        <v>3</v>
      </c>
      <c r="F326" s="196" t="s">
        <v>430</v>
      </c>
      <c r="G326" s="13"/>
      <c r="H326" s="197">
        <v>12.122</v>
      </c>
      <c r="I326" s="198"/>
      <c r="J326" s="13"/>
      <c r="K326" s="13"/>
      <c r="L326" s="194"/>
      <c r="M326" s="199"/>
      <c r="N326" s="200"/>
      <c r="O326" s="200"/>
      <c r="P326" s="200"/>
      <c r="Q326" s="200"/>
      <c r="R326" s="200"/>
      <c r="S326" s="200"/>
      <c r="T326" s="201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95" t="s">
        <v>140</v>
      </c>
      <c r="AU326" s="195" t="s">
        <v>80</v>
      </c>
      <c r="AV326" s="13" t="s">
        <v>80</v>
      </c>
      <c r="AW326" s="13" t="s">
        <v>33</v>
      </c>
      <c r="AX326" s="13" t="s">
        <v>76</v>
      </c>
      <c r="AY326" s="195" t="s">
        <v>126</v>
      </c>
    </row>
    <row r="327" s="2" customFormat="1" ht="16.5" customHeight="1">
      <c r="A327" s="39"/>
      <c r="B327" s="173"/>
      <c r="C327" s="174" t="s">
        <v>437</v>
      </c>
      <c r="D327" s="174" t="s">
        <v>129</v>
      </c>
      <c r="E327" s="175" t="s">
        <v>438</v>
      </c>
      <c r="F327" s="176" t="s">
        <v>439</v>
      </c>
      <c r="G327" s="177" t="s">
        <v>222</v>
      </c>
      <c r="H327" s="178">
        <v>2.3999999999999999</v>
      </c>
      <c r="I327" s="179"/>
      <c r="J327" s="180">
        <f>ROUND(I327*H327,2)</f>
        <v>0</v>
      </c>
      <c r="K327" s="176" t="s">
        <v>198</v>
      </c>
      <c r="L327" s="40"/>
      <c r="M327" s="181" t="s">
        <v>3</v>
      </c>
      <c r="N327" s="182" t="s">
        <v>43</v>
      </c>
      <c r="O327" s="73"/>
      <c r="P327" s="183">
        <f>O327*H327</f>
        <v>0</v>
      </c>
      <c r="Q327" s="183">
        <v>0</v>
      </c>
      <c r="R327" s="183">
        <f>Q327*H327</f>
        <v>0</v>
      </c>
      <c r="S327" s="183">
        <v>0</v>
      </c>
      <c r="T327" s="184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185" t="s">
        <v>151</v>
      </c>
      <c r="AT327" s="185" t="s">
        <v>129</v>
      </c>
      <c r="AU327" s="185" t="s">
        <v>80</v>
      </c>
      <c r="AY327" s="20" t="s">
        <v>126</v>
      </c>
      <c r="BE327" s="186">
        <f>IF(N327="základní",J327,0)</f>
        <v>0</v>
      </c>
      <c r="BF327" s="186">
        <f>IF(N327="snížená",J327,0)</f>
        <v>0</v>
      </c>
      <c r="BG327" s="186">
        <f>IF(N327="zákl. přenesená",J327,0)</f>
        <v>0</v>
      </c>
      <c r="BH327" s="186">
        <f>IF(N327="sníž. přenesená",J327,0)</f>
        <v>0</v>
      </c>
      <c r="BI327" s="186">
        <f>IF(N327="nulová",J327,0)</f>
        <v>0</v>
      </c>
      <c r="BJ327" s="20" t="s">
        <v>76</v>
      </c>
      <c r="BK327" s="186">
        <f>ROUND(I327*H327,2)</f>
        <v>0</v>
      </c>
      <c r="BL327" s="20" t="s">
        <v>151</v>
      </c>
      <c r="BM327" s="185" t="s">
        <v>440</v>
      </c>
    </row>
    <row r="328" s="2" customFormat="1">
      <c r="A328" s="39"/>
      <c r="B328" s="40"/>
      <c r="C328" s="39"/>
      <c r="D328" s="187" t="s">
        <v>136</v>
      </c>
      <c r="E328" s="39"/>
      <c r="F328" s="188" t="s">
        <v>441</v>
      </c>
      <c r="G328" s="39"/>
      <c r="H328" s="39"/>
      <c r="I328" s="189"/>
      <c r="J328" s="39"/>
      <c r="K328" s="39"/>
      <c r="L328" s="40"/>
      <c r="M328" s="190"/>
      <c r="N328" s="191"/>
      <c r="O328" s="73"/>
      <c r="P328" s="73"/>
      <c r="Q328" s="73"/>
      <c r="R328" s="73"/>
      <c r="S328" s="73"/>
      <c r="T328" s="74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T328" s="20" t="s">
        <v>136</v>
      </c>
      <c r="AU328" s="20" t="s">
        <v>80</v>
      </c>
    </row>
    <row r="329" s="2" customFormat="1">
      <c r="A329" s="39"/>
      <c r="B329" s="40"/>
      <c r="C329" s="39"/>
      <c r="D329" s="192" t="s">
        <v>138</v>
      </c>
      <c r="E329" s="39"/>
      <c r="F329" s="193" t="s">
        <v>442</v>
      </c>
      <c r="G329" s="39"/>
      <c r="H329" s="39"/>
      <c r="I329" s="189"/>
      <c r="J329" s="39"/>
      <c r="K329" s="39"/>
      <c r="L329" s="40"/>
      <c r="M329" s="190"/>
      <c r="N329" s="191"/>
      <c r="O329" s="73"/>
      <c r="P329" s="73"/>
      <c r="Q329" s="73"/>
      <c r="R329" s="73"/>
      <c r="S329" s="73"/>
      <c r="T329" s="74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20" t="s">
        <v>138</v>
      </c>
      <c r="AU329" s="20" t="s">
        <v>80</v>
      </c>
    </row>
    <row r="330" s="13" customFormat="1">
      <c r="A330" s="13"/>
      <c r="B330" s="194"/>
      <c r="C330" s="13"/>
      <c r="D330" s="187" t="s">
        <v>140</v>
      </c>
      <c r="E330" s="195" t="s">
        <v>3</v>
      </c>
      <c r="F330" s="196" t="s">
        <v>443</v>
      </c>
      <c r="G330" s="13"/>
      <c r="H330" s="197">
        <v>2.3999999999999999</v>
      </c>
      <c r="I330" s="198"/>
      <c r="J330" s="13"/>
      <c r="K330" s="13"/>
      <c r="L330" s="194"/>
      <c r="M330" s="199"/>
      <c r="N330" s="200"/>
      <c r="O330" s="200"/>
      <c r="P330" s="200"/>
      <c r="Q330" s="200"/>
      <c r="R330" s="200"/>
      <c r="S330" s="200"/>
      <c r="T330" s="20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5" t="s">
        <v>140</v>
      </c>
      <c r="AU330" s="195" t="s">
        <v>80</v>
      </c>
      <c r="AV330" s="13" t="s">
        <v>80</v>
      </c>
      <c r="AW330" s="13" t="s">
        <v>33</v>
      </c>
      <c r="AX330" s="13" t="s">
        <v>76</v>
      </c>
      <c r="AY330" s="195" t="s">
        <v>126</v>
      </c>
    </row>
    <row r="331" s="2" customFormat="1" ht="16.5" customHeight="1">
      <c r="A331" s="39"/>
      <c r="B331" s="173"/>
      <c r="C331" s="174" t="s">
        <v>444</v>
      </c>
      <c r="D331" s="174" t="s">
        <v>129</v>
      </c>
      <c r="E331" s="175" t="s">
        <v>445</v>
      </c>
      <c r="F331" s="176" t="s">
        <v>446</v>
      </c>
      <c r="G331" s="177" t="s">
        <v>222</v>
      </c>
      <c r="H331" s="178">
        <v>88.799999999999997</v>
      </c>
      <c r="I331" s="179"/>
      <c r="J331" s="180">
        <f>ROUND(I331*H331,2)</f>
        <v>0</v>
      </c>
      <c r="K331" s="176" t="s">
        <v>198</v>
      </c>
      <c r="L331" s="40"/>
      <c r="M331" s="181" t="s">
        <v>3</v>
      </c>
      <c r="N331" s="182" t="s">
        <v>43</v>
      </c>
      <c r="O331" s="73"/>
      <c r="P331" s="183">
        <f>O331*H331</f>
        <v>0</v>
      </c>
      <c r="Q331" s="183">
        <v>0</v>
      </c>
      <c r="R331" s="183">
        <f>Q331*H331</f>
        <v>0</v>
      </c>
      <c r="S331" s="183">
        <v>0</v>
      </c>
      <c r="T331" s="184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185" t="s">
        <v>151</v>
      </c>
      <c r="AT331" s="185" t="s">
        <v>129</v>
      </c>
      <c r="AU331" s="185" t="s">
        <v>80</v>
      </c>
      <c r="AY331" s="20" t="s">
        <v>126</v>
      </c>
      <c r="BE331" s="186">
        <f>IF(N331="základní",J331,0)</f>
        <v>0</v>
      </c>
      <c r="BF331" s="186">
        <f>IF(N331="snížená",J331,0)</f>
        <v>0</v>
      </c>
      <c r="BG331" s="186">
        <f>IF(N331="zákl. přenesená",J331,0)</f>
        <v>0</v>
      </c>
      <c r="BH331" s="186">
        <f>IF(N331="sníž. přenesená",J331,0)</f>
        <v>0</v>
      </c>
      <c r="BI331" s="186">
        <f>IF(N331="nulová",J331,0)</f>
        <v>0</v>
      </c>
      <c r="BJ331" s="20" t="s">
        <v>76</v>
      </c>
      <c r="BK331" s="186">
        <f>ROUND(I331*H331,2)</f>
        <v>0</v>
      </c>
      <c r="BL331" s="20" t="s">
        <v>151</v>
      </c>
      <c r="BM331" s="185" t="s">
        <v>447</v>
      </c>
    </row>
    <row r="332" s="2" customFormat="1">
      <c r="A332" s="39"/>
      <c r="B332" s="40"/>
      <c r="C332" s="39"/>
      <c r="D332" s="187" t="s">
        <v>136</v>
      </c>
      <c r="E332" s="39"/>
      <c r="F332" s="188" t="s">
        <v>448</v>
      </c>
      <c r="G332" s="39"/>
      <c r="H332" s="39"/>
      <c r="I332" s="189"/>
      <c r="J332" s="39"/>
      <c r="K332" s="39"/>
      <c r="L332" s="40"/>
      <c r="M332" s="190"/>
      <c r="N332" s="191"/>
      <c r="O332" s="73"/>
      <c r="P332" s="73"/>
      <c r="Q332" s="73"/>
      <c r="R332" s="73"/>
      <c r="S332" s="73"/>
      <c r="T332" s="74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20" t="s">
        <v>136</v>
      </c>
      <c r="AU332" s="20" t="s">
        <v>80</v>
      </c>
    </row>
    <row r="333" s="2" customFormat="1">
      <c r="A333" s="39"/>
      <c r="B333" s="40"/>
      <c r="C333" s="39"/>
      <c r="D333" s="192" t="s">
        <v>138</v>
      </c>
      <c r="E333" s="39"/>
      <c r="F333" s="193" t="s">
        <v>449</v>
      </c>
      <c r="G333" s="39"/>
      <c r="H333" s="39"/>
      <c r="I333" s="189"/>
      <c r="J333" s="39"/>
      <c r="K333" s="39"/>
      <c r="L333" s="40"/>
      <c r="M333" s="190"/>
      <c r="N333" s="191"/>
      <c r="O333" s="73"/>
      <c r="P333" s="73"/>
      <c r="Q333" s="73"/>
      <c r="R333" s="73"/>
      <c r="S333" s="73"/>
      <c r="T333" s="74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20" t="s">
        <v>138</v>
      </c>
      <c r="AU333" s="20" t="s">
        <v>80</v>
      </c>
    </row>
    <row r="334" s="13" customFormat="1">
      <c r="A334" s="13"/>
      <c r="B334" s="194"/>
      <c r="C334" s="13"/>
      <c r="D334" s="187" t="s">
        <v>140</v>
      </c>
      <c r="E334" s="195" t="s">
        <v>3</v>
      </c>
      <c r="F334" s="196" t="s">
        <v>450</v>
      </c>
      <c r="G334" s="13"/>
      <c r="H334" s="197">
        <v>88.799999999999997</v>
      </c>
      <c r="I334" s="198"/>
      <c r="J334" s="13"/>
      <c r="K334" s="13"/>
      <c r="L334" s="194"/>
      <c r="M334" s="199"/>
      <c r="N334" s="200"/>
      <c r="O334" s="200"/>
      <c r="P334" s="200"/>
      <c r="Q334" s="200"/>
      <c r="R334" s="200"/>
      <c r="S334" s="200"/>
      <c r="T334" s="201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195" t="s">
        <v>140</v>
      </c>
      <c r="AU334" s="195" t="s">
        <v>80</v>
      </c>
      <c r="AV334" s="13" t="s">
        <v>80</v>
      </c>
      <c r="AW334" s="13" t="s">
        <v>33</v>
      </c>
      <c r="AX334" s="13" t="s">
        <v>76</v>
      </c>
      <c r="AY334" s="195" t="s">
        <v>126</v>
      </c>
    </row>
    <row r="335" s="12" customFormat="1" ht="22.8" customHeight="1">
      <c r="A335" s="12"/>
      <c r="B335" s="160"/>
      <c r="C335" s="12"/>
      <c r="D335" s="161" t="s">
        <v>71</v>
      </c>
      <c r="E335" s="171" t="s">
        <v>125</v>
      </c>
      <c r="F335" s="171" t="s">
        <v>451</v>
      </c>
      <c r="G335" s="12"/>
      <c r="H335" s="12"/>
      <c r="I335" s="163"/>
      <c r="J335" s="172">
        <f>BK335</f>
        <v>0</v>
      </c>
      <c r="K335" s="12"/>
      <c r="L335" s="160"/>
      <c r="M335" s="165"/>
      <c r="N335" s="166"/>
      <c r="O335" s="166"/>
      <c r="P335" s="167">
        <f>SUM(P336:P362)</f>
        <v>0</v>
      </c>
      <c r="Q335" s="166"/>
      <c r="R335" s="167">
        <f>SUM(R336:R362)</f>
        <v>45.7241</v>
      </c>
      <c r="S335" s="166"/>
      <c r="T335" s="168">
        <f>SUM(T336:T362)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61" t="s">
        <v>76</v>
      </c>
      <c r="AT335" s="169" t="s">
        <v>71</v>
      </c>
      <c r="AU335" s="169" t="s">
        <v>76</v>
      </c>
      <c r="AY335" s="161" t="s">
        <v>126</v>
      </c>
      <c r="BK335" s="170">
        <f>SUM(BK336:BK362)</f>
        <v>0</v>
      </c>
    </row>
    <row r="336" s="2" customFormat="1" ht="16.5" customHeight="1">
      <c r="A336" s="39"/>
      <c r="B336" s="173"/>
      <c r="C336" s="174" t="s">
        <v>452</v>
      </c>
      <c r="D336" s="174" t="s">
        <v>129</v>
      </c>
      <c r="E336" s="175" t="s">
        <v>453</v>
      </c>
      <c r="F336" s="176" t="s">
        <v>454</v>
      </c>
      <c r="G336" s="177" t="s">
        <v>209</v>
      </c>
      <c r="H336" s="178">
        <v>204</v>
      </c>
      <c r="I336" s="179"/>
      <c r="J336" s="180">
        <f>ROUND(I336*H336,2)</f>
        <v>0</v>
      </c>
      <c r="K336" s="176" t="s">
        <v>198</v>
      </c>
      <c r="L336" s="40"/>
      <c r="M336" s="181" t="s">
        <v>3</v>
      </c>
      <c r="N336" s="182" t="s">
        <v>43</v>
      </c>
      <c r="O336" s="73"/>
      <c r="P336" s="183">
        <f>O336*H336</f>
        <v>0</v>
      </c>
      <c r="Q336" s="183">
        <v>0</v>
      </c>
      <c r="R336" s="183">
        <f>Q336*H336</f>
        <v>0</v>
      </c>
      <c r="S336" s="183">
        <v>0</v>
      </c>
      <c r="T336" s="184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185" t="s">
        <v>151</v>
      </c>
      <c r="AT336" s="185" t="s">
        <v>129</v>
      </c>
      <c r="AU336" s="185" t="s">
        <v>80</v>
      </c>
      <c r="AY336" s="20" t="s">
        <v>126</v>
      </c>
      <c r="BE336" s="186">
        <f>IF(N336="základní",J336,0)</f>
        <v>0</v>
      </c>
      <c r="BF336" s="186">
        <f>IF(N336="snížená",J336,0)</f>
        <v>0</v>
      </c>
      <c r="BG336" s="186">
        <f>IF(N336="zákl. přenesená",J336,0)</f>
        <v>0</v>
      </c>
      <c r="BH336" s="186">
        <f>IF(N336="sníž. přenesená",J336,0)</f>
        <v>0</v>
      </c>
      <c r="BI336" s="186">
        <f>IF(N336="nulová",J336,0)</f>
        <v>0</v>
      </c>
      <c r="BJ336" s="20" t="s">
        <v>76</v>
      </c>
      <c r="BK336" s="186">
        <f>ROUND(I336*H336,2)</f>
        <v>0</v>
      </c>
      <c r="BL336" s="20" t="s">
        <v>151</v>
      </c>
      <c r="BM336" s="185" t="s">
        <v>455</v>
      </c>
    </row>
    <row r="337" s="2" customFormat="1">
      <c r="A337" s="39"/>
      <c r="B337" s="40"/>
      <c r="C337" s="39"/>
      <c r="D337" s="187" t="s">
        <v>136</v>
      </c>
      <c r="E337" s="39"/>
      <c r="F337" s="188" t="s">
        <v>456</v>
      </c>
      <c r="G337" s="39"/>
      <c r="H337" s="39"/>
      <c r="I337" s="189"/>
      <c r="J337" s="39"/>
      <c r="K337" s="39"/>
      <c r="L337" s="40"/>
      <c r="M337" s="190"/>
      <c r="N337" s="191"/>
      <c r="O337" s="73"/>
      <c r="P337" s="73"/>
      <c r="Q337" s="73"/>
      <c r="R337" s="73"/>
      <c r="S337" s="73"/>
      <c r="T337" s="74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20" t="s">
        <v>136</v>
      </c>
      <c r="AU337" s="20" t="s">
        <v>80</v>
      </c>
    </row>
    <row r="338" s="2" customFormat="1">
      <c r="A338" s="39"/>
      <c r="B338" s="40"/>
      <c r="C338" s="39"/>
      <c r="D338" s="192" t="s">
        <v>138</v>
      </c>
      <c r="E338" s="39"/>
      <c r="F338" s="193" t="s">
        <v>457</v>
      </c>
      <c r="G338" s="39"/>
      <c r="H338" s="39"/>
      <c r="I338" s="189"/>
      <c r="J338" s="39"/>
      <c r="K338" s="39"/>
      <c r="L338" s="40"/>
      <c r="M338" s="190"/>
      <c r="N338" s="191"/>
      <c r="O338" s="73"/>
      <c r="P338" s="73"/>
      <c r="Q338" s="73"/>
      <c r="R338" s="73"/>
      <c r="S338" s="73"/>
      <c r="T338" s="74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20" t="s">
        <v>138</v>
      </c>
      <c r="AU338" s="20" t="s">
        <v>80</v>
      </c>
    </row>
    <row r="339" s="13" customFormat="1">
      <c r="A339" s="13"/>
      <c r="B339" s="194"/>
      <c r="C339" s="13"/>
      <c r="D339" s="187" t="s">
        <v>140</v>
      </c>
      <c r="E339" s="195" t="s">
        <v>3</v>
      </c>
      <c r="F339" s="196" t="s">
        <v>395</v>
      </c>
      <c r="G339" s="13"/>
      <c r="H339" s="197">
        <v>190</v>
      </c>
      <c r="I339" s="198"/>
      <c r="J339" s="13"/>
      <c r="K339" s="13"/>
      <c r="L339" s="194"/>
      <c r="M339" s="199"/>
      <c r="N339" s="200"/>
      <c r="O339" s="200"/>
      <c r="P339" s="200"/>
      <c r="Q339" s="200"/>
      <c r="R339" s="200"/>
      <c r="S339" s="200"/>
      <c r="T339" s="20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95" t="s">
        <v>140</v>
      </c>
      <c r="AU339" s="195" t="s">
        <v>80</v>
      </c>
      <c r="AV339" s="13" t="s">
        <v>80</v>
      </c>
      <c r="AW339" s="13" t="s">
        <v>33</v>
      </c>
      <c r="AX339" s="13" t="s">
        <v>72</v>
      </c>
      <c r="AY339" s="195" t="s">
        <v>126</v>
      </c>
    </row>
    <row r="340" s="13" customFormat="1">
      <c r="A340" s="13"/>
      <c r="B340" s="194"/>
      <c r="C340" s="13"/>
      <c r="D340" s="187" t="s">
        <v>140</v>
      </c>
      <c r="E340" s="195" t="s">
        <v>3</v>
      </c>
      <c r="F340" s="196" t="s">
        <v>396</v>
      </c>
      <c r="G340" s="13"/>
      <c r="H340" s="197">
        <v>14</v>
      </c>
      <c r="I340" s="198"/>
      <c r="J340" s="13"/>
      <c r="K340" s="13"/>
      <c r="L340" s="194"/>
      <c r="M340" s="199"/>
      <c r="N340" s="200"/>
      <c r="O340" s="200"/>
      <c r="P340" s="200"/>
      <c r="Q340" s="200"/>
      <c r="R340" s="200"/>
      <c r="S340" s="200"/>
      <c r="T340" s="201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5" t="s">
        <v>140</v>
      </c>
      <c r="AU340" s="195" t="s">
        <v>80</v>
      </c>
      <c r="AV340" s="13" t="s">
        <v>80</v>
      </c>
      <c r="AW340" s="13" t="s">
        <v>33</v>
      </c>
      <c r="AX340" s="13" t="s">
        <v>72</v>
      </c>
      <c r="AY340" s="195" t="s">
        <v>126</v>
      </c>
    </row>
    <row r="341" s="14" customFormat="1">
      <c r="A341" s="14"/>
      <c r="B341" s="205"/>
      <c r="C341" s="14"/>
      <c r="D341" s="187" t="s">
        <v>140</v>
      </c>
      <c r="E341" s="206" t="s">
        <v>3</v>
      </c>
      <c r="F341" s="207" t="s">
        <v>244</v>
      </c>
      <c r="G341" s="14"/>
      <c r="H341" s="208">
        <v>204</v>
      </c>
      <c r="I341" s="209"/>
      <c r="J341" s="14"/>
      <c r="K341" s="14"/>
      <c r="L341" s="205"/>
      <c r="M341" s="210"/>
      <c r="N341" s="211"/>
      <c r="O341" s="211"/>
      <c r="P341" s="211"/>
      <c r="Q341" s="211"/>
      <c r="R341" s="211"/>
      <c r="S341" s="211"/>
      <c r="T341" s="212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6" t="s">
        <v>140</v>
      </c>
      <c r="AU341" s="206" t="s">
        <v>80</v>
      </c>
      <c r="AV341" s="14" t="s">
        <v>151</v>
      </c>
      <c r="AW341" s="14" t="s">
        <v>33</v>
      </c>
      <c r="AX341" s="14" t="s">
        <v>76</v>
      </c>
      <c r="AY341" s="206" t="s">
        <v>126</v>
      </c>
    </row>
    <row r="342" s="2" customFormat="1" ht="21.75" customHeight="1">
      <c r="A342" s="39"/>
      <c r="B342" s="173"/>
      <c r="C342" s="174" t="s">
        <v>458</v>
      </c>
      <c r="D342" s="174" t="s">
        <v>129</v>
      </c>
      <c r="E342" s="175" t="s">
        <v>459</v>
      </c>
      <c r="F342" s="176" t="s">
        <v>460</v>
      </c>
      <c r="G342" s="177" t="s">
        <v>209</v>
      </c>
      <c r="H342" s="178">
        <v>183</v>
      </c>
      <c r="I342" s="179"/>
      <c r="J342" s="180">
        <f>ROUND(I342*H342,2)</f>
        <v>0</v>
      </c>
      <c r="K342" s="176" t="s">
        <v>198</v>
      </c>
      <c r="L342" s="40"/>
      <c r="M342" s="181" t="s">
        <v>3</v>
      </c>
      <c r="N342" s="182" t="s">
        <v>43</v>
      </c>
      <c r="O342" s="73"/>
      <c r="P342" s="183">
        <f>O342*H342</f>
        <v>0</v>
      </c>
      <c r="Q342" s="183">
        <v>0.10100000000000001</v>
      </c>
      <c r="R342" s="183">
        <f>Q342*H342</f>
        <v>18.483000000000001</v>
      </c>
      <c r="S342" s="183">
        <v>0</v>
      </c>
      <c r="T342" s="184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185" t="s">
        <v>151</v>
      </c>
      <c r="AT342" s="185" t="s">
        <v>129</v>
      </c>
      <c r="AU342" s="185" t="s">
        <v>80</v>
      </c>
      <c r="AY342" s="20" t="s">
        <v>126</v>
      </c>
      <c r="BE342" s="186">
        <f>IF(N342="základní",J342,0)</f>
        <v>0</v>
      </c>
      <c r="BF342" s="186">
        <f>IF(N342="snížená",J342,0)</f>
        <v>0</v>
      </c>
      <c r="BG342" s="186">
        <f>IF(N342="zákl. přenesená",J342,0)</f>
        <v>0</v>
      </c>
      <c r="BH342" s="186">
        <f>IF(N342="sníž. přenesená",J342,0)</f>
        <v>0</v>
      </c>
      <c r="BI342" s="186">
        <f>IF(N342="nulová",J342,0)</f>
        <v>0</v>
      </c>
      <c r="BJ342" s="20" t="s">
        <v>76</v>
      </c>
      <c r="BK342" s="186">
        <f>ROUND(I342*H342,2)</f>
        <v>0</v>
      </c>
      <c r="BL342" s="20" t="s">
        <v>151</v>
      </c>
      <c r="BM342" s="185" t="s">
        <v>461</v>
      </c>
    </row>
    <row r="343" s="2" customFormat="1">
      <c r="A343" s="39"/>
      <c r="B343" s="40"/>
      <c r="C343" s="39"/>
      <c r="D343" s="187" t="s">
        <v>136</v>
      </c>
      <c r="E343" s="39"/>
      <c r="F343" s="188" t="s">
        <v>462</v>
      </c>
      <c r="G343" s="39"/>
      <c r="H343" s="39"/>
      <c r="I343" s="189"/>
      <c r="J343" s="39"/>
      <c r="K343" s="39"/>
      <c r="L343" s="40"/>
      <c r="M343" s="190"/>
      <c r="N343" s="191"/>
      <c r="O343" s="73"/>
      <c r="P343" s="73"/>
      <c r="Q343" s="73"/>
      <c r="R343" s="73"/>
      <c r="S343" s="73"/>
      <c r="T343" s="74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T343" s="20" t="s">
        <v>136</v>
      </c>
      <c r="AU343" s="20" t="s">
        <v>80</v>
      </c>
    </row>
    <row r="344" s="2" customFormat="1">
      <c r="A344" s="39"/>
      <c r="B344" s="40"/>
      <c r="C344" s="39"/>
      <c r="D344" s="192" t="s">
        <v>138</v>
      </c>
      <c r="E344" s="39"/>
      <c r="F344" s="193" t="s">
        <v>463</v>
      </c>
      <c r="G344" s="39"/>
      <c r="H344" s="39"/>
      <c r="I344" s="189"/>
      <c r="J344" s="39"/>
      <c r="K344" s="39"/>
      <c r="L344" s="40"/>
      <c r="M344" s="190"/>
      <c r="N344" s="191"/>
      <c r="O344" s="73"/>
      <c r="P344" s="73"/>
      <c r="Q344" s="73"/>
      <c r="R344" s="73"/>
      <c r="S344" s="73"/>
      <c r="T344" s="74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20" t="s">
        <v>138</v>
      </c>
      <c r="AU344" s="20" t="s">
        <v>80</v>
      </c>
    </row>
    <row r="345" s="13" customFormat="1">
      <c r="A345" s="13"/>
      <c r="B345" s="194"/>
      <c r="C345" s="13"/>
      <c r="D345" s="187" t="s">
        <v>140</v>
      </c>
      <c r="E345" s="195" t="s">
        <v>3</v>
      </c>
      <c r="F345" s="196" t="s">
        <v>395</v>
      </c>
      <c r="G345" s="13"/>
      <c r="H345" s="197">
        <v>190</v>
      </c>
      <c r="I345" s="198"/>
      <c r="J345" s="13"/>
      <c r="K345" s="13"/>
      <c r="L345" s="194"/>
      <c r="M345" s="199"/>
      <c r="N345" s="200"/>
      <c r="O345" s="200"/>
      <c r="P345" s="200"/>
      <c r="Q345" s="200"/>
      <c r="R345" s="200"/>
      <c r="S345" s="200"/>
      <c r="T345" s="20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95" t="s">
        <v>140</v>
      </c>
      <c r="AU345" s="195" t="s">
        <v>80</v>
      </c>
      <c r="AV345" s="13" t="s">
        <v>80</v>
      </c>
      <c r="AW345" s="13" t="s">
        <v>33</v>
      </c>
      <c r="AX345" s="13" t="s">
        <v>72</v>
      </c>
      <c r="AY345" s="195" t="s">
        <v>126</v>
      </c>
    </row>
    <row r="346" s="13" customFormat="1">
      <c r="A346" s="13"/>
      <c r="B346" s="194"/>
      <c r="C346" s="13"/>
      <c r="D346" s="187" t="s">
        <v>140</v>
      </c>
      <c r="E346" s="195" t="s">
        <v>3</v>
      </c>
      <c r="F346" s="196" t="s">
        <v>396</v>
      </c>
      <c r="G346" s="13"/>
      <c r="H346" s="197">
        <v>14</v>
      </c>
      <c r="I346" s="198"/>
      <c r="J346" s="13"/>
      <c r="K346" s="13"/>
      <c r="L346" s="194"/>
      <c r="M346" s="199"/>
      <c r="N346" s="200"/>
      <c r="O346" s="200"/>
      <c r="P346" s="200"/>
      <c r="Q346" s="200"/>
      <c r="R346" s="200"/>
      <c r="S346" s="200"/>
      <c r="T346" s="20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95" t="s">
        <v>140</v>
      </c>
      <c r="AU346" s="195" t="s">
        <v>80</v>
      </c>
      <c r="AV346" s="13" t="s">
        <v>80</v>
      </c>
      <c r="AW346" s="13" t="s">
        <v>33</v>
      </c>
      <c r="AX346" s="13" t="s">
        <v>72</v>
      </c>
      <c r="AY346" s="195" t="s">
        <v>126</v>
      </c>
    </row>
    <row r="347" s="13" customFormat="1">
      <c r="A347" s="13"/>
      <c r="B347" s="194"/>
      <c r="C347" s="13"/>
      <c r="D347" s="187" t="s">
        <v>140</v>
      </c>
      <c r="E347" s="195" t="s">
        <v>3</v>
      </c>
      <c r="F347" s="196" t="s">
        <v>464</v>
      </c>
      <c r="G347" s="13"/>
      <c r="H347" s="197">
        <v>-21</v>
      </c>
      <c r="I347" s="198"/>
      <c r="J347" s="13"/>
      <c r="K347" s="13"/>
      <c r="L347" s="194"/>
      <c r="M347" s="199"/>
      <c r="N347" s="200"/>
      <c r="O347" s="200"/>
      <c r="P347" s="200"/>
      <c r="Q347" s="200"/>
      <c r="R347" s="200"/>
      <c r="S347" s="200"/>
      <c r="T347" s="20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5" t="s">
        <v>140</v>
      </c>
      <c r="AU347" s="195" t="s">
        <v>80</v>
      </c>
      <c r="AV347" s="13" t="s">
        <v>80</v>
      </c>
      <c r="AW347" s="13" t="s">
        <v>33</v>
      </c>
      <c r="AX347" s="13" t="s">
        <v>72</v>
      </c>
      <c r="AY347" s="195" t="s">
        <v>126</v>
      </c>
    </row>
    <row r="348" s="14" customFormat="1">
      <c r="A348" s="14"/>
      <c r="B348" s="205"/>
      <c r="C348" s="14"/>
      <c r="D348" s="187" t="s">
        <v>140</v>
      </c>
      <c r="E348" s="206" t="s">
        <v>3</v>
      </c>
      <c r="F348" s="207" t="s">
        <v>244</v>
      </c>
      <c r="G348" s="14"/>
      <c r="H348" s="208">
        <v>183</v>
      </c>
      <c r="I348" s="209"/>
      <c r="J348" s="14"/>
      <c r="K348" s="14"/>
      <c r="L348" s="205"/>
      <c r="M348" s="210"/>
      <c r="N348" s="211"/>
      <c r="O348" s="211"/>
      <c r="P348" s="211"/>
      <c r="Q348" s="211"/>
      <c r="R348" s="211"/>
      <c r="S348" s="211"/>
      <c r="T348" s="212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6" t="s">
        <v>140</v>
      </c>
      <c r="AU348" s="206" t="s">
        <v>80</v>
      </c>
      <c r="AV348" s="14" t="s">
        <v>151</v>
      </c>
      <c r="AW348" s="14" t="s">
        <v>33</v>
      </c>
      <c r="AX348" s="14" t="s">
        <v>76</v>
      </c>
      <c r="AY348" s="206" t="s">
        <v>126</v>
      </c>
    </row>
    <row r="349" s="2" customFormat="1" ht="16.5" customHeight="1">
      <c r="A349" s="39"/>
      <c r="B349" s="173"/>
      <c r="C349" s="221" t="s">
        <v>465</v>
      </c>
      <c r="D349" s="221" t="s">
        <v>343</v>
      </c>
      <c r="E349" s="222" t="s">
        <v>466</v>
      </c>
      <c r="F349" s="223" t="s">
        <v>467</v>
      </c>
      <c r="G349" s="224" t="s">
        <v>209</v>
      </c>
      <c r="H349" s="225">
        <v>172.38</v>
      </c>
      <c r="I349" s="226"/>
      <c r="J349" s="227">
        <f>ROUND(I349*H349,2)</f>
        <v>0</v>
      </c>
      <c r="K349" s="223" t="s">
        <v>198</v>
      </c>
      <c r="L349" s="228"/>
      <c r="M349" s="229" t="s">
        <v>3</v>
      </c>
      <c r="N349" s="230" t="s">
        <v>43</v>
      </c>
      <c r="O349" s="73"/>
      <c r="P349" s="183">
        <f>O349*H349</f>
        <v>0</v>
      </c>
      <c r="Q349" s="183">
        <v>0.14499999999999999</v>
      </c>
      <c r="R349" s="183">
        <f>Q349*H349</f>
        <v>24.995099999999997</v>
      </c>
      <c r="S349" s="183">
        <v>0</v>
      </c>
      <c r="T349" s="184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185" t="s">
        <v>176</v>
      </c>
      <c r="AT349" s="185" t="s">
        <v>343</v>
      </c>
      <c r="AU349" s="185" t="s">
        <v>80</v>
      </c>
      <c r="AY349" s="20" t="s">
        <v>126</v>
      </c>
      <c r="BE349" s="186">
        <f>IF(N349="základní",J349,0)</f>
        <v>0</v>
      </c>
      <c r="BF349" s="186">
        <f>IF(N349="snížená",J349,0)</f>
        <v>0</v>
      </c>
      <c r="BG349" s="186">
        <f>IF(N349="zákl. přenesená",J349,0)</f>
        <v>0</v>
      </c>
      <c r="BH349" s="186">
        <f>IF(N349="sníž. přenesená",J349,0)</f>
        <v>0</v>
      </c>
      <c r="BI349" s="186">
        <f>IF(N349="nulová",J349,0)</f>
        <v>0</v>
      </c>
      <c r="BJ349" s="20" t="s">
        <v>76</v>
      </c>
      <c r="BK349" s="186">
        <f>ROUND(I349*H349,2)</f>
        <v>0</v>
      </c>
      <c r="BL349" s="20" t="s">
        <v>151</v>
      </c>
      <c r="BM349" s="185" t="s">
        <v>468</v>
      </c>
    </row>
    <row r="350" s="2" customFormat="1">
      <c r="A350" s="39"/>
      <c r="B350" s="40"/>
      <c r="C350" s="39"/>
      <c r="D350" s="187" t="s">
        <v>136</v>
      </c>
      <c r="E350" s="39"/>
      <c r="F350" s="188" t="s">
        <v>467</v>
      </c>
      <c r="G350" s="39"/>
      <c r="H350" s="39"/>
      <c r="I350" s="189"/>
      <c r="J350" s="39"/>
      <c r="K350" s="39"/>
      <c r="L350" s="40"/>
      <c r="M350" s="190"/>
      <c r="N350" s="191"/>
      <c r="O350" s="73"/>
      <c r="P350" s="73"/>
      <c r="Q350" s="73"/>
      <c r="R350" s="73"/>
      <c r="S350" s="73"/>
      <c r="T350" s="74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20" t="s">
        <v>136</v>
      </c>
      <c r="AU350" s="20" t="s">
        <v>80</v>
      </c>
    </row>
    <row r="351" s="13" customFormat="1">
      <c r="A351" s="13"/>
      <c r="B351" s="194"/>
      <c r="C351" s="13"/>
      <c r="D351" s="187" t="s">
        <v>140</v>
      </c>
      <c r="E351" s="195" t="s">
        <v>3</v>
      </c>
      <c r="F351" s="196" t="s">
        <v>395</v>
      </c>
      <c r="G351" s="13"/>
      <c r="H351" s="197">
        <v>190</v>
      </c>
      <c r="I351" s="198"/>
      <c r="J351" s="13"/>
      <c r="K351" s="13"/>
      <c r="L351" s="194"/>
      <c r="M351" s="199"/>
      <c r="N351" s="200"/>
      <c r="O351" s="200"/>
      <c r="P351" s="200"/>
      <c r="Q351" s="200"/>
      <c r="R351" s="200"/>
      <c r="S351" s="200"/>
      <c r="T351" s="20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95" t="s">
        <v>140</v>
      </c>
      <c r="AU351" s="195" t="s">
        <v>80</v>
      </c>
      <c r="AV351" s="13" t="s">
        <v>80</v>
      </c>
      <c r="AW351" s="13" t="s">
        <v>33</v>
      </c>
      <c r="AX351" s="13" t="s">
        <v>72</v>
      </c>
      <c r="AY351" s="195" t="s">
        <v>126</v>
      </c>
    </row>
    <row r="352" s="13" customFormat="1">
      <c r="A352" s="13"/>
      <c r="B352" s="194"/>
      <c r="C352" s="13"/>
      <c r="D352" s="187" t="s">
        <v>140</v>
      </c>
      <c r="E352" s="195" t="s">
        <v>3</v>
      </c>
      <c r="F352" s="196" t="s">
        <v>464</v>
      </c>
      <c r="G352" s="13"/>
      <c r="H352" s="197">
        <v>-21</v>
      </c>
      <c r="I352" s="198"/>
      <c r="J352" s="13"/>
      <c r="K352" s="13"/>
      <c r="L352" s="194"/>
      <c r="M352" s="199"/>
      <c r="N352" s="200"/>
      <c r="O352" s="200"/>
      <c r="P352" s="200"/>
      <c r="Q352" s="200"/>
      <c r="R352" s="200"/>
      <c r="S352" s="200"/>
      <c r="T352" s="201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195" t="s">
        <v>140</v>
      </c>
      <c r="AU352" s="195" t="s">
        <v>80</v>
      </c>
      <c r="AV352" s="13" t="s">
        <v>80</v>
      </c>
      <c r="AW352" s="13" t="s">
        <v>33</v>
      </c>
      <c r="AX352" s="13" t="s">
        <v>72</v>
      </c>
      <c r="AY352" s="195" t="s">
        <v>126</v>
      </c>
    </row>
    <row r="353" s="14" customFormat="1">
      <c r="A353" s="14"/>
      <c r="B353" s="205"/>
      <c r="C353" s="14"/>
      <c r="D353" s="187" t="s">
        <v>140</v>
      </c>
      <c r="E353" s="206" t="s">
        <v>3</v>
      </c>
      <c r="F353" s="207" t="s">
        <v>244</v>
      </c>
      <c r="G353" s="14"/>
      <c r="H353" s="208">
        <v>169</v>
      </c>
      <c r="I353" s="209"/>
      <c r="J353" s="14"/>
      <c r="K353" s="14"/>
      <c r="L353" s="205"/>
      <c r="M353" s="210"/>
      <c r="N353" s="211"/>
      <c r="O353" s="211"/>
      <c r="P353" s="211"/>
      <c r="Q353" s="211"/>
      <c r="R353" s="211"/>
      <c r="S353" s="211"/>
      <c r="T353" s="212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06" t="s">
        <v>140</v>
      </c>
      <c r="AU353" s="206" t="s">
        <v>80</v>
      </c>
      <c r="AV353" s="14" t="s">
        <v>151</v>
      </c>
      <c r="AW353" s="14" t="s">
        <v>33</v>
      </c>
      <c r="AX353" s="14" t="s">
        <v>76</v>
      </c>
      <c r="AY353" s="206" t="s">
        <v>126</v>
      </c>
    </row>
    <row r="354" s="13" customFormat="1">
      <c r="A354" s="13"/>
      <c r="B354" s="194"/>
      <c r="C354" s="13"/>
      <c r="D354" s="187" t="s">
        <v>140</v>
      </c>
      <c r="E354" s="13"/>
      <c r="F354" s="196" t="s">
        <v>469</v>
      </c>
      <c r="G354" s="13"/>
      <c r="H354" s="197">
        <v>172.38</v>
      </c>
      <c r="I354" s="198"/>
      <c r="J354" s="13"/>
      <c r="K354" s="13"/>
      <c r="L354" s="194"/>
      <c r="M354" s="199"/>
      <c r="N354" s="200"/>
      <c r="O354" s="200"/>
      <c r="P354" s="200"/>
      <c r="Q354" s="200"/>
      <c r="R354" s="200"/>
      <c r="S354" s="200"/>
      <c r="T354" s="201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95" t="s">
        <v>140</v>
      </c>
      <c r="AU354" s="195" t="s">
        <v>80</v>
      </c>
      <c r="AV354" s="13" t="s">
        <v>80</v>
      </c>
      <c r="AW354" s="13" t="s">
        <v>4</v>
      </c>
      <c r="AX354" s="13" t="s">
        <v>76</v>
      </c>
      <c r="AY354" s="195" t="s">
        <v>126</v>
      </c>
    </row>
    <row r="355" s="2" customFormat="1" ht="16.5" customHeight="1">
      <c r="A355" s="39"/>
      <c r="B355" s="173"/>
      <c r="C355" s="221" t="s">
        <v>470</v>
      </c>
      <c r="D355" s="221" t="s">
        <v>343</v>
      </c>
      <c r="E355" s="222" t="s">
        <v>471</v>
      </c>
      <c r="F355" s="223" t="s">
        <v>472</v>
      </c>
      <c r="G355" s="224" t="s">
        <v>209</v>
      </c>
      <c r="H355" s="225">
        <v>14</v>
      </c>
      <c r="I355" s="226"/>
      <c r="J355" s="227">
        <f>ROUND(I355*H355,2)</f>
        <v>0</v>
      </c>
      <c r="K355" s="223" t="s">
        <v>198</v>
      </c>
      <c r="L355" s="228"/>
      <c r="M355" s="229" t="s">
        <v>3</v>
      </c>
      <c r="N355" s="230" t="s">
        <v>43</v>
      </c>
      <c r="O355" s="73"/>
      <c r="P355" s="183">
        <f>O355*H355</f>
        <v>0</v>
      </c>
      <c r="Q355" s="183">
        <v>0.14499999999999999</v>
      </c>
      <c r="R355" s="183">
        <f>Q355*H355</f>
        <v>2.0299999999999998</v>
      </c>
      <c r="S355" s="183">
        <v>0</v>
      </c>
      <c r="T355" s="184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185" t="s">
        <v>176</v>
      </c>
      <c r="AT355" s="185" t="s">
        <v>343</v>
      </c>
      <c r="AU355" s="185" t="s">
        <v>80</v>
      </c>
      <c r="AY355" s="20" t="s">
        <v>126</v>
      </c>
      <c r="BE355" s="186">
        <f>IF(N355="základní",J355,0)</f>
        <v>0</v>
      </c>
      <c r="BF355" s="186">
        <f>IF(N355="snížená",J355,0)</f>
        <v>0</v>
      </c>
      <c r="BG355" s="186">
        <f>IF(N355="zákl. přenesená",J355,0)</f>
        <v>0</v>
      </c>
      <c r="BH355" s="186">
        <f>IF(N355="sníž. přenesená",J355,0)</f>
        <v>0</v>
      </c>
      <c r="BI355" s="186">
        <f>IF(N355="nulová",J355,0)</f>
        <v>0</v>
      </c>
      <c r="BJ355" s="20" t="s">
        <v>76</v>
      </c>
      <c r="BK355" s="186">
        <f>ROUND(I355*H355,2)</f>
        <v>0</v>
      </c>
      <c r="BL355" s="20" t="s">
        <v>151</v>
      </c>
      <c r="BM355" s="185" t="s">
        <v>473</v>
      </c>
    </row>
    <row r="356" s="2" customFormat="1">
      <c r="A356" s="39"/>
      <c r="B356" s="40"/>
      <c r="C356" s="39"/>
      <c r="D356" s="187" t="s">
        <v>136</v>
      </c>
      <c r="E356" s="39"/>
      <c r="F356" s="188" t="s">
        <v>472</v>
      </c>
      <c r="G356" s="39"/>
      <c r="H356" s="39"/>
      <c r="I356" s="189"/>
      <c r="J356" s="39"/>
      <c r="K356" s="39"/>
      <c r="L356" s="40"/>
      <c r="M356" s="190"/>
      <c r="N356" s="191"/>
      <c r="O356" s="73"/>
      <c r="P356" s="73"/>
      <c r="Q356" s="73"/>
      <c r="R356" s="73"/>
      <c r="S356" s="73"/>
      <c r="T356" s="74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20" t="s">
        <v>136</v>
      </c>
      <c r="AU356" s="20" t="s">
        <v>80</v>
      </c>
    </row>
    <row r="357" s="13" customFormat="1">
      <c r="A357" s="13"/>
      <c r="B357" s="194"/>
      <c r="C357" s="13"/>
      <c r="D357" s="187" t="s">
        <v>140</v>
      </c>
      <c r="E357" s="195" t="s">
        <v>3</v>
      </c>
      <c r="F357" s="196" t="s">
        <v>396</v>
      </c>
      <c r="G357" s="13"/>
      <c r="H357" s="197">
        <v>14</v>
      </c>
      <c r="I357" s="198"/>
      <c r="J357" s="13"/>
      <c r="K357" s="13"/>
      <c r="L357" s="194"/>
      <c r="M357" s="199"/>
      <c r="N357" s="200"/>
      <c r="O357" s="200"/>
      <c r="P357" s="200"/>
      <c r="Q357" s="200"/>
      <c r="R357" s="200"/>
      <c r="S357" s="200"/>
      <c r="T357" s="201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95" t="s">
        <v>140</v>
      </c>
      <c r="AU357" s="195" t="s">
        <v>80</v>
      </c>
      <c r="AV357" s="13" t="s">
        <v>80</v>
      </c>
      <c r="AW357" s="13" t="s">
        <v>33</v>
      </c>
      <c r="AX357" s="13" t="s">
        <v>72</v>
      </c>
      <c r="AY357" s="195" t="s">
        <v>126</v>
      </c>
    </row>
    <row r="358" s="14" customFormat="1">
      <c r="A358" s="14"/>
      <c r="B358" s="205"/>
      <c r="C358" s="14"/>
      <c r="D358" s="187" t="s">
        <v>140</v>
      </c>
      <c r="E358" s="206" t="s">
        <v>3</v>
      </c>
      <c r="F358" s="207" t="s">
        <v>244</v>
      </c>
      <c r="G358" s="14"/>
      <c r="H358" s="208">
        <v>14</v>
      </c>
      <c r="I358" s="209"/>
      <c r="J358" s="14"/>
      <c r="K358" s="14"/>
      <c r="L358" s="205"/>
      <c r="M358" s="210"/>
      <c r="N358" s="211"/>
      <c r="O358" s="211"/>
      <c r="P358" s="211"/>
      <c r="Q358" s="211"/>
      <c r="R358" s="211"/>
      <c r="S358" s="211"/>
      <c r="T358" s="212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06" t="s">
        <v>140</v>
      </c>
      <c r="AU358" s="206" t="s">
        <v>80</v>
      </c>
      <c r="AV358" s="14" t="s">
        <v>151</v>
      </c>
      <c r="AW358" s="14" t="s">
        <v>33</v>
      </c>
      <c r="AX358" s="14" t="s">
        <v>76</v>
      </c>
      <c r="AY358" s="206" t="s">
        <v>126</v>
      </c>
    </row>
    <row r="359" s="2" customFormat="1" ht="16.5" customHeight="1">
      <c r="A359" s="39"/>
      <c r="B359" s="173"/>
      <c r="C359" s="174" t="s">
        <v>474</v>
      </c>
      <c r="D359" s="174" t="s">
        <v>129</v>
      </c>
      <c r="E359" s="175" t="s">
        <v>475</v>
      </c>
      <c r="F359" s="176" t="s">
        <v>476</v>
      </c>
      <c r="G359" s="177" t="s">
        <v>222</v>
      </c>
      <c r="H359" s="178">
        <v>60</v>
      </c>
      <c r="I359" s="179"/>
      <c r="J359" s="180">
        <f>ROUND(I359*H359,2)</f>
        <v>0</v>
      </c>
      <c r="K359" s="176" t="s">
        <v>198</v>
      </c>
      <c r="L359" s="40"/>
      <c r="M359" s="181" t="s">
        <v>3</v>
      </c>
      <c r="N359" s="182" t="s">
        <v>43</v>
      </c>
      <c r="O359" s="73"/>
      <c r="P359" s="183">
        <f>O359*H359</f>
        <v>0</v>
      </c>
      <c r="Q359" s="183">
        <v>0.0035999999999999999</v>
      </c>
      <c r="R359" s="183">
        <f>Q359*H359</f>
        <v>0.216</v>
      </c>
      <c r="S359" s="183">
        <v>0</v>
      </c>
      <c r="T359" s="184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185" t="s">
        <v>151</v>
      </c>
      <c r="AT359" s="185" t="s">
        <v>129</v>
      </c>
      <c r="AU359" s="185" t="s">
        <v>80</v>
      </c>
      <c r="AY359" s="20" t="s">
        <v>126</v>
      </c>
      <c r="BE359" s="186">
        <f>IF(N359="základní",J359,0)</f>
        <v>0</v>
      </c>
      <c r="BF359" s="186">
        <f>IF(N359="snížená",J359,0)</f>
        <v>0</v>
      </c>
      <c r="BG359" s="186">
        <f>IF(N359="zákl. přenesená",J359,0)</f>
        <v>0</v>
      </c>
      <c r="BH359" s="186">
        <f>IF(N359="sníž. přenesená",J359,0)</f>
        <v>0</v>
      </c>
      <c r="BI359" s="186">
        <f>IF(N359="nulová",J359,0)</f>
        <v>0</v>
      </c>
      <c r="BJ359" s="20" t="s">
        <v>76</v>
      </c>
      <c r="BK359" s="186">
        <f>ROUND(I359*H359,2)</f>
        <v>0</v>
      </c>
      <c r="BL359" s="20" t="s">
        <v>151</v>
      </c>
      <c r="BM359" s="185" t="s">
        <v>477</v>
      </c>
    </row>
    <row r="360" s="2" customFormat="1">
      <c r="A360" s="39"/>
      <c r="B360" s="40"/>
      <c r="C360" s="39"/>
      <c r="D360" s="187" t="s">
        <v>136</v>
      </c>
      <c r="E360" s="39"/>
      <c r="F360" s="188" t="s">
        <v>478</v>
      </c>
      <c r="G360" s="39"/>
      <c r="H360" s="39"/>
      <c r="I360" s="189"/>
      <c r="J360" s="39"/>
      <c r="K360" s="39"/>
      <c r="L360" s="40"/>
      <c r="M360" s="190"/>
      <c r="N360" s="191"/>
      <c r="O360" s="73"/>
      <c r="P360" s="73"/>
      <c r="Q360" s="73"/>
      <c r="R360" s="73"/>
      <c r="S360" s="73"/>
      <c r="T360" s="74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20" t="s">
        <v>136</v>
      </c>
      <c r="AU360" s="20" t="s">
        <v>80</v>
      </c>
    </row>
    <row r="361" s="2" customFormat="1">
      <c r="A361" s="39"/>
      <c r="B361" s="40"/>
      <c r="C361" s="39"/>
      <c r="D361" s="192" t="s">
        <v>138</v>
      </c>
      <c r="E361" s="39"/>
      <c r="F361" s="193" t="s">
        <v>479</v>
      </c>
      <c r="G361" s="39"/>
      <c r="H361" s="39"/>
      <c r="I361" s="189"/>
      <c r="J361" s="39"/>
      <c r="K361" s="39"/>
      <c r="L361" s="40"/>
      <c r="M361" s="190"/>
      <c r="N361" s="191"/>
      <c r="O361" s="73"/>
      <c r="P361" s="73"/>
      <c r="Q361" s="73"/>
      <c r="R361" s="73"/>
      <c r="S361" s="73"/>
      <c r="T361" s="74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20" t="s">
        <v>138</v>
      </c>
      <c r="AU361" s="20" t="s">
        <v>80</v>
      </c>
    </row>
    <row r="362" s="13" customFormat="1">
      <c r="A362" s="13"/>
      <c r="B362" s="194"/>
      <c r="C362" s="13"/>
      <c r="D362" s="187" t="s">
        <v>140</v>
      </c>
      <c r="E362" s="195" t="s">
        <v>3</v>
      </c>
      <c r="F362" s="196" t="s">
        <v>480</v>
      </c>
      <c r="G362" s="13"/>
      <c r="H362" s="197">
        <v>60</v>
      </c>
      <c r="I362" s="198"/>
      <c r="J362" s="13"/>
      <c r="K362" s="13"/>
      <c r="L362" s="194"/>
      <c r="M362" s="199"/>
      <c r="N362" s="200"/>
      <c r="O362" s="200"/>
      <c r="P362" s="200"/>
      <c r="Q362" s="200"/>
      <c r="R362" s="200"/>
      <c r="S362" s="200"/>
      <c r="T362" s="201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95" t="s">
        <v>140</v>
      </c>
      <c r="AU362" s="195" t="s">
        <v>80</v>
      </c>
      <c r="AV362" s="13" t="s">
        <v>80</v>
      </c>
      <c r="AW362" s="13" t="s">
        <v>33</v>
      </c>
      <c r="AX362" s="13" t="s">
        <v>76</v>
      </c>
      <c r="AY362" s="195" t="s">
        <v>126</v>
      </c>
    </row>
    <row r="363" s="12" customFormat="1" ht="22.8" customHeight="1">
      <c r="A363" s="12"/>
      <c r="B363" s="160"/>
      <c r="C363" s="12"/>
      <c r="D363" s="161" t="s">
        <v>71</v>
      </c>
      <c r="E363" s="171" t="s">
        <v>163</v>
      </c>
      <c r="F363" s="171" t="s">
        <v>481</v>
      </c>
      <c r="G363" s="12"/>
      <c r="H363" s="12"/>
      <c r="I363" s="163"/>
      <c r="J363" s="172">
        <f>BK363</f>
        <v>0</v>
      </c>
      <c r="K363" s="12"/>
      <c r="L363" s="160"/>
      <c r="M363" s="165"/>
      <c r="N363" s="166"/>
      <c r="O363" s="166"/>
      <c r="P363" s="167">
        <f>SUM(P364:P367)</f>
        <v>0</v>
      </c>
      <c r="Q363" s="166"/>
      <c r="R363" s="167">
        <f>SUM(R364:R367)</f>
        <v>1.345599</v>
      </c>
      <c r="S363" s="166"/>
      <c r="T363" s="168">
        <f>SUM(T364:T367)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161" t="s">
        <v>76</v>
      </c>
      <c r="AT363" s="169" t="s">
        <v>71</v>
      </c>
      <c r="AU363" s="169" t="s">
        <v>76</v>
      </c>
      <c r="AY363" s="161" t="s">
        <v>126</v>
      </c>
      <c r="BK363" s="170">
        <f>SUM(BK364:BK367)</f>
        <v>0</v>
      </c>
    </row>
    <row r="364" s="2" customFormat="1" ht="16.5" customHeight="1">
      <c r="A364" s="39"/>
      <c r="B364" s="173"/>
      <c r="C364" s="174" t="s">
        <v>482</v>
      </c>
      <c r="D364" s="174" t="s">
        <v>129</v>
      </c>
      <c r="E364" s="175" t="s">
        <v>483</v>
      </c>
      <c r="F364" s="176" t="s">
        <v>484</v>
      </c>
      <c r="G364" s="177" t="s">
        <v>209</v>
      </c>
      <c r="H364" s="178">
        <v>78.689999999999998</v>
      </c>
      <c r="I364" s="179"/>
      <c r="J364" s="180">
        <f>ROUND(I364*H364,2)</f>
        <v>0</v>
      </c>
      <c r="K364" s="176" t="s">
        <v>198</v>
      </c>
      <c r="L364" s="40"/>
      <c r="M364" s="181" t="s">
        <v>3</v>
      </c>
      <c r="N364" s="182" t="s">
        <v>43</v>
      </c>
      <c r="O364" s="73"/>
      <c r="P364" s="183">
        <f>O364*H364</f>
        <v>0</v>
      </c>
      <c r="Q364" s="183">
        <v>0.017100000000000001</v>
      </c>
      <c r="R364" s="183">
        <f>Q364*H364</f>
        <v>1.345599</v>
      </c>
      <c r="S364" s="183">
        <v>0</v>
      </c>
      <c r="T364" s="184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185" t="s">
        <v>151</v>
      </c>
      <c r="AT364" s="185" t="s">
        <v>129</v>
      </c>
      <c r="AU364" s="185" t="s">
        <v>80</v>
      </c>
      <c r="AY364" s="20" t="s">
        <v>126</v>
      </c>
      <c r="BE364" s="186">
        <f>IF(N364="základní",J364,0)</f>
        <v>0</v>
      </c>
      <c r="BF364" s="186">
        <f>IF(N364="snížená",J364,0)</f>
        <v>0</v>
      </c>
      <c r="BG364" s="186">
        <f>IF(N364="zákl. přenesená",J364,0)</f>
        <v>0</v>
      </c>
      <c r="BH364" s="186">
        <f>IF(N364="sníž. přenesená",J364,0)</f>
        <v>0</v>
      </c>
      <c r="BI364" s="186">
        <f>IF(N364="nulová",J364,0)</f>
        <v>0</v>
      </c>
      <c r="BJ364" s="20" t="s">
        <v>76</v>
      </c>
      <c r="BK364" s="186">
        <f>ROUND(I364*H364,2)</f>
        <v>0</v>
      </c>
      <c r="BL364" s="20" t="s">
        <v>151</v>
      </c>
      <c r="BM364" s="185" t="s">
        <v>485</v>
      </c>
    </row>
    <row r="365" s="2" customFormat="1">
      <c r="A365" s="39"/>
      <c r="B365" s="40"/>
      <c r="C365" s="39"/>
      <c r="D365" s="187" t="s">
        <v>136</v>
      </c>
      <c r="E365" s="39"/>
      <c r="F365" s="188" t="s">
        <v>486</v>
      </c>
      <c r="G365" s="39"/>
      <c r="H365" s="39"/>
      <c r="I365" s="189"/>
      <c r="J365" s="39"/>
      <c r="K365" s="39"/>
      <c r="L365" s="40"/>
      <c r="M365" s="190"/>
      <c r="N365" s="191"/>
      <c r="O365" s="73"/>
      <c r="P365" s="73"/>
      <c r="Q365" s="73"/>
      <c r="R365" s="73"/>
      <c r="S365" s="73"/>
      <c r="T365" s="74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T365" s="20" t="s">
        <v>136</v>
      </c>
      <c r="AU365" s="20" t="s">
        <v>80</v>
      </c>
    </row>
    <row r="366" s="2" customFormat="1">
      <c r="A366" s="39"/>
      <c r="B366" s="40"/>
      <c r="C366" s="39"/>
      <c r="D366" s="192" t="s">
        <v>138</v>
      </c>
      <c r="E366" s="39"/>
      <c r="F366" s="193" t="s">
        <v>487</v>
      </c>
      <c r="G366" s="39"/>
      <c r="H366" s="39"/>
      <c r="I366" s="189"/>
      <c r="J366" s="39"/>
      <c r="K366" s="39"/>
      <c r="L366" s="40"/>
      <c r="M366" s="190"/>
      <c r="N366" s="191"/>
      <c r="O366" s="73"/>
      <c r="P366" s="73"/>
      <c r="Q366" s="73"/>
      <c r="R366" s="73"/>
      <c r="S366" s="73"/>
      <c r="T366" s="74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20" t="s">
        <v>138</v>
      </c>
      <c r="AU366" s="20" t="s">
        <v>80</v>
      </c>
    </row>
    <row r="367" s="13" customFormat="1">
      <c r="A367" s="13"/>
      <c r="B367" s="194"/>
      <c r="C367" s="13"/>
      <c r="D367" s="187" t="s">
        <v>140</v>
      </c>
      <c r="E367" s="195" t="s">
        <v>3</v>
      </c>
      <c r="F367" s="196" t="s">
        <v>488</v>
      </c>
      <c r="G367" s="13"/>
      <c r="H367" s="197">
        <v>78.689999999999998</v>
      </c>
      <c r="I367" s="198"/>
      <c r="J367" s="13"/>
      <c r="K367" s="13"/>
      <c r="L367" s="194"/>
      <c r="M367" s="199"/>
      <c r="N367" s="200"/>
      <c r="O367" s="200"/>
      <c r="P367" s="200"/>
      <c r="Q367" s="200"/>
      <c r="R367" s="200"/>
      <c r="S367" s="200"/>
      <c r="T367" s="20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95" t="s">
        <v>140</v>
      </c>
      <c r="AU367" s="195" t="s">
        <v>80</v>
      </c>
      <c r="AV367" s="13" t="s">
        <v>80</v>
      </c>
      <c r="AW367" s="13" t="s">
        <v>33</v>
      </c>
      <c r="AX367" s="13" t="s">
        <v>76</v>
      </c>
      <c r="AY367" s="195" t="s">
        <v>126</v>
      </c>
    </row>
    <row r="368" s="12" customFormat="1" ht="22.8" customHeight="1">
      <c r="A368" s="12"/>
      <c r="B368" s="160"/>
      <c r="C368" s="12"/>
      <c r="D368" s="161" t="s">
        <v>71</v>
      </c>
      <c r="E368" s="171" t="s">
        <v>255</v>
      </c>
      <c r="F368" s="171" t="s">
        <v>489</v>
      </c>
      <c r="G368" s="12"/>
      <c r="H368" s="12"/>
      <c r="I368" s="163"/>
      <c r="J368" s="172">
        <f>BK368</f>
        <v>0</v>
      </c>
      <c r="K368" s="12"/>
      <c r="L368" s="160"/>
      <c r="M368" s="165"/>
      <c r="N368" s="166"/>
      <c r="O368" s="166"/>
      <c r="P368" s="167">
        <f>SUM(P369:P405)</f>
        <v>0</v>
      </c>
      <c r="Q368" s="166"/>
      <c r="R368" s="167">
        <f>SUM(R369:R405)</f>
        <v>21.249080000000003</v>
      </c>
      <c r="S368" s="166"/>
      <c r="T368" s="168">
        <f>SUM(T369:T405)</f>
        <v>0</v>
      </c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R368" s="161" t="s">
        <v>76</v>
      </c>
      <c r="AT368" s="169" t="s">
        <v>71</v>
      </c>
      <c r="AU368" s="169" t="s">
        <v>76</v>
      </c>
      <c r="AY368" s="161" t="s">
        <v>126</v>
      </c>
      <c r="BK368" s="170">
        <f>SUM(BK369:BK405)</f>
        <v>0</v>
      </c>
    </row>
    <row r="369" s="2" customFormat="1" ht="16.5" customHeight="1">
      <c r="A369" s="39"/>
      <c r="B369" s="173"/>
      <c r="C369" s="174" t="s">
        <v>490</v>
      </c>
      <c r="D369" s="174" t="s">
        <v>129</v>
      </c>
      <c r="E369" s="175" t="s">
        <v>491</v>
      </c>
      <c r="F369" s="176" t="s">
        <v>492</v>
      </c>
      <c r="G369" s="177" t="s">
        <v>197</v>
      </c>
      <c r="H369" s="178">
        <v>2</v>
      </c>
      <c r="I369" s="179"/>
      <c r="J369" s="180">
        <f>ROUND(I369*H369,2)</f>
        <v>0</v>
      </c>
      <c r="K369" s="176" t="s">
        <v>198</v>
      </c>
      <c r="L369" s="40"/>
      <c r="M369" s="181" t="s">
        <v>3</v>
      </c>
      <c r="N369" s="182" t="s">
        <v>43</v>
      </c>
      <c r="O369" s="73"/>
      <c r="P369" s="183">
        <f>O369*H369</f>
        <v>0</v>
      </c>
      <c r="Q369" s="183">
        <v>0.00069999999999999999</v>
      </c>
      <c r="R369" s="183">
        <f>Q369*H369</f>
        <v>0.0014</v>
      </c>
      <c r="S369" s="183">
        <v>0</v>
      </c>
      <c r="T369" s="184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185" t="s">
        <v>151</v>
      </c>
      <c r="AT369" s="185" t="s">
        <v>129</v>
      </c>
      <c r="AU369" s="185" t="s">
        <v>80</v>
      </c>
      <c r="AY369" s="20" t="s">
        <v>126</v>
      </c>
      <c r="BE369" s="186">
        <f>IF(N369="základní",J369,0)</f>
        <v>0</v>
      </c>
      <c r="BF369" s="186">
        <f>IF(N369="snížená",J369,0)</f>
        <v>0</v>
      </c>
      <c r="BG369" s="186">
        <f>IF(N369="zákl. přenesená",J369,0)</f>
        <v>0</v>
      </c>
      <c r="BH369" s="186">
        <f>IF(N369="sníž. přenesená",J369,0)</f>
        <v>0</v>
      </c>
      <c r="BI369" s="186">
        <f>IF(N369="nulová",J369,0)</f>
        <v>0</v>
      </c>
      <c r="BJ369" s="20" t="s">
        <v>76</v>
      </c>
      <c r="BK369" s="186">
        <f>ROUND(I369*H369,2)</f>
        <v>0</v>
      </c>
      <c r="BL369" s="20" t="s">
        <v>151</v>
      </c>
      <c r="BM369" s="185" t="s">
        <v>493</v>
      </c>
    </row>
    <row r="370" s="2" customFormat="1">
      <c r="A370" s="39"/>
      <c r="B370" s="40"/>
      <c r="C370" s="39"/>
      <c r="D370" s="187" t="s">
        <v>136</v>
      </c>
      <c r="E370" s="39"/>
      <c r="F370" s="188" t="s">
        <v>494</v>
      </c>
      <c r="G370" s="39"/>
      <c r="H370" s="39"/>
      <c r="I370" s="189"/>
      <c r="J370" s="39"/>
      <c r="K370" s="39"/>
      <c r="L370" s="40"/>
      <c r="M370" s="190"/>
      <c r="N370" s="191"/>
      <c r="O370" s="73"/>
      <c r="P370" s="73"/>
      <c r="Q370" s="73"/>
      <c r="R370" s="73"/>
      <c r="S370" s="73"/>
      <c r="T370" s="74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20" t="s">
        <v>136</v>
      </c>
      <c r="AU370" s="20" t="s">
        <v>80</v>
      </c>
    </row>
    <row r="371" s="2" customFormat="1">
      <c r="A371" s="39"/>
      <c r="B371" s="40"/>
      <c r="C371" s="39"/>
      <c r="D371" s="192" t="s">
        <v>138</v>
      </c>
      <c r="E371" s="39"/>
      <c r="F371" s="193" t="s">
        <v>495</v>
      </c>
      <c r="G371" s="39"/>
      <c r="H371" s="39"/>
      <c r="I371" s="189"/>
      <c r="J371" s="39"/>
      <c r="K371" s="39"/>
      <c r="L371" s="40"/>
      <c r="M371" s="190"/>
      <c r="N371" s="191"/>
      <c r="O371" s="73"/>
      <c r="P371" s="73"/>
      <c r="Q371" s="73"/>
      <c r="R371" s="73"/>
      <c r="S371" s="73"/>
      <c r="T371" s="74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20" t="s">
        <v>138</v>
      </c>
      <c r="AU371" s="20" t="s">
        <v>80</v>
      </c>
    </row>
    <row r="372" s="13" customFormat="1">
      <c r="A372" s="13"/>
      <c r="B372" s="194"/>
      <c r="C372" s="13"/>
      <c r="D372" s="187" t="s">
        <v>140</v>
      </c>
      <c r="E372" s="195" t="s">
        <v>3</v>
      </c>
      <c r="F372" s="196" t="s">
        <v>496</v>
      </c>
      <c r="G372" s="13"/>
      <c r="H372" s="197">
        <v>1</v>
      </c>
      <c r="I372" s="198"/>
      <c r="J372" s="13"/>
      <c r="K372" s="13"/>
      <c r="L372" s="194"/>
      <c r="M372" s="199"/>
      <c r="N372" s="200"/>
      <c r="O372" s="200"/>
      <c r="P372" s="200"/>
      <c r="Q372" s="200"/>
      <c r="R372" s="200"/>
      <c r="S372" s="200"/>
      <c r="T372" s="20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5" t="s">
        <v>140</v>
      </c>
      <c r="AU372" s="195" t="s">
        <v>80</v>
      </c>
      <c r="AV372" s="13" t="s">
        <v>80</v>
      </c>
      <c r="AW372" s="13" t="s">
        <v>33</v>
      </c>
      <c r="AX372" s="13" t="s">
        <v>72</v>
      </c>
      <c r="AY372" s="195" t="s">
        <v>126</v>
      </c>
    </row>
    <row r="373" s="13" customFormat="1">
      <c r="A373" s="13"/>
      <c r="B373" s="194"/>
      <c r="C373" s="13"/>
      <c r="D373" s="187" t="s">
        <v>140</v>
      </c>
      <c r="E373" s="195" t="s">
        <v>3</v>
      </c>
      <c r="F373" s="196" t="s">
        <v>497</v>
      </c>
      <c r="G373" s="13"/>
      <c r="H373" s="197">
        <v>1</v>
      </c>
      <c r="I373" s="198"/>
      <c r="J373" s="13"/>
      <c r="K373" s="13"/>
      <c r="L373" s="194"/>
      <c r="M373" s="199"/>
      <c r="N373" s="200"/>
      <c r="O373" s="200"/>
      <c r="P373" s="200"/>
      <c r="Q373" s="200"/>
      <c r="R373" s="200"/>
      <c r="S373" s="200"/>
      <c r="T373" s="20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195" t="s">
        <v>140</v>
      </c>
      <c r="AU373" s="195" t="s">
        <v>80</v>
      </c>
      <c r="AV373" s="13" t="s">
        <v>80</v>
      </c>
      <c r="AW373" s="13" t="s">
        <v>33</v>
      </c>
      <c r="AX373" s="13" t="s">
        <v>72</v>
      </c>
      <c r="AY373" s="195" t="s">
        <v>126</v>
      </c>
    </row>
    <row r="374" s="14" customFormat="1">
      <c r="A374" s="14"/>
      <c r="B374" s="205"/>
      <c r="C374" s="14"/>
      <c r="D374" s="187" t="s">
        <v>140</v>
      </c>
      <c r="E374" s="206" t="s">
        <v>3</v>
      </c>
      <c r="F374" s="207" t="s">
        <v>244</v>
      </c>
      <c r="G374" s="14"/>
      <c r="H374" s="208">
        <v>2</v>
      </c>
      <c r="I374" s="209"/>
      <c r="J374" s="14"/>
      <c r="K374" s="14"/>
      <c r="L374" s="205"/>
      <c r="M374" s="210"/>
      <c r="N374" s="211"/>
      <c r="O374" s="211"/>
      <c r="P374" s="211"/>
      <c r="Q374" s="211"/>
      <c r="R374" s="211"/>
      <c r="S374" s="211"/>
      <c r="T374" s="212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06" t="s">
        <v>140</v>
      </c>
      <c r="AU374" s="206" t="s">
        <v>80</v>
      </c>
      <c r="AV374" s="14" t="s">
        <v>151</v>
      </c>
      <c r="AW374" s="14" t="s">
        <v>33</v>
      </c>
      <c r="AX374" s="14" t="s">
        <v>76</v>
      </c>
      <c r="AY374" s="206" t="s">
        <v>126</v>
      </c>
    </row>
    <row r="375" s="2" customFormat="1" ht="16.5" customHeight="1">
      <c r="A375" s="39"/>
      <c r="B375" s="173"/>
      <c r="C375" s="221" t="s">
        <v>498</v>
      </c>
      <c r="D375" s="221" t="s">
        <v>343</v>
      </c>
      <c r="E375" s="222" t="s">
        <v>499</v>
      </c>
      <c r="F375" s="223" t="s">
        <v>500</v>
      </c>
      <c r="G375" s="224" t="s">
        <v>197</v>
      </c>
      <c r="H375" s="225">
        <v>2</v>
      </c>
      <c r="I375" s="226"/>
      <c r="J375" s="227">
        <f>ROUND(I375*H375,2)</f>
        <v>0</v>
      </c>
      <c r="K375" s="223" t="s">
        <v>198</v>
      </c>
      <c r="L375" s="228"/>
      <c r="M375" s="229" t="s">
        <v>3</v>
      </c>
      <c r="N375" s="230" t="s">
        <v>43</v>
      </c>
      <c r="O375" s="73"/>
      <c r="P375" s="183">
        <f>O375*H375</f>
        <v>0</v>
      </c>
      <c r="Q375" s="183">
        <v>0.0035000000000000001</v>
      </c>
      <c r="R375" s="183">
        <f>Q375*H375</f>
        <v>0.0070000000000000001</v>
      </c>
      <c r="S375" s="183">
        <v>0</v>
      </c>
      <c r="T375" s="184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185" t="s">
        <v>176</v>
      </c>
      <c r="AT375" s="185" t="s">
        <v>343</v>
      </c>
      <c r="AU375" s="185" t="s">
        <v>80</v>
      </c>
      <c r="AY375" s="20" t="s">
        <v>126</v>
      </c>
      <c r="BE375" s="186">
        <f>IF(N375="základní",J375,0)</f>
        <v>0</v>
      </c>
      <c r="BF375" s="186">
        <f>IF(N375="snížená",J375,0)</f>
        <v>0</v>
      </c>
      <c r="BG375" s="186">
        <f>IF(N375="zákl. přenesená",J375,0)</f>
        <v>0</v>
      </c>
      <c r="BH375" s="186">
        <f>IF(N375="sníž. přenesená",J375,0)</f>
        <v>0</v>
      </c>
      <c r="BI375" s="186">
        <f>IF(N375="nulová",J375,0)</f>
        <v>0</v>
      </c>
      <c r="BJ375" s="20" t="s">
        <v>76</v>
      </c>
      <c r="BK375" s="186">
        <f>ROUND(I375*H375,2)</f>
        <v>0</v>
      </c>
      <c r="BL375" s="20" t="s">
        <v>151</v>
      </c>
      <c r="BM375" s="185" t="s">
        <v>501</v>
      </c>
    </row>
    <row r="376" s="2" customFormat="1">
      <c r="A376" s="39"/>
      <c r="B376" s="40"/>
      <c r="C376" s="39"/>
      <c r="D376" s="187" t="s">
        <v>136</v>
      </c>
      <c r="E376" s="39"/>
      <c r="F376" s="188" t="s">
        <v>500</v>
      </c>
      <c r="G376" s="39"/>
      <c r="H376" s="39"/>
      <c r="I376" s="189"/>
      <c r="J376" s="39"/>
      <c r="K376" s="39"/>
      <c r="L376" s="40"/>
      <c r="M376" s="190"/>
      <c r="N376" s="191"/>
      <c r="O376" s="73"/>
      <c r="P376" s="73"/>
      <c r="Q376" s="73"/>
      <c r="R376" s="73"/>
      <c r="S376" s="73"/>
      <c r="T376" s="74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20" t="s">
        <v>136</v>
      </c>
      <c r="AU376" s="20" t="s">
        <v>80</v>
      </c>
    </row>
    <row r="377" s="2" customFormat="1" ht="16.5" customHeight="1">
      <c r="A377" s="39"/>
      <c r="B377" s="173"/>
      <c r="C377" s="221" t="s">
        <v>502</v>
      </c>
      <c r="D377" s="221" t="s">
        <v>343</v>
      </c>
      <c r="E377" s="222" t="s">
        <v>503</v>
      </c>
      <c r="F377" s="223" t="s">
        <v>504</v>
      </c>
      <c r="G377" s="224" t="s">
        <v>197</v>
      </c>
      <c r="H377" s="225">
        <v>2</v>
      </c>
      <c r="I377" s="226"/>
      <c r="J377" s="227">
        <f>ROUND(I377*H377,2)</f>
        <v>0</v>
      </c>
      <c r="K377" s="223" t="s">
        <v>198</v>
      </c>
      <c r="L377" s="228"/>
      <c r="M377" s="229" t="s">
        <v>3</v>
      </c>
      <c r="N377" s="230" t="s">
        <v>43</v>
      </c>
      <c r="O377" s="73"/>
      <c r="P377" s="183">
        <f>O377*H377</f>
        <v>0</v>
      </c>
      <c r="Q377" s="183">
        <v>0.0016999999999999999</v>
      </c>
      <c r="R377" s="183">
        <f>Q377*H377</f>
        <v>0.0033999999999999998</v>
      </c>
      <c r="S377" s="183">
        <v>0</v>
      </c>
      <c r="T377" s="184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185" t="s">
        <v>176</v>
      </c>
      <c r="AT377" s="185" t="s">
        <v>343</v>
      </c>
      <c r="AU377" s="185" t="s">
        <v>80</v>
      </c>
      <c r="AY377" s="20" t="s">
        <v>126</v>
      </c>
      <c r="BE377" s="186">
        <f>IF(N377="základní",J377,0)</f>
        <v>0</v>
      </c>
      <c r="BF377" s="186">
        <f>IF(N377="snížená",J377,0)</f>
        <v>0</v>
      </c>
      <c r="BG377" s="186">
        <f>IF(N377="zákl. přenesená",J377,0)</f>
        <v>0</v>
      </c>
      <c r="BH377" s="186">
        <f>IF(N377="sníž. přenesená",J377,0)</f>
        <v>0</v>
      </c>
      <c r="BI377" s="186">
        <f>IF(N377="nulová",J377,0)</f>
        <v>0</v>
      </c>
      <c r="BJ377" s="20" t="s">
        <v>76</v>
      </c>
      <c r="BK377" s="186">
        <f>ROUND(I377*H377,2)</f>
        <v>0</v>
      </c>
      <c r="BL377" s="20" t="s">
        <v>151</v>
      </c>
      <c r="BM377" s="185" t="s">
        <v>505</v>
      </c>
    </row>
    <row r="378" s="2" customFormat="1">
      <c r="A378" s="39"/>
      <c r="B378" s="40"/>
      <c r="C378" s="39"/>
      <c r="D378" s="187" t="s">
        <v>136</v>
      </c>
      <c r="E378" s="39"/>
      <c r="F378" s="188" t="s">
        <v>504</v>
      </c>
      <c r="G378" s="39"/>
      <c r="H378" s="39"/>
      <c r="I378" s="189"/>
      <c r="J378" s="39"/>
      <c r="K378" s="39"/>
      <c r="L378" s="40"/>
      <c r="M378" s="190"/>
      <c r="N378" s="191"/>
      <c r="O378" s="73"/>
      <c r="P378" s="73"/>
      <c r="Q378" s="73"/>
      <c r="R378" s="73"/>
      <c r="S378" s="73"/>
      <c r="T378" s="74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20" t="s">
        <v>136</v>
      </c>
      <c r="AU378" s="20" t="s">
        <v>80</v>
      </c>
    </row>
    <row r="379" s="2" customFormat="1" ht="16.5" customHeight="1">
      <c r="A379" s="39"/>
      <c r="B379" s="173"/>
      <c r="C379" s="174" t="s">
        <v>506</v>
      </c>
      <c r="D379" s="174" t="s">
        <v>129</v>
      </c>
      <c r="E379" s="175" t="s">
        <v>507</v>
      </c>
      <c r="F379" s="176" t="s">
        <v>508</v>
      </c>
      <c r="G379" s="177" t="s">
        <v>197</v>
      </c>
      <c r="H379" s="178">
        <v>1</v>
      </c>
      <c r="I379" s="179"/>
      <c r="J379" s="180">
        <f>ROUND(I379*H379,2)</f>
        <v>0</v>
      </c>
      <c r="K379" s="176" t="s">
        <v>198</v>
      </c>
      <c r="L379" s="40"/>
      <c r="M379" s="181" t="s">
        <v>3</v>
      </c>
      <c r="N379" s="182" t="s">
        <v>43</v>
      </c>
      <c r="O379" s="73"/>
      <c r="P379" s="183">
        <f>O379*H379</f>
        <v>0</v>
      </c>
      <c r="Q379" s="183">
        <v>0.10940999999999999</v>
      </c>
      <c r="R379" s="183">
        <f>Q379*H379</f>
        <v>0.10940999999999999</v>
      </c>
      <c r="S379" s="183">
        <v>0</v>
      </c>
      <c r="T379" s="184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185" t="s">
        <v>151</v>
      </c>
      <c r="AT379" s="185" t="s">
        <v>129</v>
      </c>
      <c r="AU379" s="185" t="s">
        <v>80</v>
      </c>
      <c r="AY379" s="20" t="s">
        <v>126</v>
      </c>
      <c r="BE379" s="186">
        <f>IF(N379="základní",J379,0)</f>
        <v>0</v>
      </c>
      <c r="BF379" s="186">
        <f>IF(N379="snížená",J379,0)</f>
        <v>0</v>
      </c>
      <c r="BG379" s="186">
        <f>IF(N379="zákl. přenesená",J379,0)</f>
        <v>0</v>
      </c>
      <c r="BH379" s="186">
        <f>IF(N379="sníž. přenesená",J379,0)</f>
        <v>0</v>
      </c>
      <c r="BI379" s="186">
        <f>IF(N379="nulová",J379,0)</f>
        <v>0</v>
      </c>
      <c r="BJ379" s="20" t="s">
        <v>76</v>
      </c>
      <c r="BK379" s="186">
        <f>ROUND(I379*H379,2)</f>
        <v>0</v>
      </c>
      <c r="BL379" s="20" t="s">
        <v>151</v>
      </c>
      <c r="BM379" s="185" t="s">
        <v>509</v>
      </c>
    </row>
    <row r="380" s="2" customFormat="1">
      <c r="A380" s="39"/>
      <c r="B380" s="40"/>
      <c r="C380" s="39"/>
      <c r="D380" s="187" t="s">
        <v>136</v>
      </c>
      <c r="E380" s="39"/>
      <c r="F380" s="188" t="s">
        <v>510</v>
      </c>
      <c r="G380" s="39"/>
      <c r="H380" s="39"/>
      <c r="I380" s="189"/>
      <c r="J380" s="39"/>
      <c r="K380" s="39"/>
      <c r="L380" s="40"/>
      <c r="M380" s="190"/>
      <c r="N380" s="191"/>
      <c r="O380" s="73"/>
      <c r="P380" s="73"/>
      <c r="Q380" s="73"/>
      <c r="R380" s="73"/>
      <c r="S380" s="73"/>
      <c r="T380" s="74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20" t="s">
        <v>136</v>
      </c>
      <c r="AU380" s="20" t="s">
        <v>80</v>
      </c>
    </row>
    <row r="381" s="2" customFormat="1">
      <c r="A381" s="39"/>
      <c r="B381" s="40"/>
      <c r="C381" s="39"/>
      <c r="D381" s="192" t="s">
        <v>138</v>
      </c>
      <c r="E381" s="39"/>
      <c r="F381" s="193" t="s">
        <v>511</v>
      </c>
      <c r="G381" s="39"/>
      <c r="H381" s="39"/>
      <c r="I381" s="189"/>
      <c r="J381" s="39"/>
      <c r="K381" s="39"/>
      <c r="L381" s="40"/>
      <c r="M381" s="190"/>
      <c r="N381" s="191"/>
      <c r="O381" s="73"/>
      <c r="P381" s="73"/>
      <c r="Q381" s="73"/>
      <c r="R381" s="73"/>
      <c r="S381" s="73"/>
      <c r="T381" s="74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20" t="s">
        <v>138</v>
      </c>
      <c r="AU381" s="20" t="s">
        <v>80</v>
      </c>
    </row>
    <row r="382" s="2" customFormat="1" ht="16.5" customHeight="1">
      <c r="A382" s="39"/>
      <c r="B382" s="173"/>
      <c r="C382" s="221" t="s">
        <v>512</v>
      </c>
      <c r="D382" s="221" t="s">
        <v>343</v>
      </c>
      <c r="E382" s="222" t="s">
        <v>513</v>
      </c>
      <c r="F382" s="223" t="s">
        <v>514</v>
      </c>
      <c r="G382" s="224" t="s">
        <v>197</v>
      </c>
      <c r="H382" s="225">
        <v>1</v>
      </c>
      <c r="I382" s="226"/>
      <c r="J382" s="227">
        <f>ROUND(I382*H382,2)</f>
        <v>0</v>
      </c>
      <c r="K382" s="223" t="s">
        <v>198</v>
      </c>
      <c r="L382" s="228"/>
      <c r="M382" s="229" t="s">
        <v>3</v>
      </c>
      <c r="N382" s="230" t="s">
        <v>43</v>
      </c>
      <c r="O382" s="73"/>
      <c r="P382" s="183">
        <f>O382*H382</f>
        <v>0</v>
      </c>
      <c r="Q382" s="183">
        <v>0.0061000000000000004</v>
      </c>
      <c r="R382" s="183">
        <f>Q382*H382</f>
        <v>0.0061000000000000004</v>
      </c>
      <c r="S382" s="183">
        <v>0</v>
      </c>
      <c r="T382" s="184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185" t="s">
        <v>176</v>
      </c>
      <c r="AT382" s="185" t="s">
        <v>343</v>
      </c>
      <c r="AU382" s="185" t="s">
        <v>80</v>
      </c>
      <c r="AY382" s="20" t="s">
        <v>126</v>
      </c>
      <c r="BE382" s="186">
        <f>IF(N382="základní",J382,0)</f>
        <v>0</v>
      </c>
      <c r="BF382" s="186">
        <f>IF(N382="snížená",J382,0)</f>
        <v>0</v>
      </c>
      <c r="BG382" s="186">
        <f>IF(N382="zákl. přenesená",J382,0)</f>
        <v>0</v>
      </c>
      <c r="BH382" s="186">
        <f>IF(N382="sníž. přenesená",J382,0)</f>
        <v>0</v>
      </c>
      <c r="BI382" s="186">
        <f>IF(N382="nulová",J382,0)</f>
        <v>0</v>
      </c>
      <c r="BJ382" s="20" t="s">
        <v>76</v>
      </c>
      <c r="BK382" s="186">
        <f>ROUND(I382*H382,2)</f>
        <v>0</v>
      </c>
      <c r="BL382" s="20" t="s">
        <v>151</v>
      </c>
      <c r="BM382" s="185" t="s">
        <v>515</v>
      </c>
    </row>
    <row r="383" s="2" customFormat="1">
      <c r="A383" s="39"/>
      <c r="B383" s="40"/>
      <c r="C383" s="39"/>
      <c r="D383" s="187" t="s">
        <v>136</v>
      </c>
      <c r="E383" s="39"/>
      <c r="F383" s="188" t="s">
        <v>514</v>
      </c>
      <c r="G383" s="39"/>
      <c r="H383" s="39"/>
      <c r="I383" s="189"/>
      <c r="J383" s="39"/>
      <c r="K383" s="39"/>
      <c r="L383" s="40"/>
      <c r="M383" s="190"/>
      <c r="N383" s="191"/>
      <c r="O383" s="73"/>
      <c r="P383" s="73"/>
      <c r="Q383" s="73"/>
      <c r="R383" s="73"/>
      <c r="S383" s="73"/>
      <c r="T383" s="74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20" t="s">
        <v>136</v>
      </c>
      <c r="AU383" s="20" t="s">
        <v>80</v>
      </c>
    </row>
    <row r="384" s="2" customFormat="1" ht="16.5" customHeight="1">
      <c r="A384" s="39"/>
      <c r="B384" s="173"/>
      <c r="C384" s="174" t="s">
        <v>516</v>
      </c>
      <c r="D384" s="174" t="s">
        <v>129</v>
      </c>
      <c r="E384" s="175" t="s">
        <v>517</v>
      </c>
      <c r="F384" s="176" t="s">
        <v>518</v>
      </c>
      <c r="G384" s="177" t="s">
        <v>222</v>
      </c>
      <c r="H384" s="178">
        <v>57</v>
      </c>
      <c r="I384" s="179"/>
      <c r="J384" s="180">
        <f>ROUND(I384*H384,2)</f>
        <v>0</v>
      </c>
      <c r="K384" s="176" t="s">
        <v>198</v>
      </c>
      <c r="L384" s="40"/>
      <c r="M384" s="181" t="s">
        <v>3</v>
      </c>
      <c r="N384" s="182" t="s">
        <v>43</v>
      </c>
      <c r="O384" s="73"/>
      <c r="P384" s="183">
        <f>O384*H384</f>
        <v>0</v>
      </c>
      <c r="Q384" s="183">
        <v>5.0000000000000002E-05</v>
      </c>
      <c r="R384" s="183">
        <f>Q384*H384</f>
        <v>0.0028500000000000001</v>
      </c>
      <c r="S384" s="183">
        <v>0</v>
      </c>
      <c r="T384" s="184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185" t="s">
        <v>151</v>
      </c>
      <c r="AT384" s="185" t="s">
        <v>129</v>
      </c>
      <c r="AU384" s="185" t="s">
        <v>80</v>
      </c>
      <c r="AY384" s="20" t="s">
        <v>126</v>
      </c>
      <c r="BE384" s="186">
        <f>IF(N384="základní",J384,0)</f>
        <v>0</v>
      </c>
      <c r="BF384" s="186">
        <f>IF(N384="snížená",J384,0)</f>
        <v>0</v>
      </c>
      <c r="BG384" s="186">
        <f>IF(N384="zákl. přenesená",J384,0)</f>
        <v>0</v>
      </c>
      <c r="BH384" s="186">
        <f>IF(N384="sníž. přenesená",J384,0)</f>
        <v>0</v>
      </c>
      <c r="BI384" s="186">
        <f>IF(N384="nulová",J384,0)</f>
        <v>0</v>
      </c>
      <c r="BJ384" s="20" t="s">
        <v>76</v>
      </c>
      <c r="BK384" s="186">
        <f>ROUND(I384*H384,2)</f>
        <v>0</v>
      </c>
      <c r="BL384" s="20" t="s">
        <v>151</v>
      </c>
      <c r="BM384" s="185" t="s">
        <v>519</v>
      </c>
    </row>
    <row r="385" s="2" customFormat="1">
      <c r="A385" s="39"/>
      <c r="B385" s="40"/>
      <c r="C385" s="39"/>
      <c r="D385" s="187" t="s">
        <v>136</v>
      </c>
      <c r="E385" s="39"/>
      <c r="F385" s="188" t="s">
        <v>520</v>
      </c>
      <c r="G385" s="39"/>
      <c r="H385" s="39"/>
      <c r="I385" s="189"/>
      <c r="J385" s="39"/>
      <c r="K385" s="39"/>
      <c r="L385" s="40"/>
      <c r="M385" s="190"/>
      <c r="N385" s="191"/>
      <c r="O385" s="73"/>
      <c r="P385" s="73"/>
      <c r="Q385" s="73"/>
      <c r="R385" s="73"/>
      <c r="S385" s="73"/>
      <c r="T385" s="74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20" t="s">
        <v>136</v>
      </c>
      <c r="AU385" s="20" t="s">
        <v>80</v>
      </c>
    </row>
    <row r="386" s="2" customFormat="1">
      <c r="A386" s="39"/>
      <c r="B386" s="40"/>
      <c r="C386" s="39"/>
      <c r="D386" s="192" t="s">
        <v>138</v>
      </c>
      <c r="E386" s="39"/>
      <c r="F386" s="193" t="s">
        <v>521</v>
      </c>
      <c r="G386" s="39"/>
      <c r="H386" s="39"/>
      <c r="I386" s="189"/>
      <c r="J386" s="39"/>
      <c r="K386" s="39"/>
      <c r="L386" s="40"/>
      <c r="M386" s="190"/>
      <c r="N386" s="191"/>
      <c r="O386" s="73"/>
      <c r="P386" s="73"/>
      <c r="Q386" s="73"/>
      <c r="R386" s="73"/>
      <c r="S386" s="73"/>
      <c r="T386" s="74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20" t="s">
        <v>138</v>
      </c>
      <c r="AU386" s="20" t="s">
        <v>80</v>
      </c>
    </row>
    <row r="387" s="13" customFormat="1">
      <c r="A387" s="13"/>
      <c r="B387" s="194"/>
      <c r="C387" s="13"/>
      <c r="D387" s="187" t="s">
        <v>140</v>
      </c>
      <c r="E387" s="195" t="s">
        <v>3</v>
      </c>
      <c r="F387" s="196" t="s">
        <v>522</v>
      </c>
      <c r="G387" s="13"/>
      <c r="H387" s="197">
        <v>57</v>
      </c>
      <c r="I387" s="198"/>
      <c r="J387" s="13"/>
      <c r="K387" s="13"/>
      <c r="L387" s="194"/>
      <c r="M387" s="199"/>
      <c r="N387" s="200"/>
      <c r="O387" s="200"/>
      <c r="P387" s="200"/>
      <c r="Q387" s="200"/>
      <c r="R387" s="200"/>
      <c r="S387" s="200"/>
      <c r="T387" s="20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5" t="s">
        <v>140</v>
      </c>
      <c r="AU387" s="195" t="s">
        <v>80</v>
      </c>
      <c r="AV387" s="13" t="s">
        <v>80</v>
      </c>
      <c r="AW387" s="13" t="s">
        <v>33</v>
      </c>
      <c r="AX387" s="13" t="s">
        <v>76</v>
      </c>
      <c r="AY387" s="195" t="s">
        <v>126</v>
      </c>
    </row>
    <row r="388" s="2" customFormat="1" ht="16.5" customHeight="1">
      <c r="A388" s="39"/>
      <c r="B388" s="173"/>
      <c r="C388" s="174" t="s">
        <v>523</v>
      </c>
      <c r="D388" s="174" t="s">
        <v>129</v>
      </c>
      <c r="E388" s="175" t="s">
        <v>524</v>
      </c>
      <c r="F388" s="176" t="s">
        <v>525</v>
      </c>
      <c r="G388" s="177" t="s">
        <v>222</v>
      </c>
      <c r="H388" s="178">
        <v>93</v>
      </c>
      <c r="I388" s="179"/>
      <c r="J388" s="180">
        <f>ROUND(I388*H388,2)</f>
        <v>0</v>
      </c>
      <c r="K388" s="176" t="s">
        <v>198</v>
      </c>
      <c r="L388" s="40"/>
      <c r="M388" s="181" t="s">
        <v>3</v>
      </c>
      <c r="N388" s="182" t="s">
        <v>43</v>
      </c>
      <c r="O388" s="73"/>
      <c r="P388" s="183">
        <f>O388*H388</f>
        <v>0</v>
      </c>
      <c r="Q388" s="183">
        <v>0.15540000000000001</v>
      </c>
      <c r="R388" s="183">
        <f>Q388*H388</f>
        <v>14.452200000000001</v>
      </c>
      <c r="S388" s="183">
        <v>0</v>
      </c>
      <c r="T388" s="184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185" t="s">
        <v>151</v>
      </c>
      <c r="AT388" s="185" t="s">
        <v>129</v>
      </c>
      <c r="AU388" s="185" t="s">
        <v>80</v>
      </c>
      <c r="AY388" s="20" t="s">
        <v>126</v>
      </c>
      <c r="BE388" s="186">
        <f>IF(N388="základní",J388,0)</f>
        <v>0</v>
      </c>
      <c r="BF388" s="186">
        <f>IF(N388="snížená",J388,0)</f>
        <v>0</v>
      </c>
      <c r="BG388" s="186">
        <f>IF(N388="zákl. přenesená",J388,0)</f>
        <v>0</v>
      </c>
      <c r="BH388" s="186">
        <f>IF(N388="sníž. přenesená",J388,0)</f>
        <v>0</v>
      </c>
      <c r="BI388" s="186">
        <f>IF(N388="nulová",J388,0)</f>
        <v>0</v>
      </c>
      <c r="BJ388" s="20" t="s">
        <v>76</v>
      </c>
      <c r="BK388" s="186">
        <f>ROUND(I388*H388,2)</f>
        <v>0</v>
      </c>
      <c r="BL388" s="20" t="s">
        <v>151</v>
      </c>
      <c r="BM388" s="185" t="s">
        <v>526</v>
      </c>
    </row>
    <row r="389" s="2" customFormat="1">
      <c r="A389" s="39"/>
      <c r="B389" s="40"/>
      <c r="C389" s="39"/>
      <c r="D389" s="187" t="s">
        <v>136</v>
      </c>
      <c r="E389" s="39"/>
      <c r="F389" s="188" t="s">
        <v>527</v>
      </c>
      <c r="G389" s="39"/>
      <c r="H389" s="39"/>
      <c r="I389" s="189"/>
      <c r="J389" s="39"/>
      <c r="K389" s="39"/>
      <c r="L389" s="40"/>
      <c r="M389" s="190"/>
      <c r="N389" s="191"/>
      <c r="O389" s="73"/>
      <c r="P389" s="73"/>
      <c r="Q389" s="73"/>
      <c r="R389" s="73"/>
      <c r="S389" s="73"/>
      <c r="T389" s="74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20" t="s">
        <v>136</v>
      </c>
      <c r="AU389" s="20" t="s">
        <v>80</v>
      </c>
    </row>
    <row r="390" s="2" customFormat="1">
      <c r="A390" s="39"/>
      <c r="B390" s="40"/>
      <c r="C390" s="39"/>
      <c r="D390" s="192" t="s">
        <v>138</v>
      </c>
      <c r="E390" s="39"/>
      <c r="F390" s="193" t="s">
        <v>528</v>
      </c>
      <c r="G390" s="39"/>
      <c r="H390" s="39"/>
      <c r="I390" s="189"/>
      <c r="J390" s="39"/>
      <c r="K390" s="39"/>
      <c r="L390" s="40"/>
      <c r="M390" s="190"/>
      <c r="N390" s="191"/>
      <c r="O390" s="73"/>
      <c r="P390" s="73"/>
      <c r="Q390" s="73"/>
      <c r="R390" s="73"/>
      <c r="S390" s="73"/>
      <c r="T390" s="74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20" t="s">
        <v>138</v>
      </c>
      <c r="AU390" s="20" t="s">
        <v>80</v>
      </c>
    </row>
    <row r="391" s="13" customFormat="1">
      <c r="A391" s="13"/>
      <c r="B391" s="194"/>
      <c r="C391" s="13"/>
      <c r="D391" s="187" t="s">
        <v>140</v>
      </c>
      <c r="E391" s="195" t="s">
        <v>3</v>
      </c>
      <c r="F391" s="196" t="s">
        <v>529</v>
      </c>
      <c r="G391" s="13"/>
      <c r="H391" s="197">
        <v>53</v>
      </c>
      <c r="I391" s="198"/>
      <c r="J391" s="13"/>
      <c r="K391" s="13"/>
      <c r="L391" s="194"/>
      <c r="M391" s="199"/>
      <c r="N391" s="200"/>
      <c r="O391" s="200"/>
      <c r="P391" s="200"/>
      <c r="Q391" s="200"/>
      <c r="R391" s="200"/>
      <c r="S391" s="200"/>
      <c r="T391" s="201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95" t="s">
        <v>140</v>
      </c>
      <c r="AU391" s="195" t="s">
        <v>80</v>
      </c>
      <c r="AV391" s="13" t="s">
        <v>80</v>
      </c>
      <c r="AW391" s="13" t="s">
        <v>33</v>
      </c>
      <c r="AX391" s="13" t="s">
        <v>72</v>
      </c>
      <c r="AY391" s="195" t="s">
        <v>126</v>
      </c>
    </row>
    <row r="392" s="13" customFormat="1">
      <c r="A392" s="13"/>
      <c r="B392" s="194"/>
      <c r="C392" s="13"/>
      <c r="D392" s="187" t="s">
        <v>140</v>
      </c>
      <c r="E392" s="195" t="s">
        <v>3</v>
      </c>
      <c r="F392" s="196" t="s">
        <v>530</v>
      </c>
      <c r="G392" s="13"/>
      <c r="H392" s="197">
        <v>40</v>
      </c>
      <c r="I392" s="198"/>
      <c r="J392" s="13"/>
      <c r="K392" s="13"/>
      <c r="L392" s="194"/>
      <c r="M392" s="199"/>
      <c r="N392" s="200"/>
      <c r="O392" s="200"/>
      <c r="P392" s="200"/>
      <c r="Q392" s="200"/>
      <c r="R392" s="200"/>
      <c r="S392" s="200"/>
      <c r="T392" s="20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95" t="s">
        <v>140</v>
      </c>
      <c r="AU392" s="195" t="s">
        <v>80</v>
      </c>
      <c r="AV392" s="13" t="s">
        <v>80</v>
      </c>
      <c r="AW392" s="13" t="s">
        <v>33</v>
      </c>
      <c r="AX392" s="13" t="s">
        <v>72</v>
      </c>
      <c r="AY392" s="195" t="s">
        <v>126</v>
      </c>
    </row>
    <row r="393" s="14" customFormat="1">
      <c r="A393" s="14"/>
      <c r="B393" s="205"/>
      <c r="C393" s="14"/>
      <c r="D393" s="187" t="s">
        <v>140</v>
      </c>
      <c r="E393" s="206" t="s">
        <v>3</v>
      </c>
      <c r="F393" s="207" t="s">
        <v>244</v>
      </c>
      <c r="G393" s="14"/>
      <c r="H393" s="208">
        <v>93</v>
      </c>
      <c r="I393" s="209"/>
      <c r="J393" s="14"/>
      <c r="K393" s="14"/>
      <c r="L393" s="205"/>
      <c r="M393" s="210"/>
      <c r="N393" s="211"/>
      <c r="O393" s="211"/>
      <c r="P393" s="211"/>
      <c r="Q393" s="211"/>
      <c r="R393" s="211"/>
      <c r="S393" s="211"/>
      <c r="T393" s="212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06" t="s">
        <v>140</v>
      </c>
      <c r="AU393" s="206" t="s">
        <v>80</v>
      </c>
      <c r="AV393" s="14" t="s">
        <v>151</v>
      </c>
      <c r="AW393" s="14" t="s">
        <v>33</v>
      </c>
      <c r="AX393" s="14" t="s">
        <v>76</v>
      </c>
      <c r="AY393" s="206" t="s">
        <v>126</v>
      </c>
    </row>
    <row r="394" s="2" customFormat="1" ht="16.5" customHeight="1">
      <c r="A394" s="39"/>
      <c r="B394" s="173"/>
      <c r="C394" s="221" t="s">
        <v>531</v>
      </c>
      <c r="D394" s="221" t="s">
        <v>343</v>
      </c>
      <c r="E394" s="222" t="s">
        <v>532</v>
      </c>
      <c r="F394" s="223" t="s">
        <v>533</v>
      </c>
      <c r="G394" s="224" t="s">
        <v>222</v>
      </c>
      <c r="H394" s="225">
        <v>54.060000000000002</v>
      </c>
      <c r="I394" s="226"/>
      <c r="J394" s="227">
        <f>ROUND(I394*H394,2)</f>
        <v>0</v>
      </c>
      <c r="K394" s="223" t="s">
        <v>198</v>
      </c>
      <c r="L394" s="228"/>
      <c r="M394" s="229" t="s">
        <v>3</v>
      </c>
      <c r="N394" s="230" t="s">
        <v>43</v>
      </c>
      <c r="O394" s="73"/>
      <c r="P394" s="183">
        <f>O394*H394</f>
        <v>0</v>
      </c>
      <c r="Q394" s="183">
        <v>0.080000000000000002</v>
      </c>
      <c r="R394" s="183">
        <f>Q394*H394</f>
        <v>4.3248000000000006</v>
      </c>
      <c r="S394" s="183">
        <v>0</v>
      </c>
      <c r="T394" s="184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185" t="s">
        <v>176</v>
      </c>
      <c r="AT394" s="185" t="s">
        <v>343</v>
      </c>
      <c r="AU394" s="185" t="s">
        <v>80</v>
      </c>
      <c r="AY394" s="20" t="s">
        <v>126</v>
      </c>
      <c r="BE394" s="186">
        <f>IF(N394="základní",J394,0)</f>
        <v>0</v>
      </c>
      <c r="BF394" s="186">
        <f>IF(N394="snížená",J394,0)</f>
        <v>0</v>
      </c>
      <c r="BG394" s="186">
        <f>IF(N394="zákl. přenesená",J394,0)</f>
        <v>0</v>
      </c>
      <c r="BH394" s="186">
        <f>IF(N394="sníž. přenesená",J394,0)</f>
        <v>0</v>
      </c>
      <c r="BI394" s="186">
        <f>IF(N394="nulová",J394,0)</f>
        <v>0</v>
      </c>
      <c r="BJ394" s="20" t="s">
        <v>76</v>
      </c>
      <c r="BK394" s="186">
        <f>ROUND(I394*H394,2)</f>
        <v>0</v>
      </c>
      <c r="BL394" s="20" t="s">
        <v>151</v>
      </c>
      <c r="BM394" s="185" t="s">
        <v>534</v>
      </c>
    </row>
    <row r="395" s="2" customFormat="1">
      <c r="A395" s="39"/>
      <c r="B395" s="40"/>
      <c r="C395" s="39"/>
      <c r="D395" s="187" t="s">
        <v>136</v>
      </c>
      <c r="E395" s="39"/>
      <c r="F395" s="188" t="s">
        <v>533</v>
      </c>
      <c r="G395" s="39"/>
      <c r="H395" s="39"/>
      <c r="I395" s="189"/>
      <c r="J395" s="39"/>
      <c r="K395" s="39"/>
      <c r="L395" s="40"/>
      <c r="M395" s="190"/>
      <c r="N395" s="191"/>
      <c r="O395" s="73"/>
      <c r="P395" s="73"/>
      <c r="Q395" s="73"/>
      <c r="R395" s="73"/>
      <c r="S395" s="73"/>
      <c r="T395" s="74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T395" s="20" t="s">
        <v>136</v>
      </c>
      <c r="AU395" s="20" t="s">
        <v>80</v>
      </c>
    </row>
    <row r="396" s="13" customFormat="1">
      <c r="A396" s="13"/>
      <c r="B396" s="194"/>
      <c r="C396" s="13"/>
      <c r="D396" s="187" t="s">
        <v>140</v>
      </c>
      <c r="E396" s="195" t="s">
        <v>3</v>
      </c>
      <c r="F396" s="196" t="s">
        <v>531</v>
      </c>
      <c r="G396" s="13"/>
      <c r="H396" s="197">
        <v>53</v>
      </c>
      <c r="I396" s="198"/>
      <c r="J396" s="13"/>
      <c r="K396" s="13"/>
      <c r="L396" s="194"/>
      <c r="M396" s="199"/>
      <c r="N396" s="200"/>
      <c r="O396" s="200"/>
      <c r="P396" s="200"/>
      <c r="Q396" s="200"/>
      <c r="R396" s="200"/>
      <c r="S396" s="200"/>
      <c r="T396" s="20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95" t="s">
        <v>140</v>
      </c>
      <c r="AU396" s="195" t="s">
        <v>80</v>
      </c>
      <c r="AV396" s="13" t="s">
        <v>80</v>
      </c>
      <c r="AW396" s="13" t="s">
        <v>33</v>
      </c>
      <c r="AX396" s="13" t="s">
        <v>76</v>
      </c>
      <c r="AY396" s="195" t="s">
        <v>126</v>
      </c>
    </row>
    <row r="397" s="13" customFormat="1">
      <c r="A397" s="13"/>
      <c r="B397" s="194"/>
      <c r="C397" s="13"/>
      <c r="D397" s="187" t="s">
        <v>140</v>
      </c>
      <c r="E397" s="13"/>
      <c r="F397" s="196" t="s">
        <v>535</v>
      </c>
      <c r="G397" s="13"/>
      <c r="H397" s="197">
        <v>54.060000000000002</v>
      </c>
      <c r="I397" s="198"/>
      <c r="J397" s="13"/>
      <c r="K397" s="13"/>
      <c r="L397" s="194"/>
      <c r="M397" s="199"/>
      <c r="N397" s="200"/>
      <c r="O397" s="200"/>
      <c r="P397" s="200"/>
      <c r="Q397" s="200"/>
      <c r="R397" s="200"/>
      <c r="S397" s="200"/>
      <c r="T397" s="20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5" t="s">
        <v>140</v>
      </c>
      <c r="AU397" s="195" t="s">
        <v>80</v>
      </c>
      <c r="AV397" s="13" t="s">
        <v>80</v>
      </c>
      <c r="AW397" s="13" t="s">
        <v>4</v>
      </c>
      <c r="AX397" s="13" t="s">
        <v>76</v>
      </c>
      <c r="AY397" s="195" t="s">
        <v>126</v>
      </c>
    </row>
    <row r="398" s="2" customFormat="1" ht="16.5" customHeight="1">
      <c r="A398" s="39"/>
      <c r="B398" s="173"/>
      <c r="C398" s="221" t="s">
        <v>536</v>
      </c>
      <c r="D398" s="221" t="s">
        <v>343</v>
      </c>
      <c r="E398" s="222" t="s">
        <v>537</v>
      </c>
      <c r="F398" s="223" t="s">
        <v>538</v>
      </c>
      <c r="G398" s="224" t="s">
        <v>222</v>
      </c>
      <c r="H398" s="225">
        <v>41.82</v>
      </c>
      <c r="I398" s="226"/>
      <c r="J398" s="227">
        <f>ROUND(I398*H398,2)</f>
        <v>0</v>
      </c>
      <c r="K398" s="223" t="s">
        <v>198</v>
      </c>
      <c r="L398" s="228"/>
      <c r="M398" s="229" t="s">
        <v>3</v>
      </c>
      <c r="N398" s="230" t="s">
        <v>43</v>
      </c>
      <c r="O398" s="73"/>
      <c r="P398" s="183">
        <f>O398*H398</f>
        <v>0</v>
      </c>
      <c r="Q398" s="183">
        <v>0.056000000000000001</v>
      </c>
      <c r="R398" s="183">
        <f>Q398*H398</f>
        <v>2.34192</v>
      </c>
      <c r="S398" s="183">
        <v>0</v>
      </c>
      <c r="T398" s="184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185" t="s">
        <v>176</v>
      </c>
      <c r="AT398" s="185" t="s">
        <v>343</v>
      </c>
      <c r="AU398" s="185" t="s">
        <v>80</v>
      </c>
      <c r="AY398" s="20" t="s">
        <v>126</v>
      </c>
      <c r="BE398" s="186">
        <f>IF(N398="základní",J398,0)</f>
        <v>0</v>
      </c>
      <c r="BF398" s="186">
        <f>IF(N398="snížená",J398,0)</f>
        <v>0</v>
      </c>
      <c r="BG398" s="186">
        <f>IF(N398="zákl. přenesená",J398,0)</f>
        <v>0</v>
      </c>
      <c r="BH398" s="186">
        <f>IF(N398="sníž. přenesená",J398,0)</f>
        <v>0</v>
      </c>
      <c r="BI398" s="186">
        <f>IF(N398="nulová",J398,0)</f>
        <v>0</v>
      </c>
      <c r="BJ398" s="20" t="s">
        <v>76</v>
      </c>
      <c r="BK398" s="186">
        <f>ROUND(I398*H398,2)</f>
        <v>0</v>
      </c>
      <c r="BL398" s="20" t="s">
        <v>151</v>
      </c>
      <c r="BM398" s="185" t="s">
        <v>539</v>
      </c>
    </row>
    <row r="399" s="2" customFormat="1">
      <c r="A399" s="39"/>
      <c r="B399" s="40"/>
      <c r="C399" s="39"/>
      <c r="D399" s="187" t="s">
        <v>136</v>
      </c>
      <c r="E399" s="39"/>
      <c r="F399" s="188" t="s">
        <v>538</v>
      </c>
      <c r="G399" s="39"/>
      <c r="H399" s="39"/>
      <c r="I399" s="189"/>
      <c r="J399" s="39"/>
      <c r="K399" s="39"/>
      <c r="L399" s="40"/>
      <c r="M399" s="190"/>
      <c r="N399" s="191"/>
      <c r="O399" s="73"/>
      <c r="P399" s="73"/>
      <c r="Q399" s="73"/>
      <c r="R399" s="73"/>
      <c r="S399" s="73"/>
      <c r="T399" s="74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20" t="s">
        <v>136</v>
      </c>
      <c r="AU399" s="20" t="s">
        <v>80</v>
      </c>
    </row>
    <row r="400" s="13" customFormat="1">
      <c r="A400" s="13"/>
      <c r="B400" s="194"/>
      <c r="C400" s="13"/>
      <c r="D400" s="187" t="s">
        <v>140</v>
      </c>
      <c r="E400" s="195" t="s">
        <v>3</v>
      </c>
      <c r="F400" s="196" t="s">
        <v>540</v>
      </c>
      <c r="G400" s="13"/>
      <c r="H400" s="197">
        <v>41</v>
      </c>
      <c r="I400" s="198"/>
      <c r="J400" s="13"/>
      <c r="K400" s="13"/>
      <c r="L400" s="194"/>
      <c r="M400" s="199"/>
      <c r="N400" s="200"/>
      <c r="O400" s="200"/>
      <c r="P400" s="200"/>
      <c r="Q400" s="200"/>
      <c r="R400" s="200"/>
      <c r="S400" s="200"/>
      <c r="T400" s="20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95" t="s">
        <v>140</v>
      </c>
      <c r="AU400" s="195" t="s">
        <v>80</v>
      </c>
      <c r="AV400" s="13" t="s">
        <v>80</v>
      </c>
      <c r="AW400" s="13" t="s">
        <v>33</v>
      </c>
      <c r="AX400" s="13" t="s">
        <v>76</v>
      </c>
      <c r="AY400" s="195" t="s">
        <v>126</v>
      </c>
    </row>
    <row r="401" s="13" customFormat="1">
      <c r="A401" s="13"/>
      <c r="B401" s="194"/>
      <c r="C401" s="13"/>
      <c r="D401" s="187" t="s">
        <v>140</v>
      </c>
      <c r="E401" s="13"/>
      <c r="F401" s="196" t="s">
        <v>541</v>
      </c>
      <c r="G401" s="13"/>
      <c r="H401" s="197">
        <v>41.82</v>
      </c>
      <c r="I401" s="198"/>
      <c r="J401" s="13"/>
      <c r="K401" s="13"/>
      <c r="L401" s="194"/>
      <c r="M401" s="199"/>
      <c r="N401" s="200"/>
      <c r="O401" s="200"/>
      <c r="P401" s="200"/>
      <c r="Q401" s="200"/>
      <c r="R401" s="200"/>
      <c r="S401" s="200"/>
      <c r="T401" s="201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95" t="s">
        <v>140</v>
      </c>
      <c r="AU401" s="195" t="s">
        <v>80</v>
      </c>
      <c r="AV401" s="13" t="s">
        <v>80</v>
      </c>
      <c r="AW401" s="13" t="s">
        <v>4</v>
      </c>
      <c r="AX401" s="13" t="s">
        <v>76</v>
      </c>
      <c r="AY401" s="195" t="s">
        <v>126</v>
      </c>
    </row>
    <row r="402" s="2" customFormat="1" ht="16.5" customHeight="1">
      <c r="A402" s="39"/>
      <c r="B402" s="173"/>
      <c r="C402" s="174" t="s">
        <v>542</v>
      </c>
      <c r="D402" s="174" t="s">
        <v>129</v>
      </c>
      <c r="E402" s="175" t="s">
        <v>543</v>
      </c>
      <c r="F402" s="176" t="s">
        <v>544</v>
      </c>
      <c r="G402" s="177" t="s">
        <v>222</v>
      </c>
      <c r="H402" s="178">
        <v>60</v>
      </c>
      <c r="I402" s="179"/>
      <c r="J402" s="180">
        <f>ROUND(I402*H402,2)</f>
        <v>0</v>
      </c>
      <c r="K402" s="176" t="s">
        <v>198</v>
      </c>
      <c r="L402" s="40"/>
      <c r="M402" s="181" t="s">
        <v>3</v>
      </c>
      <c r="N402" s="182" t="s">
        <v>43</v>
      </c>
      <c r="O402" s="73"/>
      <c r="P402" s="183">
        <f>O402*H402</f>
        <v>0</v>
      </c>
      <c r="Q402" s="183">
        <v>0</v>
      </c>
      <c r="R402" s="183">
        <f>Q402*H402</f>
        <v>0</v>
      </c>
      <c r="S402" s="183">
        <v>0</v>
      </c>
      <c r="T402" s="184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185" t="s">
        <v>151</v>
      </c>
      <c r="AT402" s="185" t="s">
        <v>129</v>
      </c>
      <c r="AU402" s="185" t="s">
        <v>80</v>
      </c>
      <c r="AY402" s="20" t="s">
        <v>126</v>
      </c>
      <c r="BE402" s="186">
        <f>IF(N402="základní",J402,0)</f>
        <v>0</v>
      </c>
      <c r="BF402" s="186">
        <f>IF(N402="snížená",J402,0)</f>
        <v>0</v>
      </c>
      <c r="BG402" s="186">
        <f>IF(N402="zákl. přenesená",J402,0)</f>
        <v>0</v>
      </c>
      <c r="BH402" s="186">
        <f>IF(N402="sníž. přenesená",J402,0)</f>
        <v>0</v>
      </c>
      <c r="BI402" s="186">
        <f>IF(N402="nulová",J402,0)</f>
        <v>0</v>
      </c>
      <c r="BJ402" s="20" t="s">
        <v>76</v>
      </c>
      <c r="BK402" s="186">
        <f>ROUND(I402*H402,2)</f>
        <v>0</v>
      </c>
      <c r="BL402" s="20" t="s">
        <v>151</v>
      </c>
      <c r="BM402" s="185" t="s">
        <v>545</v>
      </c>
    </row>
    <row r="403" s="2" customFormat="1">
      <c r="A403" s="39"/>
      <c r="B403" s="40"/>
      <c r="C403" s="39"/>
      <c r="D403" s="187" t="s">
        <v>136</v>
      </c>
      <c r="E403" s="39"/>
      <c r="F403" s="188" t="s">
        <v>546</v>
      </c>
      <c r="G403" s="39"/>
      <c r="H403" s="39"/>
      <c r="I403" s="189"/>
      <c r="J403" s="39"/>
      <c r="K403" s="39"/>
      <c r="L403" s="40"/>
      <c r="M403" s="190"/>
      <c r="N403" s="191"/>
      <c r="O403" s="73"/>
      <c r="P403" s="73"/>
      <c r="Q403" s="73"/>
      <c r="R403" s="73"/>
      <c r="S403" s="73"/>
      <c r="T403" s="74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20" t="s">
        <v>136</v>
      </c>
      <c r="AU403" s="20" t="s">
        <v>80</v>
      </c>
    </row>
    <row r="404" s="2" customFormat="1">
      <c r="A404" s="39"/>
      <c r="B404" s="40"/>
      <c r="C404" s="39"/>
      <c r="D404" s="192" t="s">
        <v>138</v>
      </c>
      <c r="E404" s="39"/>
      <c r="F404" s="193" t="s">
        <v>547</v>
      </c>
      <c r="G404" s="39"/>
      <c r="H404" s="39"/>
      <c r="I404" s="189"/>
      <c r="J404" s="39"/>
      <c r="K404" s="39"/>
      <c r="L404" s="40"/>
      <c r="M404" s="190"/>
      <c r="N404" s="191"/>
      <c r="O404" s="73"/>
      <c r="P404" s="73"/>
      <c r="Q404" s="73"/>
      <c r="R404" s="73"/>
      <c r="S404" s="73"/>
      <c r="T404" s="74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20" t="s">
        <v>138</v>
      </c>
      <c r="AU404" s="20" t="s">
        <v>80</v>
      </c>
    </row>
    <row r="405" s="13" customFormat="1">
      <c r="A405" s="13"/>
      <c r="B405" s="194"/>
      <c r="C405" s="13"/>
      <c r="D405" s="187" t="s">
        <v>140</v>
      </c>
      <c r="E405" s="195" t="s">
        <v>3</v>
      </c>
      <c r="F405" s="196" t="s">
        <v>548</v>
      </c>
      <c r="G405" s="13"/>
      <c r="H405" s="197">
        <v>60</v>
      </c>
      <c r="I405" s="198"/>
      <c r="J405" s="13"/>
      <c r="K405" s="13"/>
      <c r="L405" s="194"/>
      <c r="M405" s="199"/>
      <c r="N405" s="200"/>
      <c r="O405" s="200"/>
      <c r="P405" s="200"/>
      <c r="Q405" s="200"/>
      <c r="R405" s="200"/>
      <c r="S405" s="200"/>
      <c r="T405" s="201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195" t="s">
        <v>140</v>
      </c>
      <c r="AU405" s="195" t="s">
        <v>80</v>
      </c>
      <c r="AV405" s="13" t="s">
        <v>80</v>
      </c>
      <c r="AW405" s="13" t="s">
        <v>33</v>
      </c>
      <c r="AX405" s="13" t="s">
        <v>76</v>
      </c>
      <c r="AY405" s="195" t="s">
        <v>126</v>
      </c>
    </row>
    <row r="406" s="12" customFormat="1" ht="22.8" customHeight="1">
      <c r="A406" s="12"/>
      <c r="B406" s="160"/>
      <c r="C406" s="12"/>
      <c r="D406" s="161" t="s">
        <v>71</v>
      </c>
      <c r="E406" s="171" t="s">
        <v>549</v>
      </c>
      <c r="F406" s="171" t="s">
        <v>550</v>
      </c>
      <c r="G406" s="12"/>
      <c r="H406" s="12"/>
      <c r="I406" s="163"/>
      <c r="J406" s="172">
        <f>BK406</f>
        <v>0</v>
      </c>
      <c r="K406" s="12"/>
      <c r="L406" s="160"/>
      <c r="M406" s="165"/>
      <c r="N406" s="166"/>
      <c r="O406" s="166"/>
      <c r="P406" s="167">
        <f>SUM(P407:P424)</f>
        <v>0</v>
      </c>
      <c r="Q406" s="166"/>
      <c r="R406" s="167">
        <f>SUM(R407:R424)</f>
        <v>0</v>
      </c>
      <c r="S406" s="166"/>
      <c r="T406" s="168">
        <f>SUM(T407:T424)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61" t="s">
        <v>76</v>
      </c>
      <c r="AT406" s="169" t="s">
        <v>71</v>
      </c>
      <c r="AU406" s="169" t="s">
        <v>76</v>
      </c>
      <c r="AY406" s="161" t="s">
        <v>126</v>
      </c>
      <c r="BK406" s="170">
        <f>SUM(BK407:BK424)</f>
        <v>0</v>
      </c>
    </row>
    <row r="407" s="2" customFormat="1" ht="16.5" customHeight="1">
      <c r="A407" s="39"/>
      <c r="B407" s="173"/>
      <c r="C407" s="174" t="s">
        <v>551</v>
      </c>
      <c r="D407" s="174" t="s">
        <v>129</v>
      </c>
      <c r="E407" s="175" t="s">
        <v>552</v>
      </c>
      <c r="F407" s="176" t="s">
        <v>553</v>
      </c>
      <c r="G407" s="177" t="s">
        <v>316</v>
      </c>
      <c r="H407" s="178">
        <v>61.740000000000002</v>
      </c>
      <c r="I407" s="179"/>
      <c r="J407" s="180">
        <f>ROUND(I407*H407,2)</f>
        <v>0</v>
      </c>
      <c r="K407" s="176" t="s">
        <v>198</v>
      </c>
      <c r="L407" s="40"/>
      <c r="M407" s="181" t="s">
        <v>3</v>
      </c>
      <c r="N407" s="182" t="s">
        <v>43</v>
      </c>
      <c r="O407" s="73"/>
      <c r="P407" s="183">
        <f>O407*H407</f>
        <v>0</v>
      </c>
      <c r="Q407" s="183">
        <v>0</v>
      </c>
      <c r="R407" s="183">
        <f>Q407*H407</f>
        <v>0</v>
      </c>
      <c r="S407" s="183">
        <v>0</v>
      </c>
      <c r="T407" s="184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185" t="s">
        <v>151</v>
      </c>
      <c r="AT407" s="185" t="s">
        <v>129</v>
      </c>
      <c r="AU407" s="185" t="s">
        <v>80</v>
      </c>
      <c r="AY407" s="20" t="s">
        <v>126</v>
      </c>
      <c r="BE407" s="186">
        <f>IF(N407="základní",J407,0)</f>
        <v>0</v>
      </c>
      <c r="BF407" s="186">
        <f>IF(N407="snížená",J407,0)</f>
        <v>0</v>
      </c>
      <c r="BG407" s="186">
        <f>IF(N407="zákl. přenesená",J407,0)</f>
        <v>0</v>
      </c>
      <c r="BH407" s="186">
        <f>IF(N407="sníž. přenesená",J407,0)</f>
        <v>0</v>
      </c>
      <c r="BI407" s="186">
        <f>IF(N407="nulová",J407,0)</f>
        <v>0</v>
      </c>
      <c r="BJ407" s="20" t="s">
        <v>76</v>
      </c>
      <c r="BK407" s="186">
        <f>ROUND(I407*H407,2)</f>
        <v>0</v>
      </c>
      <c r="BL407" s="20" t="s">
        <v>151</v>
      </c>
      <c r="BM407" s="185" t="s">
        <v>554</v>
      </c>
    </row>
    <row r="408" s="2" customFormat="1">
      <c r="A408" s="39"/>
      <c r="B408" s="40"/>
      <c r="C408" s="39"/>
      <c r="D408" s="187" t="s">
        <v>136</v>
      </c>
      <c r="E408" s="39"/>
      <c r="F408" s="188" t="s">
        <v>555</v>
      </c>
      <c r="G408" s="39"/>
      <c r="H408" s="39"/>
      <c r="I408" s="189"/>
      <c r="J408" s="39"/>
      <c r="K408" s="39"/>
      <c r="L408" s="40"/>
      <c r="M408" s="190"/>
      <c r="N408" s="191"/>
      <c r="O408" s="73"/>
      <c r="P408" s="73"/>
      <c r="Q408" s="73"/>
      <c r="R408" s="73"/>
      <c r="S408" s="73"/>
      <c r="T408" s="74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20" t="s">
        <v>136</v>
      </c>
      <c r="AU408" s="20" t="s">
        <v>80</v>
      </c>
    </row>
    <row r="409" s="2" customFormat="1">
      <c r="A409" s="39"/>
      <c r="B409" s="40"/>
      <c r="C409" s="39"/>
      <c r="D409" s="192" t="s">
        <v>138</v>
      </c>
      <c r="E409" s="39"/>
      <c r="F409" s="193" t="s">
        <v>556</v>
      </c>
      <c r="G409" s="39"/>
      <c r="H409" s="39"/>
      <c r="I409" s="189"/>
      <c r="J409" s="39"/>
      <c r="K409" s="39"/>
      <c r="L409" s="40"/>
      <c r="M409" s="190"/>
      <c r="N409" s="191"/>
      <c r="O409" s="73"/>
      <c r="P409" s="73"/>
      <c r="Q409" s="73"/>
      <c r="R409" s="73"/>
      <c r="S409" s="73"/>
      <c r="T409" s="74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T409" s="20" t="s">
        <v>138</v>
      </c>
      <c r="AU409" s="20" t="s">
        <v>80</v>
      </c>
    </row>
    <row r="410" s="2" customFormat="1" ht="16.5" customHeight="1">
      <c r="A410" s="39"/>
      <c r="B410" s="173"/>
      <c r="C410" s="174" t="s">
        <v>557</v>
      </c>
      <c r="D410" s="174" t="s">
        <v>129</v>
      </c>
      <c r="E410" s="175" t="s">
        <v>558</v>
      </c>
      <c r="F410" s="176" t="s">
        <v>559</v>
      </c>
      <c r="G410" s="177" t="s">
        <v>316</v>
      </c>
      <c r="H410" s="178">
        <v>2716.5599999999999</v>
      </c>
      <c r="I410" s="179"/>
      <c r="J410" s="180">
        <f>ROUND(I410*H410,2)</f>
        <v>0</v>
      </c>
      <c r="K410" s="176" t="s">
        <v>198</v>
      </c>
      <c r="L410" s="40"/>
      <c r="M410" s="181" t="s">
        <v>3</v>
      </c>
      <c r="N410" s="182" t="s">
        <v>43</v>
      </c>
      <c r="O410" s="73"/>
      <c r="P410" s="183">
        <f>O410*H410</f>
        <v>0</v>
      </c>
      <c r="Q410" s="183">
        <v>0</v>
      </c>
      <c r="R410" s="183">
        <f>Q410*H410</f>
        <v>0</v>
      </c>
      <c r="S410" s="183">
        <v>0</v>
      </c>
      <c r="T410" s="184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185" t="s">
        <v>151</v>
      </c>
      <c r="AT410" s="185" t="s">
        <v>129</v>
      </c>
      <c r="AU410" s="185" t="s">
        <v>80</v>
      </c>
      <c r="AY410" s="20" t="s">
        <v>126</v>
      </c>
      <c r="BE410" s="186">
        <f>IF(N410="základní",J410,0)</f>
        <v>0</v>
      </c>
      <c r="BF410" s="186">
        <f>IF(N410="snížená",J410,0)</f>
        <v>0</v>
      </c>
      <c r="BG410" s="186">
        <f>IF(N410="zákl. přenesená",J410,0)</f>
        <v>0</v>
      </c>
      <c r="BH410" s="186">
        <f>IF(N410="sníž. přenesená",J410,0)</f>
        <v>0</v>
      </c>
      <c r="BI410" s="186">
        <f>IF(N410="nulová",J410,0)</f>
        <v>0</v>
      </c>
      <c r="BJ410" s="20" t="s">
        <v>76</v>
      </c>
      <c r="BK410" s="186">
        <f>ROUND(I410*H410,2)</f>
        <v>0</v>
      </c>
      <c r="BL410" s="20" t="s">
        <v>151</v>
      </c>
      <c r="BM410" s="185" t="s">
        <v>560</v>
      </c>
    </row>
    <row r="411" s="2" customFormat="1">
      <c r="A411" s="39"/>
      <c r="B411" s="40"/>
      <c r="C411" s="39"/>
      <c r="D411" s="187" t="s">
        <v>136</v>
      </c>
      <c r="E411" s="39"/>
      <c r="F411" s="188" t="s">
        <v>561</v>
      </c>
      <c r="G411" s="39"/>
      <c r="H411" s="39"/>
      <c r="I411" s="189"/>
      <c r="J411" s="39"/>
      <c r="K411" s="39"/>
      <c r="L411" s="40"/>
      <c r="M411" s="190"/>
      <c r="N411" s="191"/>
      <c r="O411" s="73"/>
      <c r="P411" s="73"/>
      <c r="Q411" s="73"/>
      <c r="R411" s="73"/>
      <c r="S411" s="73"/>
      <c r="T411" s="74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20" t="s">
        <v>136</v>
      </c>
      <c r="AU411" s="20" t="s">
        <v>80</v>
      </c>
    </row>
    <row r="412" s="2" customFormat="1">
      <c r="A412" s="39"/>
      <c r="B412" s="40"/>
      <c r="C412" s="39"/>
      <c r="D412" s="192" t="s">
        <v>138</v>
      </c>
      <c r="E412" s="39"/>
      <c r="F412" s="193" t="s">
        <v>562</v>
      </c>
      <c r="G412" s="39"/>
      <c r="H412" s="39"/>
      <c r="I412" s="189"/>
      <c r="J412" s="39"/>
      <c r="K412" s="39"/>
      <c r="L412" s="40"/>
      <c r="M412" s="190"/>
      <c r="N412" s="191"/>
      <c r="O412" s="73"/>
      <c r="P412" s="73"/>
      <c r="Q412" s="73"/>
      <c r="R412" s="73"/>
      <c r="S412" s="73"/>
      <c r="T412" s="74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20" t="s">
        <v>138</v>
      </c>
      <c r="AU412" s="20" t="s">
        <v>80</v>
      </c>
    </row>
    <row r="413" s="13" customFormat="1">
      <c r="A413" s="13"/>
      <c r="B413" s="194"/>
      <c r="C413" s="13"/>
      <c r="D413" s="187" t="s">
        <v>140</v>
      </c>
      <c r="E413" s="13"/>
      <c r="F413" s="196" t="s">
        <v>563</v>
      </c>
      <c r="G413" s="13"/>
      <c r="H413" s="197">
        <v>2716.5599999999999</v>
      </c>
      <c r="I413" s="198"/>
      <c r="J413" s="13"/>
      <c r="K413" s="13"/>
      <c r="L413" s="194"/>
      <c r="M413" s="199"/>
      <c r="N413" s="200"/>
      <c r="O413" s="200"/>
      <c r="P413" s="200"/>
      <c r="Q413" s="200"/>
      <c r="R413" s="200"/>
      <c r="S413" s="200"/>
      <c r="T413" s="20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95" t="s">
        <v>140</v>
      </c>
      <c r="AU413" s="195" t="s">
        <v>80</v>
      </c>
      <c r="AV413" s="13" t="s">
        <v>80</v>
      </c>
      <c r="AW413" s="13" t="s">
        <v>4</v>
      </c>
      <c r="AX413" s="13" t="s">
        <v>76</v>
      </c>
      <c r="AY413" s="195" t="s">
        <v>126</v>
      </c>
    </row>
    <row r="414" s="2" customFormat="1" ht="16.5" customHeight="1">
      <c r="A414" s="39"/>
      <c r="B414" s="173"/>
      <c r="C414" s="174" t="s">
        <v>564</v>
      </c>
      <c r="D414" s="174" t="s">
        <v>129</v>
      </c>
      <c r="E414" s="175" t="s">
        <v>565</v>
      </c>
      <c r="F414" s="176" t="s">
        <v>566</v>
      </c>
      <c r="G414" s="177" t="s">
        <v>316</v>
      </c>
      <c r="H414" s="178">
        <v>61.740000000000002</v>
      </c>
      <c r="I414" s="179"/>
      <c r="J414" s="180">
        <f>ROUND(I414*H414,2)</f>
        <v>0</v>
      </c>
      <c r="K414" s="176" t="s">
        <v>198</v>
      </c>
      <c r="L414" s="40"/>
      <c r="M414" s="181" t="s">
        <v>3</v>
      </c>
      <c r="N414" s="182" t="s">
        <v>43</v>
      </c>
      <c r="O414" s="73"/>
      <c r="P414" s="183">
        <f>O414*H414</f>
        <v>0</v>
      </c>
      <c r="Q414" s="183">
        <v>0</v>
      </c>
      <c r="R414" s="183">
        <f>Q414*H414</f>
        <v>0</v>
      </c>
      <c r="S414" s="183">
        <v>0</v>
      </c>
      <c r="T414" s="184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185" t="s">
        <v>151</v>
      </c>
      <c r="AT414" s="185" t="s">
        <v>129</v>
      </c>
      <c r="AU414" s="185" t="s">
        <v>80</v>
      </c>
      <c r="AY414" s="20" t="s">
        <v>126</v>
      </c>
      <c r="BE414" s="186">
        <f>IF(N414="základní",J414,0)</f>
        <v>0</v>
      </c>
      <c r="BF414" s="186">
        <f>IF(N414="snížená",J414,0)</f>
        <v>0</v>
      </c>
      <c r="BG414" s="186">
        <f>IF(N414="zákl. přenesená",J414,0)</f>
        <v>0</v>
      </c>
      <c r="BH414" s="186">
        <f>IF(N414="sníž. přenesená",J414,0)</f>
        <v>0</v>
      </c>
      <c r="BI414" s="186">
        <f>IF(N414="nulová",J414,0)</f>
        <v>0</v>
      </c>
      <c r="BJ414" s="20" t="s">
        <v>76</v>
      </c>
      <c r="BK414" s="186">
        <f>ROUND(I414*H414,2)</f>
        <v>0</v>
      </c>
      <c r="BL414" s="20" t="s">
        <v>151</v>
      </c>
      <c r="BM414" s="185" t="s">
        <v>567</v>
      </c>
    </row>
    <row r="415" s="2" customFormat="1">
      <c r="A415" s="39"/>
      <c r="B415" s="40"/>
      <c r="C415" s="39"/>
      <c r="D415" s="187" t="s">
        <v>136</v>
      </c>
      <c r="E415" s="39"/>
      <c r="F415" s="188" t="s">
        <v>568</v>
      </c>
      <c r="G415" s="39"/>
      <c r="H415" s="39"/>
      <c r="I415" s="189"/>
      <c r="J415" s="39"/>
      <c r="K415" s="39"/>
      <c r="L415" s="40"/>
      <c r="M415" s="190"/>
      <c r="N415" s="191"/>
      <c r="O415" s="73"/>
      <c r="P415" s="73"/>
      <c r="Q415" s="73"/>
      <c r="R415" s="73"/>
      <c r="S415" s="73"/>
      <c r="T415" s="74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20" t="s">
        <v>136</v>
      </c>
      <c r="AU415" s="20" t="s">
        <v>80</v>
      </c>
    </row>
    <row r="416" s="2" customFormat="1">
      <c r="A416" s="39"/>
      <c r="B416" s="40"/>
      <c r="C416" s="39"/>
      <c r="D416" s="192" t="s">
        <v>138</v>
      </c>
      <c r="E416" s="39"/>
      <c r="F416" s="193" t="s">
        <v>569</v>
      </c>
      <c r="G416" s="39"/>
      <c r="H416" s="39"/>
      <c r="I416" s="189"/>
      <c r="J416" s="39"/>
      <c r="K416" s="39"/>
      <c r="L416" s="40"/>
      <c r="M416" s="190"/>
      <c r="N416" s="191"/>
      <c r="O416" s="73"/>
      <c r="P416" s="73"/>
      <c r="Q416" s="73"/>
      <c r="R416" s="73"/>
      <c r="S416" s="73"/>
      <c r="T416" s="74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20" t="s">
        <v>138</v>
      </c>
      <c r="AU416" s="20" t="s">
        <v>80</v>
      </c>
    </row>
    <row r="417" s="2" customFormat="1" ht="24.15" customHeight="1">
      <c r="A417" s="39"/>
      <c r="B417" s="173"/>
      <c r="C417" s="174" t="s">
        <v>570</v>
      </c>
      <c r="D417" s="174" t="s">
        <v>129</v>
      </c>
      <c r="E417" s="175" t="s">
        <v>571</v>
      </c>
      <c r="F417" s="176" t="s">
        <v>572</v>
      </c>
      <c r="G417" s="177" t="s">
        <v>316</v>
      </c>
      <c r="H417" s="178">
        <v>20.027999999999999</v>
      </c>
      <c r="I417" s="179"/>
      <c r="J417" s="180">
        <f>ROUND(I417*H417,2)</f>
        <v>0</v>
      </c>
      <c r="K417" s="176" t="s">
        <v>198</v>
      </c>
      <c r="L417" s="40"/>
      <c r="M417" s="181" t="s">
        <v>3</v>
      </c>
      <c r="N417" s="182" t="s">
        <v>43</v>
      </c>
      <c r="O417" s="73"/>
      <c r="P417" s="183">
        <f>O417*H417</f>
        <v>0</v>
      </c>
      <c r="Q417" s="183">
        <v>0</v>
      </c>
      <c r="R417" s="183">
        <f>Q417*H417</f>
        <v>0</v>
      </c>
      <c r="S417" s="183">
        <v>0</v>
      </c>
      <c r="T417" s="184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185" t="s">
        <v>151</v>
      </c>
      <c r="AT417" s="185" t="s">
        <v>129</v>
      </c>
      <c r="AU417" s="185" t="s">
        <v>80</v>
      </c>
      <c r="AY417" s="20" t="s">
        <v>126</v>
      </c>
      <c r="BE417" s="186">
        <f>IF(N417="základní",J417,0)</f>
        <v>0</v>
      </c>
      <c r="BF417" s="186">
        <f>IF(N417="snížená",J417,0)</f>
        <v>0</v>
      </c>
      <c r="BG417" s="186">
        <f>IF(N417="zákl. přenesená",J417,0)</f>
        <v>0</v>
      </c>
      <c r="BH417" s="186">
        <f>IF(N417="sníž. přenesená",J417,0)</f>
        <v>0</v>
      </c>
      <c r="BI417" s="186">
        <f>IF(N417="nulová",J417,0)</f>
        <v>0</v>
      </c>
      <c r="BJ417" s="20" t="s">
        <v>76</v>
      </c>
      <c r="BK417" s="186">
        <f>ROUND(I417*H417,2)</f>
        <v>0</v>
      </c>
      <c r="BL417" s="20" t="s">
        <v>151</v>
      </c>
      <c r="BM417" s="185" t="s">
        <v>573</v>
      </c>
    </row>
    <row r="418" s="2" customFormat="1">
      <c r="A418" s="39"/>
      <c r="B418" s="40"/>
      <c r="C418" s="39"/>
      <c r="D418" s="187" t="s">
        <v>136</v>
      </c>
      <c r="E418" s="39"/>
      <c r="F418" s="188" t="s">
        <v>574</v>
      </c>
      <c r="G418" s="39"/>
      <c r="H418" s="39"/>
      <c r="I418" s="189"/>
      <c r="J418" s="39"/>
      <c r="K418" s="39"/>
      <c r="L418" s="40"/>
      <c r="M418" s="190"/>
      <c r="N418" s="191"/>
      <c r="O418" s="73"/>
      <c r="P418" s="73"/>
      <c r="Q418" s="73"/>
      <c r="R418" s="73"/>
      <c r="S418" s="73"/>
      <c r="T418" s="74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T418" s="20" t="s">
        <v>136</v>
      </c>
      <c r="AU418" s="20" t="s">
        <v>80</v>
      </c>
    </row>
    <row r="419" s="2" customFormat="1">
      <c r="A419" s="39"/>
      <c r="B419" s="40"/>
      <c r="C419" s="39"/>
      <c r="D419" s="192" t="s">
        <v>138</v>
      </c>
      <c r="E419" s="39"/>
      <c r="F419" s="193" t="s">
        <v>575</v>
      </c>
      <c r="G419" s="39"/>
      <c r="H419" s="39"/>
      <c r="I419" s="189"/>
      <c r="J419" s="39"/>
      <c r="K419" s="39"/>
      <c r="L419" s="40"/>
      <c r="M419" s="190"/>
      <c r="N419" s="191"/>
      <c r="O419" s="73"/>
      <c r="P419" s="73"/>
      <c r="Q419" s="73"/>
      <c r="R419" s="73"/>
      <c r="S419" s="73"/>
      <c r="T419" s="74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T419" s="20" t="s">
        <v>138</v>
      </c>
      <c r="AU419" s="20" t="s">
        <v>80</v>
      </c>
    </row>
    <row r="420" s="13" customFormat="1">
      <c r="A420" s="13"/>
      <c r="B420" s="194"/>
      <c r="C420" s="13"/>
      <c r="D420" s="187" t="s">
        <v>140</v>
      </c>
      <c r="E420" s="195" t="s">
        <v>3</v>
      </c>
      <c r="F420" s="196" t="s">
        <v>576</v>
      </c>
      <c r="G420" s="13"/>
      <c r="H420" s="197">
        <v>20.027999999999999</v>
      </c>
      <c r="I420" s="198"/>
      <c r="J420" s="13"/>
      <c r="K420" s="13"/>
      <c r="L420" s="194"/>
      <c r="M420" s="199"/>
      <c r="N420" s="200"/>
      <c r="O420" s="200"/>
      <c r="P420" s="200"/>
      <c r="Q420" s="200"/>
      <c r="R420" s="200"/>
      <c r="S420" s="200"/>
      <c r="T420" s="201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195" t="s">
        <v>140</v>
      </c>
      <c r="AU420" s="195" t="s">
        <v>80</v>
      </c>
      <c r="AV420" s="13" t="s">
        <v>80</v>
      </c>
      <c r="AW420" s="13" t="s">
        <v>33</v>
      </c>
      <c r="AX420" s="13" t="s">
        <v>76</v>
      </c>
      <c r="AY420" s="195" t="s">
        <v>126</v>
      </c>
    </row>
    <row r="421" s="2" customFormat="1" ht="24.15" customHeight="1">
      <c r="A421" s="39"/>
      <c r="B421" s="173"/>
      <c r="C421" s="174" t="s">
        <v>548</v>
      </c>
      <c r="D421" s="174" t="s">
        <v>129</v>
      </c>
      <c r="E421" s="175" t="s">
        <v>577</v>
      </c>
      <c r="F421" s="176" t="s">
        <v>578</v>
      </c>
      <c r="G421" s="177" t="s">
        <v>316</v>
      </c>
      <c r="H421" s="178">
        <v>41.712000000000003</v>
      </c>
      <c r="I421" s="179"/>
      <c r="J421" s="180">
        <f>ROUND(I421*H421,2)</f>
        <v>0</v>
      </c>
      <c r="K421" s="176" t="s">
        <v>198</v>
      </c>
      <c r="L421" s="40"/>
      <c r="M421" s="181" t="s">
        <v>3</v>
      </c>
      <c r="N421" s="182" t="s">
        <v>43</v>
      </c>
      <c r="O421" s="73"/>
      <c r="P421" s="183">
        <f>O421*H421</f>
        <v>0</v>
      </c>
      <c r="Q421" s="183">
        <v>0</v>
      </c>
      <c r="R421" s="183">
        <f>Q421*H421</f>
        <v>0</v>
      </c>
      <c r="S421" s="183">
        <v>0</v>
      </c>
      <c r="T421" s="184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185" t="s">
        <v>151</v>
      </c>
      <c r="AT421" s="185" t="s">
        <v>129</v>
      </c>
      <c r="AU421" s="185" t="s">
        <v>80</v>
      </c>
      <c r="AY421" s="20" t="s">
        <v>126</v>
      </c>
      <c r="BE421" s="186">
        <f>IF(N421="základní",J421,0)</f>
        <v>0</v>
      </c>
      <c r="BF421" s="186">
        <f>IF(N421="snížená",J421,0)</f>
        <v>0</v>
      </c>
      <c r="BG421" s="186">
        <f>IF(N421="zákl. přenesená",J421,0)</f>
        <v>0</v>
      </c>
      <c r="BH421" s="186">
        <f>IF(N421="sníž. přenesená",J421,0)</f>
        <v>0</v>
      </c>
      <c r="BI421" s="186">
        <f>IF(N421="nulová",J421,0)</f>
        <v>0</v>
      </c>
      <c r="BJ421" s="20" t="s">
        <v>76</v>
      </c>
      <c r="BK421" s="186">
        <f>ROUND(I421*H421,2)</f>
        <v>0</v>
      </c>
      <c r="BL421" s="20" t="s">
        <v>151</v>
      </c>
      <c r="BM421" s="185" t="s">
        <v>579</v>
      </c>
    </row>
    <row r="422" s="2" customFormat="1">
      <c r="A422" s="39"/>
      <c r="B422" s="40"/>
      <c r="C422" s="39"/>
      <c r="D422" s="187" t="s">
        <v>136</v>
      </c>
      <c r="E422" s="39"/>
      <c r="F422" s="188" t="s">
        <v>580</v>
      </c>
      <c r="G422" s="39"/>
      <c r="H422" s="39"/>
      <c r="I422" s="189"/>
      <c r="J422" s="39"/>
      <c r="K422" s="39"/>
      <c r="L422" s="40"/>
      <c r="M422" s="190"/>
      <c r="N422" s="191"/>
      <c r="O422" s="73"/>
      <c r="P422" s="73"/>
      <c r="Q422" s="73"/>
      <c r="R422" s="73"/>
      <c r="S422" s="73"/>
      <c r="T422" s="74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20" t="s">
        <v>136</v>
      </c>
      <c r="AU422" s="20" t="s">
        <v>80</v>
      </c>
    </row>
    <row r="423" s="2" customFormat="1">
      <c r="A423" s="39"/>
      <c r="B423" s="40"/>
      <c r="C423" s="39"/>
      <c r="D423" s="192" t="s">
        <v>138</v>
      </c>
      <c r="E423" s="39"/>
      <c r="F423" s="193" t="s">
        <v>581</v>
      </c>
      <c r="G423" s="39"/>
      <c r="H423" s="39"/>
      <c r="I423" s="189"/>
      <c r="J423" s="39"/>
      <c r="K423" s="39"/>
      <c r="L423" s="40"/>
      <c r="M423" s="190"/>
      <c r="N423" s="191"/>
      <c r="O423" s="73"/>
      <c r="P423" s="73"/>
      <c r="Q423" s="73"/>
      <c r="R423" s="73"/>
      <c r="S423" s="73"/>
      <c r="T423" s="74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20" t="s">
        <v>138</v>
      </c>
      <c r="AU423" s="20" t="s">
        <v>80</v>
      </c>
    </row>
    <row r="424" s="13" customFormat="1">
      <c r="A424" s="13"/>
      <c r="B424" s="194"/>
      <c r="C424" s="13"/>
      <c r="D424" s="187" t="s">
        <v>140</v>
      </c>
      <c r="E424" s="195" t="s">
        <v>3</v>
      </c>
      <c r="F424" s="196" t="s">
        <v>582</v>
      </c>
      <c r="G424" s="13"/>
      <c r="H424" s="197">
        <v>41.712000000000003</v>
      </c>
      <c r="I424" s="198"/>
      <c r="J424" s="13"/>
      <c r="K424" s="13"/>
      <c r="L424" s="194"/>
      <c r="M424" s="199"/>
      <c r="N424" s="200"/>
      <c r="O424" s="200"/>
      <c r="P424" s="200"/>
      <c r="Q424" s="200"/>
      <c r="R424" s="200"/>
      <c r="S424" s="200"/>
      <c r="T424" s="201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195" t="s">
        <v>140</v>
      </c>
      <c r="AU424" s="195" t="s">
        <v>80</v>
      </c>
      <c r="AV424" s="13" t="s">
        <v>80</v>
      </c>
      <c r="AW424" s="13" t="s">
        <v>33</v>
      </c>
      <c r="AX424" s="13" t="s">
        <v>76</v>
      </c>
      <c r="AY424" s="195" t="s">
        <v>126</v>
      </c>
    </row>
    <row r="425" s="12" customFormat="1" ht="25.92" customHeight="1">
      <c r="A425" s="12"/>
      <c r="B425" s="160"/>
      <c r="C425" s="12"/>
      <c r="D425" s="161" t="s">
        <v>71</v>
      </c>
      <c r="E425" s="162" t="s">
        <v>583</v>
      </c>
      <c r="F425" s="162" t="s">
        <v>584</v>
      </c>
      <c r="G425" s="12"/>
      <c r="H425" s="12"/>
      <c r="I425" s="163"/>
      <c r="J425" s="164">
        <f>BK425</f>
        <v>0</v>
      </c>
      <c r="K425" s="12"/>
      <c r="L425" s="160"/>
      <c r="M425" s="165"/>
      <c r="N425" s="166"/>
      <c r="O425" s="166"/>
      <c r="P425" s="167">
        <f>P426+P430</f>
        <v>0</v>
      </c>
      <c r="Q425" s="166"/>
      <c r="R425" s="167">
        <f>R426+R430</f>
        <v>0.13200000000000001</v>
      </c>
      <c r="S425" s="166"/>
      <c r="T425" s="168">
        <f>T426+T430</f>
        <v>0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161" t="s">
        <v>80</v>
      </c>
      <c r="AT425" s="169" t="s">
        <v>71</v>
      </c>
      <c r="AU425" s="169" t="s">
        <v>72</v>
      </c>
      <c r="AY425" s="161" t="s">
        <v>126</v>
      </c>
      <c r="BK425" s="170">
        <f>BK426+BK430</f>
        <v>0</v>
      </c>
    </row>
    <row r="426" s="12" customFormat="1" ht="22.8" customHeight="1">
      <c r="A426" s="12"/>
      <c r="B426" s="160"/>
      <c r="C426" s="12"/>
      <c r="D426" s="161" t="s">
        <v>71</v>
      </c>
      <c r="E426" s="171" t="s">
        <v>585</v>
      </c>
      <c r="F426" s="171" t="s">
        <v>586</v>
      </c>
      <c r="G426" s="12"/>
      <c r="H426" s="12"/>
      <c r="I426" s="163"/>
      <c r="J426" s="172">
        <f>BK426</f>
        <v>0</v>
      </c>
      <c r="K426" s="12"/>
      <c r="L426" s="160"/>
      <c r="M426" s="165"/>
      <c r="N426" s="166"/>
      <c r="O426" s="166"/>
      <c r="P426" s="167">
        <f>SUM(P427:P429)</f>
        <v>0</v>
      </c>
      <c r="Q426" s="166"/>
      <c r="R426" s="167">
        <f>SUM(R427:R429)</f>
        <v>0</v>
      </c>
      <c r="S426" s="166"/>
      <c r="T426" s="168">
        <f>SUM(T427:T429)</f>
        <v>0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161" t="s">
        <v>76</v>
      </c>
      <c r="AT426" s="169" t="s">
        <v>71</v>
      </c>
      <c r="AU426" s="169" t="s">
        <v>76</v>
      </c>
      <c r="AY426" s="161" t="s">
        <v>126</v>
      </c>
      <c r="BK426" s="170">
        <f>SUM(BK427:BK429)</f>
        <v>0</v>
      </c>
    </row>
    <row r="427" s="2" customFormat="1" ht="16.5" customHeight="1">
      <c r="A427" s="39"/>
      <c r="B427" s="173"/>
      <c r="C427" s="174" t="s">
        <v>587</v>
      </c>
      <c r="D427" s="174" t="s">
        <v>129</v>
      </c>
      <c r="E427" s="175" t="s">
        <v>588</v>
      </c>
      <c r="F427" s="176" t="s">
        <v>589</v>
      </c>
      <c r="G427" s="177" t="s">
        <v>316</v>
      </c>
      <c r="H427" s="178">
        <v>136.333</v>
      </c>
      <c r="I427" s="179"/>
      <c r="J427" s="180">
        <f>ROUND(I427*H427,2)</f>
        <v>0</v>
      </c>
      <c r="K427" s="176" t="s">
        <v>198</v>
      </c>
      <c r="L427" s="40"/>
      <c r="M427" s="181" t="s">
        <v>3</v>
      </c>
      <c r="N427" s="182" t="s">
        <v>43</v>
      </c>
      <c r="O427" s="73"/>
      <c r="P427" s="183">
        <f>O427*H427</f>
        <v>0</v>
      </c>
      <c r="Q427" s="183">
        <v>0</v>
      </c>
      <c r="R427" s="183">
        <f>Q427*H427</f>
        <v>0</v>
      </c>
      <c r="S427" s="183">
        <v>0</v>
      </c>
      <c r="T427" s="184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185" t="s">
        <v>151</v>
      </c>
      <c r="AT427" s="185" t="s">
        <v>129</v>
      </c>
      <c r="AU427" s="185" t="s">
        <v>80</v>
      </c>
      <c r="AY427" s="20" t="s">
        <v>126</v>
      </c>
      <c r="BE427" s="186">
        <f>IF(N427="základní",J427,0)</f>
        <v>0</v>
      </c>
      <c r="BF427" s="186">
        <f>IF(N427="snížená",J427,0)</f>
        <v>0</v>
      </c>
      <c r="BG427" s="186">
        <f>IF(N427="zákl. přenesená",J427,0)</f>
        <v>0</v>
      </c>
      <c r="BH427" s="186">
        <f>IF(N427="sníž. přenesená",J427,0)</f>
        <v>0</v>
      </c>
      <c r="BI427" s="186">
        <f>IF(N427="nulová",J427,0)</f>
        <v>0</v>
      </c>
      <c r="BJ427" s="20" t="s">
        <v>76</v>
      </c>
      <c r="BK427" s="186">
        <f>ROUND(I427*H427,2)</f>
        <v>0</v>
      </c>
      <c r="BL427" s="20" t="s">
        <v>151</v>
      </c>
      <c r="BM427" s="185" t="s">
        <v>590</v>
      </c>
    </row>
    <row r="428" s="2" customFormat="1">
      <c r="A428" s="39"/>
      <c r="B428" s="40"/>
      <c r="C428" s="39"/>
      <c r="D428" s="187" t="s">
        <v>136</v>
      </c>
      <c r="E428" s="39"/>
      <c r="F428" s="188" t="s">
        <v>591</v>
      </c>
      <c r="G428" s="39"/>
      <c r="H428" s="39"/>
      <c r="I428" s="189"/>
      <c r="J428" s="39"/>
      <c r="K428" s="39"/>
      <c r="L428" s="40"/>
      <c r="M428" s="190"/>
      <c r="N428" s="191"/>
      <c r="O428" s="73"/>
      <c r="P428" s="73"/>
      <c r="Q428" s="73"/>
      <c r="R428" s="73"/>
      <c r="S428" s="73"/>
      <c r="T428" s="74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T428" s="20" t="s">
        <v>136</v>
      </c>
      <c r="AU428" s="20" t="s">
        <v>80</v>
      </c>
    </row>
    <row r="429" s="2" customFormat="1">
      <c r="A429" s="39"/>
      <c r="B429" s="40"/>
      <c r="C429" s="39"/>
      <c r="D429" s="192" t="s">
        <v>138</v>
      </c>
      <c r="E429" s="39"/>
      <c r="F429" s="193" t="s">
        <v>592</v>
      </c>
      <c r="G429" s="39"/>
      <c r="H429" s="39"/>
      <c r="I429" s="189"/>
      <c r="J429" s="39"/>
      <c r="K429" s="39"/>
      <c r="L429" s="40"/>
      <c r="M429" s="190"/>
      <c r="N429" s="191"/>
      <c r="O429" s="73"/>
      <c r="P429" s="73"/>
      <c r="Q429" s="73"/>
      <c r="R429" s="73"/>
      <c r="S429" s="73"/>
      <c r="T429" s="74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20" t="s">
        <v>138</v>
      </c>
      <c r="AU429" s="20" t="s">
        <v>80</v>
      </c>
    </row>
    <row r="430" s="12" customFormat="1" ht="22.8" customHeight="1">
      <c r="A430" s="12"/>
      <c r="B430" s="160"/>
      <c r="C430" s="12"/>
      <c r="D430" s="161" t="s">
        <v>71</v>
      </c>
      <c r="E430" s="171" t="s">
        <v>593</v>
      </c>
      <c r="F430" s="171" t="s">
        <v>594</v>
      </c>
      <c r="G430" s="12"/>
      <c r="H430" s="12"/>
      <c r="I430" s="163"/>
      <c r="J430" s="172">
        <f>BK430</f>
        <v>0</v>
      </c>
      <c r="K430" s="12"/>
      <c r="L430" s="160"/>
      <c r="M430" s="165"/>
      <c r="N430" s="166"/>
      <c r="O430" s="166"/>
      <c r="P430" s="167">
        <f>SUM(P431:P435)</f>
        <v>0</v>
      </c>
      <c r="Q430" s="166"/>
      <c r="R430" s="167">
        <f>SUM(R431:R435)</f>
        <v>0.13200000000000001</v>
      </c>
      <c r="S430" s="166"/>
      <c r="T430" s="168">
        <f>SUM(T431:T435)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161" t="s">
        <v>80</v>
      </c>
      <c r="AT430" s="169" t="s">
        <v>71</v>
      </c>
      <c r="AU430" s="169" t="s">
        <v>76</v>
      </c>
      <c r="AY430" s="161" t="s">
        <v>126</v>
      </c>
      <c r="BK430" s="170">
        <f>SUM(BK431:BK435)</f>
        <v>0</v>
      </c>
    </row>
    <row r="431" s="2" customFormat="1" ht="24.15" customHeight="1">
      <c r="A431" s="39"/>
      <c r="B431" s="173"/>
      <c r="C431" s="174" t="s">
        <v>595</v>
      </c>
      <c r="D431" s="174" t="s">
        <v>129</v>
      </c>
      <c r="E431" s="175" t="s">
        <v>596</v>
      </c>
      <c r="F431" s="176" t="s">
        <v>597</v>
      </c>
      <c r="G431" s="177" t="s">
        <v>222</v>
      </c>
      <c r="H431" s="178">
        <v>44</v>
      </c>
      <c r="I431" s="179"/>
      <c r="J431" s="180">
        <f>ROUND(I431*H431,2)</f>
        <v>0</v>
      </c>
      <c r="K431" s="176" t="s">
        <v>3</v>
      </c>
      <c r="L431" s="40"/>
      <c r="M431" s="181" t="s">
        <v>3</v>
      </c>
      <c r="N431" s="182" t="s">
        <v>43</v>
      </c>
      <c r="O431" s="73"/>
      <c r="P431" s="183">
        <f>O431*H431</f>
        <v>0</v>
      </c>
      <c r="Q431" s="183">
        <v>0.0030000000000000001</v>
      </c>
      <c r="R431" s="183">
        <f>Q431*H431</f>
        <v>0.13200000000000001</v>
      </c>
      <c r="S431" s="183">
        <v>0</v>
      </c>
      <c r="T431" s="184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185" t="s">
        <v>303</v>
      </c>
      <c r="AT431" s="185" t="s">
        <v>129</v>
      </c>
      <c r="AU431" s="185" t="s">
        <v>80</v>
      </c>
      <c r="AY431" s="20" t="s">
        <v>126</v>
      </c>
      <c r="BE431" s="186">
        <f>IF(N431="základní",J431,0)</f>
        <v>0</v>
      </c>
      <c r="BF431" s="186">
        <f>IF(N431="snížená",J431,0)</f>
        <v>0</v>
      </c>
      <c r="BG431" s="186">
        <f>IF(N431="zákl. přenesená",J431,0)</f>
        <v>0</v>
      </c>
      <c r="BH431" s="186">
        <f>IF(N431="sníž. přenesená",J431,0)</f>
        <v>0</v>
      </c>
      <c r="BI431" s="186">
        <f>IF(N431="nulová",J431,0)</f>
        <v>0</v>
      </c>
      <c r="BJ431" s="20" t="s">
        <v>76</v>
      </c>
      <c r="BK431" s="186">
        <f>ROUND(I431*H431,2)</f>
        <v>0</v>
      </c>
      <c r="BL431" s="20" t="s">
        <v>303</v>
      </c>
      <c r="BM431" s="185" t="s">
        <v>598</v>
      </c>
    </row>
    <row r="432" s="2" customFormat="1">
      <c r="A432" s="39"/>
      <c r="B432" s="40"/>
      <c r="C432" s="39"/>
      <c r="D432" s="187" t="s">
        <v>136</v>
      </c>
      <c r="E432" s="39"/>
      <c r="F432" s="188" t="s">
        <v>597</v>
      </c>
      <c r="G432" s="39"/>
      <c r="H432" s="39"/>
      <c r="I432" s="189"/>
      <c r="J432" s="39"/>
      <c r="K432" s="39"/>
      <c r="L432" s="40"/>
      <c r="M432" s="190"/>
      <c r="N432" s="191"/>
      <c r="O432" s="73"/>
      <c r="P432" s="73"/>
      <c r="Q432" s="73"/>
      <c r="R432" s="73"/>
      <c r="S432" s="73"/>
      <c r="T432" s="74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20" t="s">
        <v>136</v>
      </c>
      <c r="AU432" s="20" t="s">
        <v>80</v>
      </c>
    </row>
    <row r="433" s="2" customFormat="1" ht="16.5" customHeight="1">
      <c r="A433" s="39"/>
      <c r="B433" s="173"/>
      <c r="C433" s="174" t="s">
        <v>599</v>
      </c>
      <c r="D433" s="174" t="s">
        <v>129</v>
      </c>
      <c r="E433" s="175" t="s">
        <v>600</v>
      </c>
      <c r="F433" s="176" t="s">
        <v>601</v>
      </c>
      <c r="G433" s="177" t="s">
        <v>602</v>
      </c>
      <c r="H433" s="231"/>
      <c r="I433" s="179"/>
      <c r="J433" s="180">
        <f>ROUND(I433*H433,2)</f>
        <v>0</v>
      </c>
      <c r="K433" s="176" t="s">
        <v>198</v>
      </c>
      <c r="L433" s="40"/>
      <c r="M433" s="181" t="s">
        <v>3</v>
      </c>
      <c r="N433" s="182" t="s">
        <v>43</v>
      </c>
      <c r="O433" s="73"/>
      <c r="P433" s="183">
        <f>O433*H433</f>
        <v>0</v>
      </c>
      <c r="Q433" s="183">
        <v>0</v>
      </c>
      <c r="R433" s="183">
        <f>Q433*H433</f>
        <v>0</v>
      </c>
      <c r="S433" s="183">
        <v>0</v>
      </c>
      <c r="T433" s="184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185" t="s">
        <v>303</v>
      </c>
      <c r="AT433" s="185" t="s">
        <v>129</v>
      </c>
      <c r="AU433" s="185" t="s">
        <v>80</v>
      </c>
      <c r="AY433" s="20" t="s">
        <v>126</v>
      </c>
      <c r="BE433" s="186">
        <f>IF(N433="základní",J433,0)</f>
        <v>0</v>
      </c>
      <c r="BF433" s="186">
        <f>IF(N433="snížená",J433,0)</f>
        <v>0</v>
      </c>
      <c r="BG433" s="186">
        <f>IF(N433="zákl. přenesená",J433,0)</f>
        <v>0</v>
      </c>
      <c r="BH433" s="186">
        <f>IF(N433="sníž. přenesená",J433,0)</f>
        <v>0</v>
      </c>
      <c r="BI433" s="186">
        <f>IF(N433="nulová",J433,0)</f>
        <v>0</v>
      </c>
      <c r="BJ433" s="20" t="s">
        <v>76</v>
      </c>
      <c r="BK433" s="186">
        <f>ROUND(I433*H433,2)</f>
        <v>0</v>
      </c>
      <c r="BL433" s="20" t="s">
        <v>303</v>
      </c>
      <c r="BM433" s="185" t="s">
        <v>603</v>
      </c>
    </row>
    <row r="434" s="2" customFormat="1">
      <c r="A434" s="39"/>
      <c r="B434" s="40"/>
      <c r="C434" s="39"/>
      <c r="D434" s="187" t="s">
        <v>136</v>
      </c>
      <c r="E434" s="39"/>
      <c r="F434" s="188" t="s">
        <v>604</v>
      </c>
      <c r="G434" s="39"/>
      <c r="H434" s="39"/>
      <c r="I434" s="189"/>
      <c r="J434" s="39"/>
      <c r="K434" s="39"/>
      <c r="L434" s="40"/>
      <c r="M434" s="190"/>
      <c r="N434" s="191"/>
      <c r="O434" s="73"/>
      <c r="P434" s="73"/>
      <c r="Q434" s="73"/>
      <c r="R434" s="73"/>
      <c r="S434" s="73"/>
      <c r="T434" s="74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20" t="s">
        <v>136</v>
      </c>
      <c r="AU434" s="20" t="s">
        <v>80</v>
      </c>
    </row>
    <row r="435" s="2" customFormat="1">
      <c r="A435" s="39"/>
      <c r="B435" s="40"/>
      <c r="C435" s="39"/>
      <c r="D435" s="192" t="s">
        <v>138</v>
      </c>
      <c r="E435" s="39"/>
      <c r="F435" s="193" t="s">
        <v>605</v>
      </c>
      <c r="G435" s="39"/>
      <c r="H435" s="39"/>
      <c r="I435" s="189"/>
      <c r="J435" s="39"/>
      <c r="K435" s="39"/>
      <c r="L435" s="40"/>
      <c r="M435" s="232"/>
      <c r="N435" s="233"/>
      <c r="O435" s="234"/>
      <c r="P435" s="234"/>
      <c r="Q435" s="234"/>
      <c r="R435" s="234"/>
      <c r="S435" s="234"/>
      <c r="T435" s="235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T435" s="20" t="s">
        <v>138</v>
      </c>
      <c r="AU435" s="20" t="s">
        <v>80</v>
      </c>
    </row>
    <row r="436" s="2" customFormat="1" ht="6.96" customHeight="1">
      <c r="A436" s="39"/>
      <c r="B436" s="56"/>
      <c r="C436" s="57"/>
      <c r="D436" s="57"/>
      <c r="E436" s="57"/>
      <c r="F436" s="57"/>
      <c r="G436" s="57"/>
      <c r="H436" s="57"/>
      <c r="I436" s="57"/>
      <c r="J436" s="57"/>
      <c r="K436" s="57"/>
      <c r="L436" s="40"/>
      <c r="M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</row>
  </sheetData>
  <autoFilter ref="C95:K43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4:H84"/>
    <mergeCell ref="E86:H86"/>
    <mergeCell ref="E88:H88"/>
    <mergeCell ref="L2:V2"/>
  </mergeCells>
  <hyperlinks>
    <hyperlink ref="F101" r:id="rId1" display="https://podminky.urs.cz/item/CS_URS_2024_02/112151113"/>
    <hyperlink ref="F105" r:id="rId2" display="https://podminky.urs.cz/item/CS_URS_2024_02/112201113"/>
    <hyperlink ref="F109" r:id="rId3" display="https://podminky.urs.cz/item/CS_URS_2024_02/113106123"/>
    <hyperlink ref="F113" r:id="rId4" display="https://podminky.urs.cz/item/CS_URS_2024_02/113107343"/>
    <hyperlink ref="F117" r:id="rId5" display="https://podminky.urs.cz/item/CS_URS_2024_02/113202111"/>
    <hyperlink ref="F121" r:id="rId6" display="https://podminky.urs.cz/item/CS_URS_2024_02/121151103"/>
    <hyperlink ref="F125" r:id="rId7" display="https://podminky.urs.cz/item/CS_URS_2024_02/122252204"/>
    <hyperlink ref="F144" r:id="rId8" display="https://podminky.urs.cz/item/CS_URS_2024_02/132151102"/>
    <hyperlink ref="F155" r:id="rId9" display="https://podminky.urs.cz/item/CS_URS_2024_02/162351103"/>
    <hyperlink ref="F172" r:id="rId10" display="https://podminky.urs.cz/item/CS_URS_2024_02/162751117"/>
    <hyperlink ref="F188" r:id="rId11" display="https://podminky.urs.cz/item/CS_URS_2024_02/162751119"/>
    <hyperlink ref="F206" r:id="rId12" display="https://podminky.urs.cz/item/CS_URS_2024_02/167151101"/>
    <hyperlink ref="F223" r:id="rId13" display="https://podminky.urs.cz/item/CS_URS_2024_02/171201231"/>
    <hyperlink ref="F241" r:id="rId14" display="https://podminky.urs.cz/item/CS_URS_2024_02/171251201"/>
    <hyperlink ref="F257" r:id="rId15" display="https://podminky.urs.cz/item/CS_URS_2024_02/181411131"/>
    <hyperlink ref="F264" r:id="rId16" display="https://podminky.urs.cz/item/CS_URS_2024_02/181951112"/>
    <hyperlink ref="F268" r:id="rId17" display="https://podminky.urs.cz/item/CS_URS_2024_02/182303111"/>
    <hyperlink ref="F275" r:id="rId18" display="https://podminky.urs.cz/item/CS_URS_2024_02/185811211"/>
    <hyperlink ref="F279" r:id="rId19" display="https://podminky.urs.cz/item/CS_URS_2024_02/460030022"/>
    <hyperlink ref="F308" r:id="rId20" display="https://podminky.urs.cz/item/CS_URS_2024_02/274313611"/>
    <hyperlink ref="F312" r:id="rId21" display="https://podminky.urs.cz/item/CS_URS_2024_02/274351121"/>
    <hyperlink ref="F316" r:id="rId22" display="https://podminky.urs.cz/item/CS_URS_2024_02/274351122"/>
    <hyperlink ref="F321" r:id="rId23" display="https://podminky.urs.cz/item/CS_URS_2024_02/327211212"/>
    <hyperlink ref="F325" r:id="rId24" display="https://podminky.urs.cz/item/CS_URS_2024_02/327211912"/>
    <hyperlink ref="F329" r:id="rId25" display="https://podminky.urs.cz/item/CS_URS_2024_02/327211921"/>
    <hyperlink ref="F333" r:id="rId26" display="https://podminky.urs.cz/item/CS_URS_2024_02/327211922"/>
    <hyperlink ref="F338" r:id="rId27" display="https://podminky.urs.cz/item/CS_URS_2024_02/564761111"/>
    <hyperlink ref="F344" r:id="rId28" display="https://podminky.urs.cz/item/CS_URS_2024_02/596811122"/>
    <hyperlink ref="F361" r:id="rId29" display="https://podminky.urs.cz/item/CS_URS_2024_02/599141111"/>
    <hyperlink ref="F366" r:id="rId30" display="https://podminky.urs.cz/item/CS_URS_2024_02/628631211"/>
    <hyperlink ref="F371" r:id="rId31" display="https://podminky.urs.cz/item/CS_URS_2024_02/914111111"/>
    <hyperlink ref="F381" r:id="rId32" display="https://podminky.urs.cz/item/CS_URS_2024_02/914511111"/>
    <hyperlink ref="F386" r:id="rId33" display="https://podminky.urs.cz/item/CS_URS_2024_02/915331112"/>
    <hyperlink ref="F390" r:id="rId34" display="https://podminky.urs.cz/item/CS_URS_2024_02/916131213"/>
    <hyperlink ref="F404" r:id="rId35" display="https://podminky.urs.cz/item/CS_URS_2024_02/919735114"/>
    <hyperlink ref="F409" r:id="rId36" display="https://podminky.urs.cz/item/CS_URS_2024_02/997221561"/>
    <hyperlink ref="F412" r:id="rId37" display="https://podminky.urs.cz/item/CS_URS_2024_02/997221569"/>
    <hyperlink ref="F416" r:id="rId38" display="https://podminky.urs.cz/item/CS_URS_2024_02/997221612"/>
    <hyperlink ref="F419" r:id="rId39" display="https://podminky.urs.cz/item/CS_URS_2024_02/997221861"/>
    <hyperlink ref="F423" r:id="rId40" display="https://podminky.urs.cz/item/CS_URS_2024_02/997221875"/>
    <hyperlink ref="F429" r:id="rId41" display="https://podminky.urs.cz/item/CS_URS_2024_02/998223011"/>
    <hyperlink ref="F435" r:id="rId42" display="https://podminky.urs.cz/item/CS_URS_2024_02/998767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3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80</v>
      </c>
    </row>
    <row r="4" s="1" customFormat="1" ht="24.96" customHeight="1">
      <c r="B4" s="23"/>
      <c r="D4" s="24" t="s">
        <v>96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Výstavba chodníku a parkoviště v ul. Zahradní ve Šluknově - I.etapa</v>
      </c>
      <c r="F7" s="33"/>
      <c r="G7" s="33"/>
      <c r="H7" s="33"/>
      <c r="L7" s="23"/>
    </row>
    <row r="8" s="1" customFormat="1" ht="12" customHeight="1">
      <c r="B8" s="23"/>
      <c r="D8" s="33" t="s">
        <v>97</v>
      </c>
      <c r="L8" s="23"/>
    </row>
    <row r="9" s="2" customFormat="1" ht="16.5" customHeight="1">
      <c r="A9" s="39"/>
      <c r="B9" s="40"/>
      <c r="C9" s="39"/>
      <c r="D9" s="39"/>
      <c r="E9" s="124" t="s">
        <v>98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99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606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2. 9. 2024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ROUND(J99,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ROUND((SUM(BE99:BE237)),  2)</f>
        <v>0</v>
      </c>
      <c r="G35" s="39"/>
      <c r="H35" s="39"/>
      <c r="I35" s="132">
        <v>0.20999999999999999</v>
      </c>
      <c r="J35" s="131">
        <f>ROUND(((SUM(BE99:BE237))*I35),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ROUND((SUM(BF99:BF237)),  2)</f>
        <v>0</v>
      </c>
      <c r="G36" s="39"/>
      <c r="H36" s="39"/>
      <c r="I36" s="132">
        <v>0.12</v>
      </c>
      <c r="J36" s="131">
        <f>ROUND(((SUM(BF99:BF237))*I36),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ROUND((SUM(BG99:BG237)),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ROUND((SUM(BH99:BH237)),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ROUND((SUM(BI99:BI237)),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101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Výstavba chodníku a parkoviště v ul. Zahradní ve Šluknově - I.etapa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97</v>
      </c>
      <c r="L51" s="23"/>
    </row>
    <row r="52" s="2" customFormat="1" ht="16.5" customHeight="1">
      <c r="A52" s="39"/>
      <c r="B52" s="40"/>
      <c r="C52" s="39"/>
      <c r="D52" s="39"/>
      <c r="E52" s="124" t="s">
        <v>98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99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 xml:space="preserve">SO 02 - Přemístění a výměna veřejného osvětlení 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Šluknov</v>
      </c>
      <c r="G56" s="39"/>
      <c r="H56" s="39"/>
      <c r="I56" s="33" t="s">
        <v>23</v>
      </c>
      <c r="J56" s="65" t="str">
        <f>IF(J14="","",J14)</f>
        <v>2. 9. 2024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 xml:space="preserve">Město Šluknov </v>
      </c>
      <c r="G58" s="39"/>
      <c r="H58" s="39"/>
      <c r="I58" s="33" t="s">
        <v>31</v>
      </c>
      <c r="J58" s="37" t="str">
        <f>E23</f>
        <v>ProProjekt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Jakub Hon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102</v>
      </c>
      <c r="D61" s="133"/>
      <c r="E61" s="133"/>
      <c r="F61" s="133"/>
      <c r="G61" s="133"/>
      <c r="H61" s="133"/>
      <c r="I61" s="133"/>
      <c r="J61" s="140" t="s">
        <v>103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J99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104</v>
      </c>
    </row>
    <row r="64" s="9" customFormat="1" ht="24.96" customHeight="1">
      <c r="A64" s="9"/>
      <c r="B64" s="142"/>
      <c r="C64" s="9"/>
      <c r="D64" s="143" t="s">
        <v>181</v>
      </c>
      <c r="E64" s="144"/>
      <c r="F64" s="144"/>
      <c r="G64" s="144"/>
      <c r="H64" s="144"/>
      <c r="I64" s="144"/>
      <c r="J64" s="145">
        <f>J100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182</v>
      </c>
      <c r="E65" s="148"/>
      <c r="F65" s="148"/>
      <c r="G65" s="148"/>
      <c r="H65" s="148"/>
      <c r="I65" s="148"/>
      <c r="J65" s="149">
        <f>J101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42"/>
      <c r="C66" s="9"/>
      <c r="D66" s="143" t="s">
        <v>189</v>
      </c>
      <c r="E66" s="144"/>
      <c r="F66" s="144"/>
      <c r="G66" s="144"/>
      <c r="H66" s="144"/>
      <c r="I66" s="144"/>
      <c r="J66" s="145">
        <f>J151</f>
        <v>0</v>
      </c>
      <c r="K66" s="9"/>
      <c r="L66" s="14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46"/>
      <c r="C67" s="10"/>
      <c r="D67" s="147" t="s">
        <v>607</v>
      </c>
      <c r="E67" s="148"/>
      <c r="F67" s="148"/>
      <c r="G67" s="148"/>
      <c r="H67" s="148"/>
      <c r="I67" s="148"/>
      <c r="J67" s="149">
        <f>J152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608</v>
      </c>
      <c r="E68" s="148"/>
      <c r="F68" s="148"/>
      <c r="G68" s="148"/>
      <c r="H68" s="148"/>
      <c r="I68" s="148"/>
      <c r="J68" s="149">
        <f>J159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6"/>
      <c r="C69" s="10"/>
      <c r="D69" s="147" t="s">
        <v>609</v>
      </c>
      <c r="E69" s="148"/>
      <c r="F69" s="148"/>
      <c r="G69" s="148"/>
      <c r="H69" s="148"/>
      <c r="I69" s="148"/>
      <c r="J69" s="149">
        <f>J167</f>
        <v>0</v>
      </c>
      <c r="K69" s="10"/>
      <c r="L69" s="14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6"/>
      <c r="C70" s="10"/>
      <c r="D70" s="147" t="s">
        <v>610</v>
      </c>
      <c r="E70" s="148"/>
      <c r="F70" s="148"/>
      <c r="G70" s="148"/>
      <c r="H70" s="148"/>
      <c r="I70" s="148"/>
      <c r="J70" s="149">
        <f>J174</f>
        <v>0</v>
      </c>
      <c r="K70" s="10"/>
      <c r="L70" s="14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42"/>
      <c r="C71" s="9"/>
      <c r="D71" s="143" t="s">
        <v>611</v>
      </c>
      <c r="E71" s="144"/>
      <c r="F71" s="144"/>
      <c r="G71" s="144"/>
      <c r="H71" s="144"/>
      <c r="I71" s="144"/>
      <c r="J71" s="145">
        <f>J197</f>
        <v>0</v>
      </c>
      <c r="K71" s="9"/>
      <c r="L71" s="14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46"/>
      <c r="C72" s="10"/>
      <c r="D72" s="147" t="s">
        <v>612</v>
      </c>
      <c r="E72" s="148"/>
      <c r="F72" s="148"/>
      <c r="G72" s="148"/>
      <c r="H72" s="148"/>
      <c r="I72" s="148"/>
      <c r="J72" s="149">
        <f>J198</f>
        <v>0</v>
      </c>
      <c r="K72" s="10"/>
      <c r="L72" s="14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9" customFormat="1" ht="24.96" customHeight="1">
      <c r="A73" s="9"/>
      <c r="B73" s="142"/>
      <c r="C73" s="9"/>
      <c r="D73" s="143" t="s">
        <v>105</v>
      </c>
      <c r="E73" s="144"/>
      <c r="F73" s="144"/>
      <c r="G73" s="144"/>
      <c r="H73" s="144"/>
      <c r="I73" s="144"/>
      <c r="J73" s="145">
        <f>J209</f>
        <v>0</v>
      </c>
      <c r="K73" s="9"/>
      <c r="L73" s="14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10" customFormat="1" ht="19.92" customHeight="1">
      <c r="A74" s="10"/>
      <c r="B74" s="146"/>
      <c r="C74" s="10"/>
      <c r="D74" s="147" t="s">
        <v>106</v>
      </c>
      <c r="E74" s="148"/>
      <c r="F74" s="148"/>
      <c r="G74" s="148"/>
      <c r="H74" s="148"/>
      <c r="I74" s="148"/>
      <c r="J74" s="149">
        <f>J210</f>
        <v>0</v>
      </c>
      <c r="K74" s="10"/>
      <c r="L74" s="146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6"/>
      <c r="C75" s="10"/>
      <c r="D75" s="147" t="s">
        <v>107</v>
      </c>
      <c r="E75" s="148"/>
      <c r="F75" s="148"/>
      <c r="G75" s="148"/>
      <c r="H75" s="148"/>
      <c r="I75" s="148"/>
      <c r="J75" s="149">
        <f>J227</f>
        <v>0</v>
      </c>
      <c r="K75" s="10"/>
      <c r="L75" s="14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46"/>
      <c r="C76" s="10"/>
      <c r="D76" s="147" t="s">
        <v>109</v>
      </c>
      <c r="E76" s="148"/>
      <c r="F76" s="148"/>
      <c r="G76" s="148"/>
      <c r="H76" s="148"/>
      <c r="I76" s="148"/>
      <c r="J76" s="149">
        <f>J232</f>
        <v>0</v>
      </c>
      <c r="K76" s="10"/>
      <c r="L76" s="14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6"/>
      <c r="C77" s="10"/>
      <c r="D77" s="147" t="s">
        <v>613</v>
      </c>
      <c r="E77" s="148"/>
      <c r="F77" s="148"/>
      <c r="G77" s="148"/>
      <c r="H77" s="148"/>
      <c r="I77" s="148"/>
      <c r="J77" s="149">
        <f>J235</f>
        <v>0</v>
      </c>
      <c r="K77" s="10"/>
      <c r="L77" s="14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2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56"/>
      <c r="C79" s="57"/>
      <c r="D79" s="57"/>
      <c r="E79" s="57"/>
      <c r="F79" s="57"/>
      <c r="G79" s="57"/>
      <c r="H79" s="57"/>
      <c r="I79" s="57"/>
      <c r="J79" s="57"/>
      <c r="K79" s="57"/>
      <c r="L79" s="12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12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110</v>
      </c>
      <c r="D84" s="39"/>
      <c r="E84" s="39"/>
      <c r="F84" s="39"/>
      <c r="G84" s="39"/>
      <c r="H84" s="39"/>
      <c r="I84" s="39"/>
      <c r="J84" s="39"/>
      <c r="K84" s="39"/>
      <c r="L84" s="12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2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17</v>
      </c>
      <c r="D86" s="39"/>
      <c r="E86" s="39"/>
      <c r="F86" s="39"/>
      <c r="G86" s="39"/>
      <c r="H86" s="39"/>
      <c r="I86" s="39"/>
      <c r="J86" s="39"/>
      <c r="K86" s="3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39"/>
      <c r="D87" s="39"/>
      <c r="E87" s="124" t="str">
        <f>E7</f>
        <v>Výstavba chodníku a parkoviště v ul. Zahradní ve Šluknově - I.etapa</v>
      </c>
      <c r="F87" s="33"/>
      <c r="G87" s="33"/>
      <c r="H87" s="33"/>
      <c r="I87" s="39"/>
      <c r="J87" s="39"/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" customFormat="1" ht="12" customHeight="1">
      <c r="B88" s="23"/>
      <c r="C88" s="33" t="s">
        <v>97</v>
      </c>
      <c r="L88" s="23"/>
    </row>
    <row r="89" s="2" customFormat="1" ht="16.5" customHeight="1">
      <c r="A89" s="39"/>
      <c r="B89" s="40"/>
      <c r="C89" s="39"/>
      <c r="D89" s="39"/>
      <c r="E89" s="124" t="s">
        <v>98</v>
      </c>
      <c r="F89" s="39"/>
      <c r="G89" s="39"/>
      <c r="H89" s="39"/>
      <c r="I89" s="39"/>
      <c r="J89" s="39"/>
      <c r="K89" s="39"/>
      <c r="L89" s="12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99</v>
      </c>
      <c r="D90" s="39"/>
      <c r="E90" s="39"/>
      <c r="F90" s="39"/>
      <c r="G90" s="39"/>
      <c r="H90" s="39"/>
      <c r="I90" s="39"/>
      <c r="J90" s="39"/>
      <c r="K90" s="39"/>
      <c r="L90" s="12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6.5" customHeight="1">
      <c r="A91" s="39"/>
      <c r="B91" s="40"/>
      <c r="C91" s="39"/>
      <c r="D91" s="39"/>
      <c r="E91" s="63" t="str">
        <f>E11</f>
        <v xml:space="preserve">SO 02 - Přemístění a výměna veřejného osvětlení </v>
      </c>
      <c r="F91" s="39"/>
      <c r="G91" s="39"/>
      <c r="H91" s="39"/>
      <c r="I91" s="39"/>
      <c r="J91" s="39"/>
      <c r="K91" s="39"/>
      <c r="L91" s="12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39"/>
      <c r="D92" s="39"/>
      <c r="E92" s="39"/>
      <c r="F92" s="39"/>
      <c r="G92" s="39"/>
      <c r="H92" s="39"/>
      <c r="I92" s="39"/>
      <c r="J92" s="39"/>
      <c r="K92" s="39"/>
      <c r="L92" s="12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21</v>
      </c>
      <c r="D93" s="39"/>
      <c r="E93" s="39"/>
      <c r="F93" s="28" t="str">
        <f>F14</f>
        <v>Šluknov</v>
      </c>
      <c r="G93" s="39"/>
      <c r="H93" s="39"/>
      <c r="I93" s="33" t="s">
        <v>23</v>
      </c>
      <c r="J93" s="65" t="str">
        <f>IF(J14="","",J14)</f>
        <v>2. 9. 2024</v>
      </c>
      <c r="K93" s="39"/>
      <c r="L93" s="12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39"/>
      <c r="D94" s="39"/>
      <c r="E94" s="39"/>
      <c r="F94" s="39"/>
      <c r="G94" s="39"/>
      <c r="H94" s="39"/>
      <c r="I94" s="39"/>
      <c r="J94" s="39"/>
      <c r="K94" s="39"/>
      <c r="L94" s="12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25</v>
      </c>
      <c r="D95" s="39"/>
      <c r="E95" s="39"/>
      <c r="F95" s="28" t="str">
        <f>E17</f>
        <v xml:space="preserve">Město Šluknov </v>
      </c>
      <c r="G95" s="39"/>
      <c r="H95" s="39"/>
      <c r="I95" s="33" t="s">
        <v>31</v>
      </c>
      <c r="J95" s="37" t="str">
        <f>E23</f>
        <v>ProProjekt s.r.o.</v>
      </c>
      <c r="K95" s="39"/>
      <c r="L95" s="12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29</v>
      </c>
      <c r="D96" s="39"/>
      <c r="E96" s="39"/>
      <c r="F96" s="28" t="str">
        <f>IF(E20="","",E20)</f>
        <v>Vyplň údaj</v>
      </c>
      <c r="G96" s="39"/>
      <c r="H96" s="39"/>
      <c r="I96" s="33" t="s">
        <v>34</v>
      </c>
      <c r="J96" s="37" t="str">
        <f>E26</f>
        <v>Jakub Hon</v>
      </c>
      <c r="K96" s="39"/>
      <c r="L96" s="12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39"/>
      <c r="D97" s="39"/>
      <c r="E97" s="39"/>
      <c r="F97" s="39"/>
      <c r="G97" s="39"/>
      <c r="H97" s="39"/>
      <c r="I97" s="39"/>
      <c r="J97" s="39"/>
      <c r="K97" s="39"/>
      <c r="L97" s="12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11" customFormat="1" ht="29.28" customHeight="1">
      <c r="A98" s="150"/>
      <c r="B98" s="151"/>
      <c r="C98" s="152" t="s">
        <v>111</v>
      </c>
      <c r="D98" s="153" t="s">
        <v>57</v>
      </c>
      <c r="E98" s="153" t="s">
        <v>53</v>
      </c>
      <c r="F98" s="153" t="s">
        <v>54</v>
      </c>
      <c r="G98" s="153" t="s">
        <v>112</v>
      </c>
      <c r="H98" s="153" t="s">
        <v>113</v>
      </c>
      <c r="I98" s="153" t="s">
        <v>114</v>
      </c>
      <c r="J98" s="153" t="s">
        <v>103</v>
      </c>
      <c r="K98" s="154" t="s">
        <v>115</v>
      </c>
      <c r="L98" s="155"/>
      <c r="M98" s="81" t="s">
        <v>3</v>
      </c>
      <c r="N98" s="82" t="s">
        <v>42</v>
      </c>
      <c r="O98" s="82" t="s">
        <v>116</v>
      </c>
      <c r="P98" s="82" t="s">
        <v>117</v>
      </c>
      <c r="Q98" s="82" t="s">
        <v>118</v>
      </c>
      <c r="R98" s="82" t="s">
        <v>119</v>
      </c>
      <c r="S98" s="82" t="s">
        <v>120</v>
      </c>
      <c r="T98" s="83" t="s">
        <v>121</v>
      </c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</row>
    <row r="99" s="2" customFormat="1" ht="22.8" customHeight="1">
      <c r="A99" s="39"/>
      <c r="B99" s="40"/>
      <c r="C99" s="88" t="s">
        <v>122</v>
      </c>
      <c r="D99" s="39"/>
      <c r="E99" s="39"/>
      <c r="F99" s="39"/>
      <c r="G99" s="39"/>
      <c r="H99" s="39"/>
      <c r="I99" s="39"/>
      <c r="J99" s="156">
        <f>BK99</f>
        <v>0</v>
      </c>
      <c r="K99" s="39"/>
      <c r="L99" s="40"/>
      <c r="M99" s="84"/>
      <c r="N99" s="69"/>
      <c r="O99" s="85"/>
      <c r="P99" s="157">
        <f>P100+P151+P197+P209</f>
        <v>0</v>
      </c>
      <c r="Q99" s="85"/>
      <c r="R99" s="157">
        <f>R100+R151+R197+R209</f>
        <v>13.221615</v>
      </c>
      <c r="S99" s="85"/>
      <c r="T99" s="158">
        <f>T100+T151+T197+T209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71</v>
      </c>
      <c r="AU99" s="20" t="s">
        <v>104</v>
      </c>
      <c r="BK99" s="159">
        <f>BK100+BK151+BK197+BK209</f>
        <v>0</v>
      </c>
    </row>
    <row r="100" s="12" customFormat="1" ht="25.92" customHeight="1">
      <c r="A100" s="12"/>
      <c r="B100" s="160"/>
      <c r="C100" s="12"/>
      <c r="D100" s="161" t="s">
        <v>71</v>
      </c>
      <c r="E100" s="162" t="s">
        <v>192</v>
      </c>
      <c r="F100" s="162" t="s">
        <v>193</v>
      </c>
      <c r="G100" s="12"/>
      <c r="H100" s="12"/>
      <c r="I100" s="163"/>
      <c r="J100" s="164">
        <f>BK100</f>
        <v>0</v>
      </c>
      <c r="K100" s="12"/>
      <c r="L100" s="160"/>
      <c r="M100" s="165"/>
      <c r="N100" s="166"/>
      <c r="O100" s="166"/>
      <c r="P100" s="167">
        <f>P101</f>
        <v>0</v>
      </c>
      <c r="Q100" s="166"/>
      <c r="R100" s="167">
        <f>R101</f>
        <v>13.199999999999999</v>
      </c>
      <c r="S100" s="166"/>
      <c r="T100" s="168">
        <f>T101</f>
        <v>0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161" t="s">
        <v>76</v>
      </c>
      <c r="AT100" s="169" t="s">
        <v>71</v>
      </c>
      <c r="AU100" s="169" t="s">
        <v>72</v>
      </c>
      <c r="AY100" s="161" t="s">
        <v>126</v>
      </c>
      <c r="BK100" s="170">
        <f>BK101</f>
        <v>0</v>
      </c>
    </row>
    <row r="101" s="12" customFormat="1" ht="22.8" customHeight="1">
      <c r="A101" s="12"/>
      <c r="B101" s="160"/>
      <c r="C101" s="12"/>
      <c r="D101" s="161" t="s">
        <v>71</v>
      </c>
      <c r="E101" s="171" t="s">
        <v>76</v>
      </c>
      <c r="F101" s="171" t="s">
        <v>194</v>
      </c>
      <c r="G101" s="12"/>
      <c r="H101" s="12"/>
      <c r="I101" s="163"/>
      <c r="J101" s="172">
        <f>BK101</f>
        <v>0</v>
      </c>
      <c r="K101" s="12"/>
      <c r="L101" s="160"/>
      <c r="M101" s="165"/>
      <c r="N101" s="166"/>
      <c r="O101" s="166"/>
      <c r="P101" s="167">
        <f>SUM(P102:P150)</f>
        <v>0</v>
      </c>
      <c r="Q101" s="166"/>
      <c r="R101" s="167">
        <f>SUM(R102:R150)</f>
        <v>13.199999999999999</v>
      </c>
      <c r="S101" s="166"/>
      <c r="T101" s="168">
        <f>SUM(T102:T150)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61" t="s">
        <v>76</v>
      </c>
      <c r="AT101" s="169" t="s">
        <v>71</v>
      </c>
      <c r="AU101" s="169" t="s">
        <v>76</v>
      </c>
      <c r="AY101" s="161" t="s">
        <v>126</v>
      </c>
      <c r="BK101" s="170">
        <f>SUM(BK102:BK150)</f>
        <v>0</v>
      </c>
    </row>
    <row r="102" s="2" customFormat="1" ht="21.75" customHeight="1">
      <c r="A102" s="39"/>
      <c r="B102" s="173"/>
      <c r="C102" s="174" t="s">
        <v>76</v>
      </c>
      <c r="D102" s="174" t="s">
        <v>129</v>
      </c>
      <c r="E102" s="175" t="s">
        <v>256</v>
      </c>
      <c r="F102" s="176" t="s">
        <v>257</v>
      </c>
      <c r="G102" s="177" t="s">
        <v>235</v>
      </c>
      <c r="H102" s="178">
        <v>26.399999999999999</v>
      </c>
      <c r="I102" s="179"/>
      <c r="J102" s="180">
        <f>ROUND(I102*H102,2)</f>
        <v>0</v>
      </c>
      <c r="K102" s="176" t="s">
        <v>198</v>
      </c>
      <c r="L102" s="40"/>
      <c r="M102" s="181" t="s">
        <v>3</v>
      </c>
      <c r="N102" s="182" t="s">
        <v>43</v>
      </c>
      <c r="O102" s="73"/>
      <c r="P102" s="183">
        <f>O102*H102</f>
        <v>0</v>
      </c>
      <c r="Q102" s="183">
        <v>0</v>
      </c>
      <c r="R102" s="183">
        <f>Q102*H102</f>
        <v>0</v>
      </c>
      <c r="S102" s="183">
        <v>0</v>
      </c>
      <c r="T102" s="184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85" t="s">
        <v>151</v>
      </c>
      <c r="AT102" s="185" t="s">
        <v>129</v>
      </c>
      <c r="AU102" s="185" t="s">
        <v>80</v>
      </c>
      <c r="AY102" s="20" t="s">
        <v>126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20" t="s">
        <v>76</v>
      </c>
      <c r="BK102" s="186">
        <f>ROUND(I102*H102,2)</f>
        <v>0</v>
      </c>
      <c r="BL102" s="20" t="s">
        <v>151</v>
      </c>
      <c r="BM102" s="185" t="s">
        <v>614</v>
      </c>
    </row>
    <row r="103" s="2" customFormat="1">
      <c r="A103" s="39"/>
      <c r="B103" s="40"/>
      <c r="C103" s="39"/>
      <c r="D103" s="187" t="s">
        <v>136</v>
      </c>
      <c r="E103" s="39"/>
      <c r="F103" s="188" t="s">
        <v>259</v>
      </c>
      <c r="G103" s="39"/>
      <c r="H103" s="39"/>
      <c r="I103" s="189"/>
      <c r="J103" s="39"/>
      <c r="K103" s="39"/>
      <c r="L103" s="40"/>
      <c r="M103" s="190"/>
      <c r="N103" s="191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136</v>
      </c>
      <c r="AU103" s="20" t="s">
        <v>80</v>
      </c>
    </row>
    <row r="104" s="2" customFormat="1">
      <c r="A104" s="39"/>
      <c r="B104" s="40"/>
      <c r="C104" s="39"/>
      <c r="D104" s="192" t="s">
        <v>138</v>
      </c>
      <c r="E104" s="39"/>
      <c r="F104" s="193" t="s">
        <v>260</v>
      </c>
      <c r="G104" s="39"/>
      <c r="H104" s="39"/>
      <c r="I104" s="189"/>
      <c r="J104" s="39"/>
      <c r="K104" s="39"/>
      <c r="L104" s="40"/>
      <c r="M104" s="190"/>
      <c r="N104" s="191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138</v>
      </c>
      <c r="AU104" s="20" t="s">
        <v>80</v>
      </c>
    </row>
    <row r="105" s="13" customFormat="1">
      <c r="A105" s="13"/>
      <c r="B105" s="194"/>
      <c r="C105" s="13"/>
      <c r="D105" s="187" t="s">
        <v>140</v>
      </c>
      <c r="E105" s="195" t="s">
        <v>3</v>
      </c>
      <c r="F105" s="196" t="s">
        <v>615</v>
      </c>
      <c r="G105" s="13"/>
      <c r="H105" s="197">
        <v>26.399999999999999</v>
      </c>
      <c r="I105" s="198"/>
      <c r="J105" s="13"/>
      <c r="K105" s="13"/>
      <c r="L105" s="194"/>
      <c r="M105" s="199"/>
      <c r="N105" s="200"/>
      <c r="O105" s="200"/>
      <c r="P105" s="200"/>
      <c r="Q105" s="200"/>
      <c r="R105" s="200"/>
      <c r="S105" s="200"/>
      <c r="T105" s="20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95" t="s">
        <v>140</v>
      </c>
      <c r="AU105" s="195" t="s">
        <v>80</v>
      </c>
      <c r="AV105" s="13" t="s">
        <v>80</v>
      </c>
      <c r="AW105" s="13" t="s">
        <v>33</v>
      </c>
      <c r="AX105" s="13" t="s">
        <v>76</v>
      </c>
      <c r="AY105" s="195" t="s">
        <v>126</v>
      </c>
    </row>
    <row r="106" s="2" customFormat="1" ht="21.75" customHeight="1">
      <c r="A106" s="39"/>
      <c r="B106" s="173"/>
      <c r="C106" s="174" t="s">
        <v>80</v>
      </c>
      <c r="D106" s="174" t="s">
        <v>129</v>
      </c>
      <c r="E106" s="175" t="s">
        <v>269</v>
      </c>
      <c r="F106" s="176" t="s">
        <v>270</v>
      </c>
      <c r="G106" s="177" t="s">
        <v>235</v>
      </c>
      <c r="H106" s="178">
        <v>46.200000000000003</v>
      </c>
      <c r="I106" s="179"/>
      <c r="J106" s="180">
        <f>ROUND(I106*H106,2)</f>
        <v>0</v>
      </c>
      <c r="K106" s="176" t="s">
        <v>198</v>
      </c>
      <c r="L106" s="40"/>
      <c r="M106" s="181" t="s">
        <v>3</v>
      </c>
      <c r="N106" s="182" t="s">
        <v>43</v>
      </c>
      <c r="O106" s="73"/>
      <c r="P106" s="183">
        <f>O106*H106</f>
        <v>0</v>
      </c>
      <c r="Q106" s="183">
        <v>0</v>
      </c>
      <c r="R106" s="183">
        <f>Q106*H106</f>
        <v>0</v>
      </c>
      <c r="S106" s="183">
        <v>0</v>
      </c>
      <c r="T106" s="184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85" t="s">
        <v>151</v>
      </c>
      <c r="AT106" s="185" t="s">
        <v>129</v>
      </c>
      <c r="AU106" s="185" t="s">
        <v>80</v>
      </c>
      <c r="AY106" s="20" t="s">
        <v>126</v>
      </c>
      <c r="BE106" s="186">
        <f>IF(N106="základní",J106,0)</f>
        <v>0</v>
      </c>
      <c r="BF106" s="186">
        <f>IF(N106="snížená",J106,0)</f>
        <v>0</v>
      </c>
      <c r="BG106" s="186">
        <f>IF(N106="zákl. přenesená",J106,0)</f>
        <v>0</v>
      </c>
      <c r="BH106" s="186">
        <f>IF(N106="sníž. přenesená",J106,0)</f>
        <v>0</v>
      </c>
      <c r="BI106" s="186">
        <f>IF(N106="nulová",J106,0)</f>
        <v>0</v>
      </c>
      <c r="BJ106" s="20" t="s">
        <v>76</v>
      </c>
      <c r="BK106" s="186">
        <f>ROUND(I106*H106,2)</f>
        <v>0</v>
      </c>
      <c r="BL106" s="20" t="s">
        <v>151</v>
      </c>
      <c r="BM106" s="185" t="s">
        <v>616</v>
      </c>
    </row>
    <row r="107" s="2" customFormat="1">
      <c r="A107" s="39"/>
      <c r="B107" s="40"/>
      <c r="C107" s="39"/>
      <c r="D107" s="187" t="s">
        <v>136</v>
      </c>
      <c r="E107" s="39"/>
      <c r="F107" s="188" t="s">
        <v>272</v>
      </c>
      <c r="G107" s="39"/>
      <c r="H107" s="39"/>
      <c r="I107" s="189"/>
      <c r="J107" s="39"/>
      <c r="K107" s="39"/>
      <c r="L107" s="40"/>
      <c r="M107" s="190"/>
      <c r="N107" s="191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136</v>
      </c>
      <c r="AU107" s="20" t="s">
        <v>80</v>
      </c>
    </row>
    <row r="108" s="2" customFormat="1">
      <c r="A108" s="39"/>
      <c r="B108" s="40"/>
      <c r="C108" s="39"/>
      <c r="D108" s="192" t="s">
        <v>138</v>
      </c>
      <c r="E108" s="39"/>
      <c r="F108" s="193" t="s">
        <v>273</v>
      </c>
      <c r="G108" s="39"/>
      <c r="H108" s="39"/>
      <c r="I108" s="189"/>
      <c r="J108" s="39"/>
      <c r="K108" s="39"/>
      <c r="L108" s="40"/>
      <c r="M108" s="190"/>
      <c r="N108" s="191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138</v>
      </c>
      <c r="AU108" s="20" t="s">
        <v>80</v>
      </c>
    </row>
    <row r="109" s="13" customFormat="1">
      <c r="A109" s="13"/>
      <c r="B109" s="194"/>
      <c r="C109" s="13"/>
      <c r="D109" s="187" t="s">
        <v>140</v>
      </c>
      <c r="E109" s="195" t="s">
        <v>3</v>
      </c>
      <c r="F109" s="196" t="s">
        <v>617</v>
      </c>
      <c r="G109" s="13"/>
      <c r="H109" s="197">
        <v>26.399999999999999</v>
      </c>
      <c r="I109" s="198"/>
      <c r="J109" s="13"/>
      <c r="K109" s="13"/>
      <c r="L109" s="194"/>
      <c r="M109" s="199"/>
      <c r="N109" s="200"/>
      <c r="O109" s="200"/>
      <c r="P109" s="200"/>
      <c r="Q109" s="200"/>
      <c r="R109" s="200"/>
      <c r="S109" s="200"/>
      <c r="T109" s="20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5" t="s">
        <v>140</v>
      </c>
      <c r="AU109" s="195" t="s">
        <v>80</v>
      </c>
      <c r="AV109" s="13" t="s">
        <v>80</v>
      </c>
      <c r="AW109" s="13" t="s">
        <v>33</v>
      </c>
      <c r="AX109" s="13" t="s">
        <v>72</v>
      </c>
      <c r="AY109" s="195" t="s">
        <v>126</v>
      </c>
    </row>
    <row r="110" s="13" customFormat="1">
      <c r="A110" s="13"/>
      <c r="B110" s="194"/>
      <c r="C110" s="13"/>
      <c r="D110" s="187" t="s">
        <v>140</v>
      </c>
      <c r="E110" s="195" t="s">
        <v>3</v>
      </c>
      <c r="F110" s="196" t="s">
        <v>618</v>
      </c>
      <c r="G110" s="13"/>
      <c r="H110" s="197">
        <v>19.800000000000001</v>
      </c>
      <c r="I110" s="198"/>
      <c r="J110" s="13"/>
      <c r="K110" s="13"/>
      <c r="L110" s="194"/>
      <c r="M110" s="199"/>
      <c r="N110" s="200"/>
      <c r="O110" s="200"/>
      <c r="P110" s="200"/>
      <c r="Q110" s="200"/>
      <c r="R110" s="200"/>
      <c r="S110" s="200"/>
      <c r="T110" s="20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95" t="s">
        <v>140</v>
      </c>
      <c r="AU110" s="195" t="s">
        <v>80</v>
      </c>
      <c r="AV110" s="13" t="s">
        <v>80</v>
      </c>
      <c r="AW110" s="13" t="s">
        <v>33</v>
      </c>
      <c r="AX110" s="13" t="s">
        <v>72</v>
      </c>
      <c r="AY110" s="195" t="s">
        <v>126</v>
      </c>
    </row>
    <row r="111" s="14" customFormat="1">
      <c r="A111" s="14"/>
      <c r="B111" s="205"/>
      <c r="C111" s="14"/>
      <c r="D111" s="187" t="s">
        <v>140</v>
      </c>
      <c r="E111" s="206" t="s">
        <v>3</v>
      </c>
      <c r="F111" s="207" t="s">
        <v>244</v>
      </c>
      <c r="G111" s="14"/>
      <c r="H111" s="208">
        <v>46.200000000000003</v>
      </c>
      <c r="I111" s="209"/>
      <c r="J111" s="14"/>
      <c r="K111" s="14"/>
      <c r="L111" s="205"/>
      <c r="M111" s="210"/>
      <c r="N111" s="211"/>
      <c r="O111" s="211"/>
      <c r="P111" s="211"/>
      <c r="Q111" s="211"/>
      <c r="R111" s="211"/>
      <c r="S111" s="211"/>
      <c r="T111" s="212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06" t="s">
        <v>140</v>
      </c>
      <c r="AU111" s="206" t="s">
        <v>80</v>
      </c>
      <c r="AV111" s="14" t="s">
        <v>151</v>
      </c>
      <c r="AW111" s="14" t="s">
        <v>33</v>
      </c>
      <c r="AX111" s="14" t="s">
        <v>76</v>
      </c>
      <c r="AY111" s="206" t="s">
        <v>126</v>
      </c>
    </row>
    <row r="112" s="2" customFormat="1" ht="21.75" customHeight="1">
      <c r="A112" s="39"/>
      <c r="B112" s="173"/>
      <c r="C112" s="174" t="s">
        <v>145</v>
      </c>
      <c r="D112" s="174" t="s">
        <v>129</v>
      </c>
      <c r="E112" s="175" t="s">
        <v>282</v>
      </c>
      <c r="F112" s="176" t="s">
        <v>283</v>
      </c>
      <c r="G112" s="177" t="s">
        <v>235</v>
      </c>
      <c r="H112" s="178">
        <v>6.5999999999999996</v>
      </c>
      <c r="I112" s="179"/>
      <c r="J112" s="180">
        <f>ROUND(I112*H112,2)</f>
        <v>0</v>
      </c>
      <c r="K112" s="176" t="s">
        <v>198</v>
      </c>
      <c r="L112" s="40"/>
      <c r="M112" s="181" t="s">
        <v>3</v>
      </c>
      <c r="N112" s="182" t="s">
        <v>43</v>
      </c>
      <c r="O112" s="73"/>
      <c r="P112" s="183">
        <f>O112*H112</f>
        <v>0</v>
      </c>
      <c r="Q112" s="183">
        <v>0</v>
      </c>
      <c r="R112" s="183">
        <f>Q112*H112</f>
        <v>0</v>
      </c>
      <c r="S112" s="183">
        <v>0</v>
      </c>
      <c r="T112" s="184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85" t="s">
        <v>303</v>
      </c>
      <c r="AT112" s="185" t="s">
        <v>129</v>
      </c>
      <c r="AU112" s="185" t="s">
        <v>80</v>
      </c>
      <c r="AY112" s="20" t="s">
        <v>126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20" t="s">
        <v>76</v>
      </c>
      <c r="BK112" s="186">
        <f>ROUND(I112*H112,2)</f>
        <v>0</v>
      </c>
      <c r="BL112" s="20" t="s">
        <v>303</v>
      </c>
      <c r="BM112" s="185" t="s">
        <v>619</v>
      </c>
    </row>
    <row r="113" s="2" customFormat="1">
      <c r="A113" s="39"/>
      <c r="B113" s="40"/>
      <c r="C113" s="39"/>
      <c r="D113" s="187" t="s">
        <v>136</v>
      </c>
      <c r="E113" s="39"/>
      <c r="F113" s="188" t="s">
        <v>285</v>
      </c>
      <c r="G113" s="39"/>
      <c r="H113" s="39"/>
      <c r="I113" s="189"/>
      <c r="J113" s="39"/>
      <c r="K113" s="39"/>
      <c r="L113" s="40"/>
      <c r="M113" s="190"/>
      <c r="N113" s="191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136</v>
      </c>
      <c r="AU113" s="20" t="s">
        <v>80</v>
      </c>
    </row>
    <row r="114" s="2" customFormat="1">
      <c r="A114" s="39"/>
      <c r="B114" s="40"/>
      <c r="C114" s="39"/>
      <c r="D114" s="192" t="s">
        <v>138</v>
      </c>
      <c r="E114" s="39"/>
      <c r="F114" s="193" t="s">
        <v>286</v>
      </c>
      <c r="G114" s="39"/>
      <c r="H114" s="39"/>
      <c r="I114" s="189"/>
      <c r="J114" s="39"/>
      <c r="K114" s="39"/>
      <c r="L114" s="40"/>
      <c r="M114" s="190"/>
      <c r="N114" s="191"/>
      <c r="O114" s="73"/>
      <c r="P114" s="73"/>
      <c r="Q114" s="73"/>
      <c r="R114" s="73"/>
      <c r="S114" s="73"/>
      <c r="T114" s="74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0" t="s">
        <v>138</v>
      </c>
      <c r="AU114" s="20" t="s">
        <v>80</v>
      </c>
    </row>
    <row r="115" s="13" customFormat="1">
      <c r="A115" s="13"/>
      <c r="B115" s="194"/>
      <c r="C115" s="13"/>
      <c r="D115" s="187" t="s">
        <v>140</v>
      </c>
      <c r="E115" s="195" t="s">
        <v>3</v>
      </c>
      <c r="F115" s="196" t="s">
        <v>617</v>
      </c>
      <c r="G115" s="13"/>
      <c r="H115" s="197">
        <v>26.399999999999999</v>
      </c>
      <c r="I115" s="198"/>
      <c r="J115" s="13"/>
      <c r="K115" s="13"/>
      <c r="L115" s="194"/>
      <c r="M115" s="199"/>
      <c r="N115" s="200"/>
      <c r="O115" s="200"/>
      <c r="P115" s="200"/>
      <c r="Q115" s="200"/>
      <c r="R115" s="200"/>
      <c r="S115" s="200"/>
      <c r="T115" s="20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5" t="s">
        <v>140</v>
      </c>
      <c r="AU115" s="195" t="s">
        <v>80</v>
      </c>
      <c r="AV115" s="13" t="s">
        <v>80</v>
      </c>
      <c r="AW115" s="13" t="s">
        <v>33</v>
      </c>
      <c r="AX115" s="13" t="s">
        <v>72</v>
      </c>
      <c r="AY115" s="195" t="s">
        <v>126</v>
      </c>
    </row>
    <row r="116" s="13" customFormat="1">
      <c r="A116" s="13"/>
      <c r="B116" s="194"/>
      <c r="C116" s="13"/>
      <c r="D116" s="187" t="s">
        <v>140</v>
      </c>
      <c r="E116" s="195" t="s">
        <v>3</v>
      </c>
      <c r="F116" s="196" t="s">
        <v>620</v>
      </c>
      <c r="G116" s="13"/>
      <c r="H116" s="197">
        <v>-19.800000000000001</v>
      </c>
      <c r="I116" s="198"/>
      <c r="J116" s="13"/>
      <c r="K116" s="13"/>
      <c r="L116" s="194"/>
      <c r="M116" s="199"/>
      <c r="N116" s="200"/>
      <c r="O116" s="200"/>
      <c r="P116" s="200"/>
      <c r="Q116" s="200"/>
      <c r="R116" s="200"/>
      <c r="S116" s="200"/>
      <c r="T116" s="20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95" t="s">
        <v>140</v>
      </c>
      <c r="AU116" s="195" t="s">
        <v>80</v>
      </c>
      <c r="AV116" s="13" t="s">
        <v>80</v>
      </c>
      <c r="AW116" s="13" t="s">
        <v>33</v>
      </c>
      <c r="AX116" s="13" t="s">
        <v>72</v>
      </c>
      <c r="AY116" s="195" t="s">
        <v>126</v>
      </c>
    </row>
    <row r="117" s="14" customFormat="1">
      <c r="A117" s="14"/>
      <c r="B117" s="205"/>
      <c r="C117" s="14"/>
      <c r="D117" s="187" t="s">
        <v>140</v>
      </c>
      <c r="E117" s="206" t="s">
        <v>3</v>
      </c>
      <c r="F117" s="207" t="s">
        <v>244</v>
      </c>
      <c r="G117" s="14"/>
      <c r="H117" s="208">
        <v>6.5999999999999979</v>
      </c>
      <c r="I117" s="209"/>
      <c r="J117" s="14"/>
      <c r="K117" s="14"/>
      <c r="L117" s="205"/>
      <c r="M117" s="210"/>
      <c r="N117" s="211"/>
      <c r="O117" s="211"/>
      <c r="P117" s="211"/>
      <c r="Q117" s="211"/>
      <c r="R117" s="211"/>
      <c r="S117" s="211"/>
      <c r="T117" s="21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06" t="s">
        <v>140</v>
      </c>
      <c r="AU117" s="206" t="s">
        <v>80</v>
      </c>
      <c r="AV117" s="14" t="s">
        <v>151</v>
      </c>
      <c r="AW117" s="14" t="s">
        <v>33</v>
      </c>
      <c r="AX117" s="14" t="s">
        <v>76</v>
      </c>
      <c r="AY117" s="206" t="s">
        <v>126</v>
      </c>
    </row>
    <row r="118" s="2" customFormat="1" ht="24.15" customHeight="1">
      <c r="A118" s="39"/>
      <c r="B118" s="173"/>
      <c r="C118" s="174" t="s">
        <v>151</v>
      </c>
      <c r="D118" s="174" t="s">
        <v>129</v>
      </c>
      <c r="E118" s="175" t="s">
        <v>292</v>
      </c>
      <c r="F118" s="176" t="s">
        <v>293</v>
      </c>
      <c r="G118" s="177" t="s">
        <v>235</v>
      </c>
      <c r="H118" s="178">
        <v>231</v>
      </c>
      <c r="I118" s="179"/>
      <c r="J118" s="180">
        <f>ROUND(I118*H118,2)</f>
        <v>0</v>
      </c>
      <c r="K118" s="176" t="s">
        <v>198</v>
      </c>
      <c r="L118" s="40"/>
      <c r="M118" s="181" t="s">
        <v>3</v>
      </c>
      <c r="N118" s="182" t="s">
        <v>43</v>
      </c>
      <c r="O118" s="73"/>
      <c r="P118" s="183">
        <f>O118*H118</f>
        <v>0</v>
      </c>
      <c r="Q118" s="183">
        <v>0</v>
      </c>
      <c r="R118" s="183">
        <f>Q118*H118</f>
        <v>0</v>
      </c>
      <c r="S118" s="183">
        <v>0</v>
      </c>
      <c r="T118" s="18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85" t="s">
        <v>151</v>
      </c>
      <c r="AT118" s="185" t="s">
        <v>129</v>
      </c>
      <c r="AU118" s="185" t="s">
        <v>80</v>
      </c>
      <c r="AY118" s="20" t="s">
        <v>126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20" t="s">
        <v>76</v>
      </c>
      <c r="BK118" s="186">
        <f>ROUND(I118*H118,2)</f>
        <v>0</v>
      </c>
      <c r="BL118" s="20" t="s">
        <v>151</v>
      </c>
      <c r="BM118" s="185" t="s">
        <v>621</v>
      </c>
    </row>
    <row r="119" s="2" customFormat="1">
      <c r="A119" s="39"/>
      <c r="B119" s="40"/>
      <c r="C119" s="39"/>
      <c r="D119" s="187" t="s">
        <v>136</v>
      </c>
      <c r="E119" s="39"/>
      <c r="F119" s="188" t="s">
        <v>295</v>
      </c>
      <c r="G119" s="39"/>
      <c r="H119" s="39"/>
      <c r="I119" s="189"/>
      <c r="J119" s="39"/>
      <c r="K119" s="39"/>
      <c r="L119" s="40"/>
      <c r="M119" s="190"/>
      <c r="N119" s="19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136</v>
      </c>
      <c r="AU119" s="20" t="s">
        <v>80</v>
      </c>
    </row>
    <row r="120" s="2" customFormat="1">
      <c r="A120" s="39"/>
      <c r="B120" s="40"/>
      <c r="C120" s="39"/>
      <c r="D120" s="192" t="s">
        <v>138</v>
      </c>
      <c r="E120" s="39"/>
      <c r="F120" s="193" t="s">
        <v>296</v>
      </c>
      <c r="G120" s="39"/>
      <c r="H120" s="39"/>
      <c r="I120" s="189"/>
      <c r="J120" s="39"/>
      <c r="K120" s="39"/>
      <c r="L120" s="40"/>
      <c r="M120" s="190"/>
      <c r="N120" s="191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138</v>
      </c>
      <c r="AU120" s="20" t="s">
        <v>80</v>
      </c>
    </row>
    <row r="121" s="13" customFormat="1">
      <c r="A121" s="13"/>
      <c r="B121" s="194"/>
      <c r="C121" s="13"/>
      <c r="D121" s="187" t="s">
        <v>140</v>
      </c>
      <c r="E121" s="195" t="s">
        <v>3</v>
      </c>
      <c r="F121" s="196" t="s">
        <v>617</v>
      </c>
      <c r="G121" s="13"/>
      <c r="H121" s="197">
        <v>26.399999999999999</v>
      </c>
      <c r="I121" s="198"/>
      <c r="J121" s="13"/>
      <c r="K121" s="13"/>
      <c r="L121" s="194"/>
      <c r="M121" s="199"/>
      <c r="N121" s="200"/>
      <c r="O121" s="200"/>
      <c r="P121" s="200"/>
      <c r="Q121" s="200"/>
      <c r="R121" s="200"/>
      <c r="S121" s="200"/>
      <c r="T121" s="201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95" t="s">
        <v>140</v>
      </c>
      <c r="AU121" s="195" t="s">
        <v>80</v>
      </c>
      <c r="AV121" s="13" t="s">
        <v>80</v>
      </c>
      <c r="AW121" s="13" t="s">
        <v>33</v>
      </c>
      <c r="AX121" s="13" t="s">
        <v>72</v>
      </c>
      <c r="AY121" s="195" t="s">
        <v>126</v>
      </c>
    </row>
    <row r="122" s="13" customFormat="1">
      <c r="A122" s="13"/>
      <c r="B122" s="194"/>
      <c r="C122" s="13"/>
      <c r="D122" s="187" t="s">
        <v>140</v>
      </c>
      <c r="E122" s="195" t="s">
        <v>3</v>
      </c>
      <c r="F122" s="196" t="s">
        <v>620</v>
      </c>
      <c r="G122" s="13"/>
      <c r="H122" s="197">
        <v>-19.800000000000001</v>
      </c>
      <c r="I122" s="198"/>
      <c r="J122" s="13"/>
      <c r="K122" s="13"/>
      <c r="L122" s="194"/>
      <c r="M122" s="199"/>
      <c r="N122" s="200"/>
      <c r="O122" s="200"/>
      <c r="P122" s="200"/>
      <c r="Q122" s="200"/>
      <c r="R122" s="200"/>
      <c r="S122" s="200"/>
      <c r="T122" s="20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5" t="s">
        <v>140</v>
      </c>
      <c r="AU122" s="195" t="s">
        <v>80</v>
      </c>
      <c r="AV122" s="13" t="s">
        <v>80</v>
      </c>
      <c r="AW122" s="13" t="s">
        <v>33</v>
      </c>
      <c r="AX122" s="13" t="s">
        <v>72</v>
      </c>
      <c r="AY122" s="195" t="s">
        <v>126</v>
      </c>
    </row>
    <row r="123" s="14" customFormat="1">
      <c r="A123" s="14"/>
      <c r="B123" s="205"/>
      <c r="C123" s="14"/>
      <c r="D123" s="187" t="s">
        <v>140</v>
      </c>
      <c r="E123" s="206" t="s">
        <v>3</v>
      </c>
      <c r="F123" s="207" t="s">
        <v>244</v>
      </c>
      <c r="G123" s="14"/>
      <c r="H123" s="208">
        <v>6.5999999999999979</v>
      </c>
      <c r="I123" s="209"/>
      <c r="J123" s="14"/>
      <c r="K123" s="14"/>
      <c r="L123" s="205"/>
      <c r="M123" s="210"/>
      <c r="N123" s="211"/>
      <c r="O123" s="211"/>
      <c r="P123" s="211"/>
      <c r="Q123" s="211"/>
      <c r="R123" s="211"/>
      <c r="S123" s="211"/>
      <c r="T123" s="212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06" t="s">
        <v>140</v>
      </c>
      <c r="AU123" s="206" t="s">
        <v>80</v>
      </c>
      <c r="AV123" s="14" t="s">
        <v>151</v>
      </c>
      <c r="AW123" s="14" t="s">
        <v>33</v>
      </c>
      <c r="AX123" s="14" t="s">
        <v>76</v>
      </c>
      <c r="AY123" s="206" t="s">
        <v>126</v>
      </c>
    </row>
    <row r="124" s="13" customFormat="1">
      <c r="A124" s="13"/>
      <c r="B124" s="194"/>
      <c r="C124" s="13"/>
      <c r="D124" s="187" t="s">
        <v>140</v>
      </c>
      <c r="E124" s="13"/>
      <c r="F124" s="196" t="s">
        <v>622</v>
      </c>
      <c r="G124" s="13"/>
      <c r="H124" s="197">
        <v>231</v>
      </c>
      <c r="I124" s="198"/>
      <c r="J124" s="13"/>
      <c r="K124" s="13"/>
      <c r="L124" s="194"/>
      <c r="M124" s="199"/>
      <c r="N124" s="200"/>
      <c r="O124" s="200"/>
      <c r="P124" s="200"/>
      <c r="Q124" s="200"/>
      <c r="R124" s="200"/>
      <c r="S124" s="200"/>
      <c r="T124" s="20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5" t="s">
        <v>140</v>
      </c>
      <c r="AU124" s="195" t="s">
        <v>80</v>
      </c>
      <c r="AV124" s="13" t="s">
        <v>80</v>
      </c>
      <c r="AW124" s="13" t="s">
        <v>4</v>
      </c>
      <c r="AX124" s="13" t="s">
        <v>76</v>
      </c>
      <c r="AY124" s="195" t="s">
        <v>126</v>
      </c>
    </row>
    <row r="125" s="2" customFormat="1" ht="16.5" customHeight="1">
      <c r="A125" s="39"/>
      <c r="B125" s="173"/>
      <c r="C125" s="174" t="s">
        <v>125</v>
      </c>
      <c r="D125" s="174" t="s">
        <v>129</v>
      </c>
      <c r="E125" s="175" t="s">
        <v>304</v>
      </c>
      <c r="F125" s="176" t="s">
        <v>305</v>
      </c>
      <c r="G125" s="177" t="s">
        <v>235</v>
      </c>
      <c r="H125" s="178">
        <v>46.200000000000003</v>
      </c>
      <c r="I125" s="179"/>
      <c r="J125" s="180">
        <f>ROUND(I125*H125,2)</f>
        <v>0</v>
      </c>
      <c r="K125" s="176" t="s">
        <v>198</v>
      </c>
      <c r="L125" s="40"/>
      <c r="M125" s="181" t="s">
        <v>3</v>
      </c>
      <c r="N125" s="182" t="s">
        <v>43</v>
      </c>
      <c r="O125" s="73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85" t="s">
        <v>151</v>
      </c>
      <c r="AT125" s="185" t="s">
        <v>129</v>
      </c>
      <c r="AU125" s="185" t="s">
        <v>80</v>
      </c>
      <c r="AY125" s="20" t="s">
        <v>126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20" t="s">
        <v>76</v>
      </c>
      <c r="BK125" s="186">
        <f>ROUND(I125*H125,2)</f>
        <v>0</v>
      </c>
      <c r="BL125" s="20" t="s">
        <v>151</v>
      </c>
      <c r="BM125" s="185" t="s">
        <v>623</v>
      </c>
    </row>
    <row r="126" s="2" customFormat="1">
      <c r="A126" s="39"/>
      <c r="B126" s="40"/>
      <c r="C126" s="39"/>
      <c r="D126" s="187" t="s">
        <v>136</v>
      </c>
      <c r="E126" s="39"/>
      <c r="F126" s="188" t="s">
        <v>307</v>
      </c>
      <c r="G126" s="39"/>
      <c r="H126" s="39"/>
      <c r="I126" s="189"/>
      <c r="J126" s="39"/>
      <c r="K126" s="39"/>
      <c r="L126" s="40"/>
      <c r="M126" s="190"/>
      <c r="N126" s="191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136</v>
      </c>
      <c r="AU126" s="20" t="s">
        <v>80</v>
      </c>
    </row>
    <row r="127" s="2" customFormat="1">
      <c r="A127" s="39"/>
      <c r="B127" s="40"/>
      <c r="C127" s="39"/>
      <c r="D127" s="192" t="s">
        <v>138</v>
      </c>
      <c r="E127" s="39"/>
      <c r="F127" s="193" t="s">
        <v>308</v>
      </c>
      <c r="G127" s="39"/>
      <c r="H127" s="39"/>
      <c r="I127" s="189"/>
      <c r="J127" s="39"/>
      <c r="K127" s="39"/>
      <c r="L127" s="40"/>
      <c r="M127" s="190"/>
      <c r="N127" s="191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138</v>
      </c>
      <c r="AU127" s="20" t="s">
        <v>80</v>
      </c>
    </row>
    <row r="128" s="13" customFormat="1">
      <c r="A128" s="13"/>
      <c r="B128" s="194"/>
      <c r="C128" s="13"/>
      <c r="D128" s="187" t="s">
        <v>140</v>
      </c>
      <c r="E128" s="195" t="s">
        <v>3</v>
      </c>
      <c r="F128" s="196" t="s">
        <v>624</v>
      </c>
      <c r="G128" s="13"/>
      <c r="H128" s="197">
        <v>26.399999999999999</v>
      </c>
      <c r="I128" s="198"/>
      <c r="J128" s="13"/>
      <c r="K128" s="13"/>
      <c r="L128" s="194"/>
      <c r="M128" s="199"/>
      <c r="N128" s="200"/>
      <c r="O128" s="200"/>
      <c r="P128" s="200"/>
      <c r="Q128" s="200"/>
      <c r="R128" s="200"/>
      <c r="S128" s="200"/>
      <c r="T128" s="20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5" t="s">
        <v>140</v>
      </c>
      <c r="AU128" s="195" t="s">
        <v>80</v>
      </c>
      <c r="AV128" s="13" t="s">
        <v>80</v>
      </c>
      <c r="AW128" s="13" t="s">
        <v>33</v>
      </c>
      <c r="AX128" s="13" t="s">
        <v>72</v>
      </c>
      <c r="AY128" s="195" t="s">
        <v>126</v>
      </c>
    </row>
    <row r="129" s="13" customFormat="1">
      <c r="A129" s="13"/>
      <c r="B129" s="194"/>
      <c r="C129" s="13"/>
      <c r="D129" s="187" t="s">
        <v>140</v>
      </c>
      <c r="E129" s="195" t="s">
        <v>3</v>
      </c>
      <c r="F129" s="196" t="s">
        <v>618</v>
      </c>
      <c r="G129" s="13"/>
      <c r="H129" s="197">
        <v>19.800000000000001</v>
      </c>
      <c r="I129" s="198"/>
      <c r="J129" s="13"/>
      <c r="K129" s="13"/>
      <c r="L129" s="194"/>
      <c r="M129" s="199"/>
      <c r="N129" s="200"/>
      <c r="O129" s="200"/>
      <c r="P129" s="200"/>
      <c r="Q129" s="200"/>
      <c r="R129" s="200"/>
      <c r="S129" s="200"/>
      <c r="T129" s="20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5" t="s">
        <v>140</v>
      </c>
      <c r="AU129" s="195" t="s">
        <v>80</v>
      </c>
      <c r="AV129" s="13" t="s">
        <v>80</v>
      </c>
      <c r="AW129" s="13" t="s">
        <v>33</v>
      </c>
      <c r="AX129" s="13" t="s">
        <v>72</v>
      </c>
      <c r="AY129" s="195" t="s">
        <v>126</v>
      </c>
    </row>
    <row r="130" s="14" customFormat="1">
      <c r="A130" s="14"/>
      <c r="B130" s="205"/>
      <c r="C130" s="14"/>
      <c r="D130" s="187" t="s">
        <v>140</v>
      </c>
      <c r="E130" s="206" t="s">
        <v>3</v>
      </c>
      <c r="F130" s="207" t="s">
        <v>244</v>
      </c>
      <c r="G130" s="14"/>
      <c r="H130" s="208">
        <v>46.200000000000003</v>
      </c>
      <c r="I130" s="209"/>
      <c r="J130" s="14"/>
      <c r="K130" s="14"/>
      <c r="L130" s="205"/>
      <c r="M130" s="210"/>
      <c r="N130" s="211"/>
      <c r="O130" s="211"/>
      <c r="P130" s="211"/>
      <c r="Q130" s="211"/>
      <c r="R130" s="211"/>
      <c r="S130" s="211"/>
      <c r="T130" s="212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06" t="s">
        <v>140</v>
      </c>
      <c r="AU130" s="206" t="s">
        <v>80</v>
      </c>
      <c r="AV130" s="14" t="s">
        <v>151</v>
      </c>
      <c r="AW130" s="14" t="s">
        <v>33</v>
      </c>
      <c r="AX130" s="14" t="s">
        <v>76</v>
      </c>
      <c r="AY130" s="206" t="s">
        <v>126</v>
      </c>
    </row>
    <row r="131" s="2" customFormat="1" ht="16.5" customHeight="1">
      <c r="A131" s="39"/>
      <c r="B131" s="173"/>
      <c r="C131" s="174" t="s">
        <v>163</v>
      </c>
      <c r="D131" s="174" t="s">
        <v>129</v>
      </c>
      <c r="E131" s="175" t="s">
        <v>314</v>
      </c>
      <c r="F131" s="176" t="s">
        <v>315</v>
      </c>
      <c r="G131" s="177" t="s">
        <v>316</v>
      </c>
      <c r="H131" s="178">
        <v>13.199999999999999</v>
      </c>
      <c r="I131" s="179"/>
      <c r="J131" s="180">
        <f>ROUND(I131*H131,2)</f>
        <v>0</v>
      </c>
      <c r="K131" s="176" t="s">
        <v>198</v>
      </c>
      <c r="L131" s="40"/>
      <c r="M131" s="181" t="s">
        <v>3</v>
      </c>
      <c r="N131" s="182" t="s">
        <v>43</v>
      </c>
      <c r="O131" s="73"/>
      <c r="P131" s="183">
        <f>O131*H131</f>
        <v>0</v>
      </c>
      <c r="Q131" s="183">
        <v>0</v>
      </c>
      <c r="R131" s="183">
        <f>Q131*H131</f>
        <v>0</v>
      </c>
      <c r="S131" s="183">
        <v>0</v>
      </c>
      <c r="T131" s="184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85" t="s">
        <v>151</v>
      </c>
      <c r="AT131" s="185" t="s">
        <v>129</v>
      </c>
      <c r="AU131" s="185" t="s">
        <v>80</v>
      </c>
      <c r="AY131" s="20" t="s">
        <v>126</v>
      </c>
      <c r="BE131" s="186">
        <f>IF(N131="základní",J131,0)</f>
        <v>0</v>
      </c>
      <c r="BF131" s="186">
        <f>IF(N131="snížená",J131,0)</f>
        <v>0</v>
      </c>
      <c r="BG131" s="186">
        <f>IF(N131="zákl. přenesená",J131,0)</f>
        <v>0</v>
      </c>
      <c r="BH131" s="186">
        <f>IF(N131="sníž. přenesená",J131,0)</f>
        <v>0</v>
      </c>
      <c r="BI131" s="186">
        <f>IF(N131="nulová",J131,0)</f>
        <v>0</v>
      </c>
      <c r="BJ131" s="20" t="s">
        <v>76</v>
      </c>
      <c r="BK131" s="186">
        <f>ROUND(I131*H131,2)</f>
        <v>0</v>
      </c>
      <c r="BL131" s="20" t="s">
        <v>151</v>
      </c>
      <c r="BM131" s="185" t="s">
        <v>625</v>
      </c>
    </row>
    <row r="132" s="2" customFormat="1">
      <c r="A132" s="39"/>
      <c r="B132" s="40"/>
      <c r="C132" s="39"/>
      <c r="D132" s="187" t="s">
        <v>136</v>
      </c>
      <c r="E132" s="39"/>
      <c r="F132" s="188" t="s">
        <v>318</v>
      </c>
      <c r="G132" s="39"/>
      <c r="H132" s="39"/>
      <c r="I132" s="189"/>
      <c r="J132" s="39"/>
      <c r="K132" s="39"/>
      <c r="L132" s="40"/>
      <c r="M132" s="190"/>
      <c r="N132" s="191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136</v>
      </c>
      <c r="AU132" s="20" t="s">
        <v>80</v>
      </c>
    </row>
    <row r="133" s="2" customFormat="1">
      <c r="A133" s="39"/>
      <c r="B133" s="40"/>
      <c r="C133" s="39"/>
      <c r="D133" s="192" t="s">
        <v>138</v>
      </c>
      <c r="E133" s="39"/>
      <c r="F133" s="193" t="s">
        <v>319</v>
      </c>
      <c r="G133" s="39"/>
      <c r="H133" s="39"/>
      <c r="I133" s="189"/>
      <c r="J133" s="39"/>
      <c r="K133" s="39"/>
      <c r="L133" s="40"/>
      <c r="M133" s="190"/>
      <c r="N133" s="19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138</v>
      </c>
      <c r="AU133" s="20" t="s">
        <v>80</v>
      </c>
    </row>
    <row r="134" s="13" customFormat="1">
      <c r="A134" s="13"/>
      <c r="B134" s="194"/>
      <c r="C134" s="13"/>
      <c r="D134" s="187" t="s">
        <v>140</v>
      </c>
      <c r="E134" s="195" t="s">
        <v>3</v>
      </c>
      <c r="F134" s="196" t="s">
        <v>617</v>
      </c>
      <c r="G134" s="13"/>
      <c r="H134" s="197">
        <v>26.399999999999999</v>
      </c>
      <c r="I134" s="198"/>
      <c r="J134" s="13"/>
      <c r="K134" s="13"/>
      <c r="L134" s="194"/>
      <c r="M134" s="199"/>
      <c r="N134" s="200"/>
      <c r="O134" s="200"/>
      <c r="P134" s="200"/>
      <c r="Q134" s="200"/>
      <c r="R134" s="200"/>
      <c r="S134" s="200"/>
      <c r="T134" s="20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5" t="s">
        <v>140</v>
      </c>
      <c r="AU134" s="195" t="s">
        <v>80</v>
      </c>
      <c r="AV134" s="13" t="s">
        <v>80</v>
      </c>
      <c r="AW134" s="13" t="s">
        <v>33</v>
      </c>
      <c r="AX134" s="13" t="s">
        <v>72</v>
      </c>
      <c r="AY134" s="195" t="s">
        <v>126</v>
      </c>
    </row>
    <row r="135" s="13" customFormat="1">
      <c r="A135" s="13"/>
      <c r="B135" s="194"/>
      <c r="C135" s="13"/>
      <c r="D135" s="187" t="s">
        <v>140</v>
      </c>
      <c r="E135" s="195" t="s">
        <v>3</v>
      </c>
      <c r="F135" s="196" t="s">
        <v>620</v>
      </c>
      <c r="G135" s="13"/>
      <c r="H135" s="197">
        <v>-19.800000000000001</v>
      </c>
      <c r="I135" s="198"/>
      <c r="J135" s="13"/>
      <c r="K135" s="13"/>
      <c r="L135" s="194"/>
      <c r="M135" s="199"/>
      <c r="N135" s="200"/>
      <c r="O135" s="200"/>
      <c r="P135" s="200"/>
      <c r="Q135" s="200"/>
      <c r="R135" s="200"/>
      <c r="S135" s="200"/>
      <c r="T135" s="20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140</v>
      </c>
      <c r="AU135" s="195" t="s">
        <v>80</v>
      </c>
      <c r="AV135" s="13" t="s">
        <v>80</v>
      </c>
      <c r="AW135" s="13" t="s">
        <v>33</v>
      </c>
      <c r="AX135" s="13" t="s">
        <v>72</v>
      </c>
      <c r="AY135" s="195" t="s">
        <v>126</v>
      </c>
    </row>
    <row r="136" s="14" customFormat="1">
      <c r="A136" s="14"/>
      <c r="B136" s="205"/>
      <c r="C136" s="14"/>
      <c r="D136" s="187" t="s">
        <v>140</v>
      </c>
      <c r="E136" s="206" t="s">
        <v>3</v>
      </c>
      <c r="F136" s="207" t="s">
        <v>244</v>
      </c>
      <c r="G136" s="14"/>
      <c r="H136" s="208">
        <v>6.5999999999999979</v>
      </c>
      <c r="I136" s="209"/>
      <c r="J136" s="14"/>
      <c r="K136" s="14"/>
      <c r="L136" s="205"/>
      <c r="M136" s="210"/>
      <c r="N136" s="211"/>
      <c r="O136" s="211"/>
      <c r="P136" s="211"/>
      <c r="Q136" s="211"/>
      <c r="R136" s="211"/>
      <c r="S136" s="211"/>
      <c r="T136" s="212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06" t="s">
        <v>140</v>
      </c>
      <c r="AU136" s="206" t="s">
        <v>80</v>
      </c>
      <c r="AV136" s="14" t="s">
        <v>151</v>
      </c>
      <c r="AW136" s="14" t="s">
        <v>33</v>
      </c>
      <c r="AX136" s="14" t="s">
        <v>76</v>
      </c>
      <c r="AY136" s="206" t="s">
        <v>126</v>
      </c>
    </row>
    <row r="137" s="13" customFormat="1">
      <c r="A137" s="13"/>
      <c r="B137" s="194"/>
      <c r="C137" s="13"/>
      <c r="D137" s="187" t="s">
        <v>140</v>
      </c>
      <c r="E137" s="13"/>
      <c r="F137" s="196" t="s">
        <v>626</v>
      </c>
      <c r="G137" s="13"/>
      <c r="H137" s="197">
        <v>13.199999999999999</v>
      </c>
      <c r="I137" s="198"/>
      <c r="J137" s="13"/>
      <c r="K137" s="13"/>
      <c r="L137" s="194"/>
      <c r="M137" s="199"/>
      <c r="N137" s="200"/>
      <c r="O137" s="200"/>
      <c r="P137" s="200"/>
      <c r="Q137" s="200"/>
      <c r="R137" s="200"/>
      <c r="S137" s="200"/>
      <c r="T137" s="20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195" t="s">
        <v>140</v>
      </c>
      <c r="AU137" s="195" t="s">
        <v>80</v>
      </c>
      <c r="AV137" s="13" t="s">
        <v>80</v>
      </c>
      <c r="AW137" s="13" t="s">
        <v>4</v>
      </c>
      <c r="AX137" s="13" t="s">
        <v>76</v>
      </c>
      <c r="AY137" s="195" t="s">
        <v>126</v>
      </c>
    </row>
    <row r="138" s="2" customFormat="1" ht="16.5" customHeight="1">
      <c r="A138" s="39"/>
      <c r="B138" s="173"/>
      <c r="C138" s="174" t="s">
        <v>169</v>
      </c>
      <c r="D138" s="174" t="s">
        <v>129</v>
      </c>
      <c r="E138" s="175" t="s">
        <v>627</v>
      </c>
      <c r="F138" s="176" t="s">
        <v>628</v>
      </c>
      <c r="G138" s="177" t="s">
        <v>235</v>
      </c>
      <c r="H138" s="178">
        <v>19.800000000000001</v>
      </c>
      <c r="I138" s="179"/>
      <c r="J138" s="180">
        <f>ROUND(I138*H138,2)</f>
        <v>0</v>
      </c>
      <c r="K138" s="176" t="s">
        <v>198</v>
      </c>
      <c r="L138" s="40"/>
      <c r="M138" s="181" t="s">
        <v>3</v>
      </c>
      <c r="N138" s="182" t="s">
        <v>43</v>
      </c>
      <c r="O138" s="73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85" t="s">
        <v>151</v>
      </c>
      <c r="AT138" s="185" t="s">
        <v>129</v>
      </c>
      <c r="AU138" s="185" t="s">
        <v>80</v>
      </c>
      <c r="AY138" s="20" t="s">
        <v>126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20" t="s">
        <v>76</v>
      </c>
      <c r="BK138" s="186">
        <f>ROUND(I138*H138,2)</f>
        <v>0</v>
      </c>
      <c r="BL138" s="20" t="s">
        <v>151</v>
      </c>
      <c r="BM138" s="185" t="s">
        <v>629</v>
      </c>
    </row>
    <row r="139" s="2" customFormat="1">
      <c r="A139" s="39"/>
      <c r="B139" s="40"/>
      <c r="C139" s="39"/>
      <c r="D139" s="187" t="s">
        <v>136</v>
      </c>
      <c r="E139" s="39"/>
      <c r="F139" s="188" t="s">
        <v>630</v>
      </c>
      <c r="G139" s="39"/>
      <c r="H139" s="39"/>
      <c r="I139" s="189"/>
      <c r="J139" s="39"/>
      <c r="K139" s="39"/>
      <c r="L139" s="40"/>
      <c r="M139" s="190"/>
      <c r="N139" s="191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136</v>
      </c>
      <c r="AU139" s="20" t="s">
        <v>80</v>
      </c>
    </row>
    <row r="140" s="2" customFormat="1">
      <c r="A140" s="39"/>
      <c r="B140" s="40"/>
      <c r="C140" s="39"/>
      <c r="D140" s="192" t="s">
        <v>138</v>
      </c>
      <c r="E140" s="39"/>
      <c r="F140" s="193" t="s">
        <v>631</v>
      </c>
      <c r="G140" s="39"/>
      <c r="H140" s="39"/>
      <c r="I140" s="189"/>
      <c r="J140" s="39"/>
      <c r="K140" s="39"/>
      <c r="L140" s="40"/>
      <c r="M140" s="190"/>
      <c r="N140" s="191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138</v>
      </c>
      <c r="AU140" s="20" t="s">
        <v>80</v>
      </c>
    </row>
    <row r="141" s="13" customFormat="1">
      <c r="A141" s="13"/>
      <c r="B141" s="194"/>
      <c r="C141" s="13"/>
      <c r="D141" s="187" t="s">
        <v>140</v>
      </c>
      <c r="E141" s="195" t="s">
        <v>3</v>
      </c>
      <c r="F141" s="196" t="s">
        <v>615</v>
      </c>
      <c r="G141" s="13"/>
      <c r="H141" s="197">
        <v>26.399999999999999</v>
      </c>
      <c r="I141" s="198"/>
      <c r="J141" s="13"/>
      <c r="K141" s="13"/>
      <c r="L141" s="194"/>
      <c r="M141" s="199"/>
      <c r="N141" s="200"/>
      <c r="O141" s="200"/>
      <c r="P141" s="200"/>
      <c r="Q141" s="200"/>
      <c r="R141" s="200"/>
      <c r="S141" s="200"/>
      <c r="T141" s="20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5" t="s">
        <v>140</v>
      </c>
      <c r="AU141" s="195" t="s">
        <v>80</v>
      </c>
      <c r="AV141" s="13" t="s">
        <v>80</v>
      </c>
      <c r="AW141" s="13" t="s">
        <v>33</v>
      </c>
      <c r="AX141" s="13" t="s">
        <v>72</v>
      </c>
      <c r="AY141" s="195" t="s">
        <v>126</v>
      </c>
    </row>
    <row r="142" s="13" customFormat="1">
      <c r="A142" s="13"/>
      <c r="B142" s="194"/>
      <c r="C142" s="13"/>
      <c r="D142" s="187" t="s">
        <v>140</v>
      </c>
      <c r="E142" s="195" t="s">
        <v>3</v>
      </c>
      <c r="F142" s="196" t="s">
        <v>632</v>
      </c>
      <c r="G142" s="13"/>
      <c r="H142" s="197">
        <v>-6.5999999999999996</v>
      </c>
      <c r="I142" s="198"/>
      <c r="J142" s="13"/>
      <c r="K142" s="13"/>
      <c r="L142" s="194"/>
      <c r="M142" s="199"/>
      <c r="N142" s="200"/>
      <c r="O142" s="200"/>
      <c r="P142" s="200"/>
      <c r="Q142" s="200"/>
      <c r="R142" s="200"/>
      <c r="S142" s="200"/>
      <c r="T142" s="20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5" t="s">
        <v>140</v>
      </c>
      <c r="AU142" s="195" t="s">
        <v>80</v>
      </c>
      <c r="AV142" s="13" t="s">
        <v>80</v>
      </c>
      <c r="AW142" s="13" t="s">
        <v>33</v>
      </c>
      <c r="AX142" s="13" t="s">
        <v>72</v>
      </c>
      <c r="AY142" s="195" t="s">
        <v>126</v>
      </c>
    </row>
    <row r="143" s="14" customFormat="1">
      <c r="A143" s="14"/>
      <c r="B143" s="205"/>
      <c r="C143" s="14"/>
      <c r="D143" s="187" t="s">
        <v>140</v>
      </c>
      <c r="E143" s="206" t="s">
        <v>3</v>
      </c>
      <c r="F143" s="207" t="s">
        <v>244</v>
      </c>
      <c r="G143" s="14"/>
      <c r="H143" s="208">
        <v>19.799999999999997</v>
      </c>
      <c r="I143" s="209"/>
      <c r="J143" s="14"/>
      <c r="K143" s="14"/>
      <c r="L143" s="205"/>
      <c r="M143" s="210"/>
      <c r="N143" s="211"/>
      <c r="O143" s="211"/>
      <c r="P143" s="211"/>
      <c r="Q143" s="211"/>
      <c r="R143" s="211"/>
      <c r="S143" s="211"/>
      <c r="T143" s="212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06" t="s">
        <v>140</v>
      </c>
      <c r="AU143" s="206" t="s">
        <v>80</v>
      </c>
      <c r="AV143" s="14" t="s">
        <v>151</v>
      </c>
      <c r="AW143" s="14" t="s">
        <v>33</v>
      </c>
      <c r="AX143" s="14" t="s">
        <v>76</v>
      </c>
      <c r="AY143" s="206" t="s">
        <v>126</v>
      </c>
    </row>
    <row r="144" s="2" customFormat="1" ht="16.5" customHeight="1">
      <c r="A144" s="39"/>
      <c r="B144" s="173"/>
      <c r="C144" s="174" t="s">
        <v>176</v>
      </c>
      <c r="D144" s="174" t="s">
        <v>129</v>
      </c>
      <c r="E144" s="175" t="s">
        <v>633</v>
      </c>
      <c r="F144" s="176" t="s">
        <v>634</v>
      </c>
      <c r="G144" s="177" t="s">
        <v>235</v>
      </c>
      <c r="H144" s="178">
        <v>6.5999999999999996</v>
      </c>
      <c r="I144" s="179"/>
      <c r="J144" s="180">
        <f>ROUND(I144*H144,2)</f>
        <v>0</v>
      </c>
      <c r="K144" s="176" t="s">
        <v>198</v>
      </c>
      <c r="L144" s="40"/>
      <c r="M144" s="181" t="s">
        <v>3</v>
      </c>
      <c r="N144" s="182" t="s">
        <v>43</v>
      </c>
      <c r="O144" s="73"/>
      <c r="P144" s="183">
        <f>O144*H144</f>
        <v>0</v>
      </c>
      <c r="Q144" s="183">
        <v>0</v>
      </c>
      <c r="R144" s="183">
        <f>Q144*H144</f>
        <v>0</v>
      </c>
      <c r="S144" s="183">
        <v>0</v>
      </c>
      <c r="T144" s="184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85" t="s">
        <v>151</v>
      </c>
      <c r="AT144" s="185" t="s">
        <v>129</v>
      </c>
      <c r="AU144" s="185" t="s">
        <v>80</v>
      </c>
      <c r="AY144" s="20" t="s">
        <v>126</v>
      </c>
      <c r="BE144" s="186">
        <f>IF(N144="základní",J144,0)</f>
        <v>0</v>
      </c>
      <c r="BF144" s="186">
        <f>IF(N144="snížená",J144,0)</f>
        <v>0</v>
      </c>
      <c r="BG144" s="186">
        <f>IF(N144="zákl. přenesená",J144,0)</f>
        <v>0</v>
      </c>
      <c r="BH144" s="186">
        <f>IF(N144="sníž. přenesená",J144,0)</f>
        <v>0</v>
      </c>
      <c r="BI144" s="186">
        <f>IF(N144="nulová",J144,0)</f>
        <v>0</v>
      </c>
      <c r="BJ144" s="20" t="s">
        <v>76</v>
      </c>
      <c r="BK144" s="186">
        <f>ROUND(I144*H144,2)</f>
        <v>0</v>
      </c>
      <c r="BL144" s="20" t="s">
        <v>151</v>
      </c>
      <c r="BM144" s="185" t="s">
        <v>635</v>
      </c>
    </row>
    <row r="145" s="2" customFormat="1">
      <c r="A145" s="39"/>
      <c r="B145" s="40"/>
      <c r="C145" s="39"/>
      <c r="D145" s="187" t="s">
        <v>136</v>
      </c>
      <c r="E145" s="39"/>
      <c r="F145" s="188" t="s">
        <v>636</v>
      </c>
      <c r="G145" s="39"/>
      <c r="H145" s="39"/>
      <c r="I145" s="189"/>
      <c r="J145" s="39"/>
      <c r="K145" s="39"/>
      <c r="L145" s="40"/>
      <c r="M145" s="190"/>
      <c r="N145" s="191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136</v>
      </c>
      <c r="AU145" s="20" t="s">
        <v>80</v>
      </c>
    </row>
    <row r="146" s="2" customFormat="1">
      <c r="A146" s="39"/>
      <c r="B146" s="40"/>
      <c r="C146" s="39"/>
      <c r="D146" s="192" t="s">
        <v>138</v>
      </c>
      <c r="E146" s="39"/>
      <c r="F146" s="193" t="s">
        <v>637</v>
      </c>
      <c r="G146" s="39"/>
      <c r="H146" s="39"/>
      <c r="I146" s="189"/>
      <c r="J146" s="39"/>
      <c r="K146" s="39"/>
      <c r="L146" s="40"/>
      <c r="M146" s="190"/>
      <c r="N146" s="191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138</v>
      </c>
      <c r="AU146" s="20" t="s">
        <v>80</v>
      </c>
    </row>
    <row r="147" s="13" customFormat="1">
      <c r="A147" s="13"/>
      <c r="B147" s="194"/>
      <c r="C147" s="13"/>
      <c r="D147" s="187" t="s">
        <v>140</v>
      </c>
      <c r="E147" s="195" t="s">
        <v>3</v>
      </c>
      <c r="F147" s="196" t="s">
        <v>638</v>
      </c>
      <c r="G147" s="13"/>
      <c r="H147" s="197">
        <v>6.5999999999999996</v>
      </c>
      <c r="I147" s="198"/>
      <c r="J147" s="13"/>
      <c r="K147" s="13"/>
      <c r="L147" s="194"/>
      <c r="M147" s="199"/>
      <c r="N147" s="200"/>
      <c r="O147" s="200"/>
      <c r="P147" s="200"/>
      <c r="Q147" s="200"/>
      <c r="R147" s="200"/>
      <c r="S147" s="200"/>
      <c r="T147" s="20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95" t="s">
        <v>140</v>
      </c>
      <c r="AU147" s="195" t="s">
        <v>80</v>
      </c>
      <c r="AV147" s="13" t="s">
        <v>80</v>
      </c>
      <c r="AW147" s="13" t="s">
        <v>33</v>
      </c>
      <c r="AX147" s="13" t="s">
        <v>76</v>
      </c>
      <c r="AY147" s="195" t="s">
        <v>126</v>
      </c>
    </row>
    <row r="148" s="2" customFormat="1" ht="16.5" customHeight="1">
      <c r="A148" s="39"/>
      <c r="B148" s="173"/>
      <c r="C148" s="221" t="s">
        <v>255</v>
      </c>
      <c r="D148" s="221" t="s">
        <v>343</v>
      </c>
      <c r="E148" s="222" t="s">
        <v>639</v>
      </c>
      <c r="F148" s="223" t="s">
        <v>640</v>
      </c>
      <c r="G148" s="224" t="s">
        <v>316</v>
      </c>
      <c r="H148" s="225">
        <v>13.199999999999999</v>
      </c>
      <c r="I148" s="226"/>
      <c r="J148" s="227">
        <f>ROUND(I148*H148,2)</f>
        <v>0</v>
      </c>
      <c r="K148" s="223" t="s">
        <v>198</v>
      </c>
      <c r="L148" s="228"/>
      <c r="M148" s="229" t="s">
        <v>3</v>
      </c>
      <c r="N148" s="230" t="s">
        <v>43</v>
      </c>
      <c r="O148" s="73"/>
      <c r="P148" s="183">
        <f>O148*H148</f>
        <v>0</v>
      </c>
      <c r="Q148" s="183">
        <v>1</v>
      </c>
      <c r="R148" s="183">
        <f>Q148*H148</f>
        <v>13.199999999999999</v>
      </c>
      <c r="S148" s="183">
        <v>0</v>
      </c>
      <c r="T148" s="18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85" t="s">
        <v>176</v>
      </c>
      <c r="AT148" s="185" t="s">
        <v>343</v>
      </c>
      <c r="AU148" s="185" t="s">
        <v>80</v>
      </c>
      <c r="AY148" s="20" t="s">
        <v>126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20" t="s">
        <v>76</v>
      </c>
      <c r="BK148" s="186">
        <f>ROUND(I148*H148,2)</f>
        <v>0</v>
      </c>
      <c r="BL148" s="20" t="s">
        <v>151</v>
      </c>
      <c r="BM148" s="185" t="s">
        <v>641</v>
      </c>
    </row>
    <row r="149" s="2" customFormat="1">
      <c r="A149" s="39"/>
      <c r="B149" s="40"/>
      <c r="C149" s="39"/>
      <c r="D149" s="187" t="s">
        <v>136</v>
      </c>
      <c r="E149" s="39"/>
      <c r="F149" s="188" t="s">
        <v>640</v>
      </c>
      <c r="G149" s="39"/>
      <c r="H149" s="39"/>
      <c r="I149" s="189"/>
      <c r="J149" s="39"/>
      <c r="K149" s="39"/>
      <c r="L149" s="40"/>
      <c r="M149" s="190"/>
      <c r="N149" s="191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136</v>
      </c>
      <c r="AU149" s="20" t="s">
        <v>80</v>
      </c>
    </row>
    <row r="150" s="13" customFormat="1">
      <c r="A150" s="13"/>
      <c r="B150" s="194"/>
      <c r="C150" s="13"/>
      <c r="D150" s="187" t="s">
        <v>140</v>
      </c>
      <c r="E150" s="13"/>
      <c r="F150" s="196" t="s">
        <v>626</v>
      </c>
      <c r="G150" s="13"/>
      <c r="H150" s="197">
        <v>13.199999999999999</v>
      </c>
      <c r="I150" s="198"/>
      <c r="J150" s="13"/>
      <c r="K150" s="13"/>
      <c r="L150" s="194"/>
      <c r="M150" s="199"/>
      <c r="N150" s="200"/>
      <c r="O150" s="200"/>
      <c r="P150" s="200"/>
      <c r="Q150" s="200"/>
      <c r="R150" s="200"/>
      <c r="S150" s="200"/>
      <c r="T150" s="20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5" t="s">
        <v>140</v>
      </c>
      <c r="AU150" s="195" t="s">
        <v>80</v>
      </c>
      <c r="AV150" s="13" t="s">
        <v>80</v>
      </c>
      <c r="AW150" s="13" t="s">
        <v>4</v>
      </c>
      <c r="AX150" s="13" t="s">
        <v>76</v>
      </c>
      <c r="AY150" s="195" t="s">
        <v>126</v>
      </c>
    </row>
    <row r="151" s="12" customFormat="1" ht="25.92" customHeight="1">
      <c r="A151" s="12"/>
      <c r="B151" s="160"/>
      <c r="C151" s="12"/>
      <c r="D151" s="161" t="s">
        <v>71</v>
      </c>
      <c r="E151" s="162" t="s">
        <v>583</v>
      </c>
      <c r="F151" s="162" t="s">
        <v>584</v>
      </c>
      <c r="G151" s="12"/>
      <c r="H151" s="12"/>
      <c r="I151" s="163"/>
      <c r="J151" s="164">
        <f>BK151</f>
        <v>0</v>
      </c>
      <c r="K151" s="12"/>
      <c r="L151" s="160"/>
      <c r="M151" s="165"/>
      <c r="N151" s="166"/>
      <c r="O151" s="166"/>
      <c r="P151" s="167">
        <f>P152+P159+P167+P174</f>
        <v>0</v>
      </c>
      <c r="Q151" s="166"/>
      <c r="R151" s="167">
        <f>R152+R159+R167+R174</f>
        <v>0</v>
      </c>
      <c r="S151" s="166"/>
      <c r="T151" s="168">
        <f>T152+T159+T167+T174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61" t="s">
        <v>80</v>
      </c>
      <c r="AT151" s="169" t="s">
        <v>71</v>
      </c>
      <c r="AU151" s="169" t="s">
        <v>72</v>
      </c>
      <c r="AY151" s="161" t="s">
        <v>126</v>
      </c>
      <c r="BK151" s="170">
        <f>BK152+BK159+BK167+BK174</f>
        <v>0</v>
      </c>
    </row>
    <row r="152" s="12" customFormat="1" ht="22.8" customHeight="1">
      <c r="A152" s="12"/>
      <c r="B152" s="160"/>
      <c r="C152" s="12"/>
      <c r="D152" s="161" t="s">
        <v>71</v>
      </c>
      <c r="E152" s="171" t="s">
        <v>642</v>
      </c>
      <c r="F152" s="171" t="s">
        <v>643</v>
      </c>
      <c r="G152" s="12"/>
      <c r="H152" s="12"/>
      <c r="I152" s="163"/>
      <c r="J152" s="172">
        <f>BK152</f>
        <v>0</v>
      </c>
      <c r="K152" s="12"/>
      <c r="L152" s="160"/>
      <c r="M152" s="165"/>
      <c r="N152" s="166"/>
      <c r="O152" s="166"/>
      <c r="P152" s="167">
        <f>SUM(P153:P158)</f>
        <v>0</v>
      </c>
      <c r="Q152" s="166"/>
      <c r="R152" s="167">
        <f>SUM(R153:R158)</f>
        <v>0</v>
      </c>
      <c r="S152" s="166"/>
      <c r="T152" s="168">
        <f>SUM(T153:T158)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1" t="s">
        <v>80</v>
      </c>
      <c r="AT152" s="169" t="s">
        <v>71</v>
      </c>
      <c r="AU152" s="169" t="s">
        <v>76</v>
      </c>
      <c r="AY152" s="161" t="s">
        <v>126</v>
      </c>
      <c r="BK152" s="170">
        <f>SUM(BK153:BK158)</f>
        <v>0</v>
      </c>
    </row>
    <row r="153" s="2" customFormat="1" ht="16.5" customHeight="1">
      <c r="A153" s="39"/>
      <c r="B153" s="173"/>
      <c r="C153" s="174" t="s">
        <v>268</v>
      </c>
      <c r="D153" s="174" t="s">
        <v>129</v>
      </c>
      <c r="E153" s="175" t="s">
        <v>644</v>
      </c>
      <c r="F153" s="176" t="s">
        <v>645</v>
      </c>
      <c r="G153" s="177" t="s">
        <v>197</v>
      </c>
      <c r="H153" s="178">
        <v>1</v>
      </c>
      <c r="I153" s="179"/>
      <c r="J153" s="180">
        <f>ROUND(I153*H153,2)</f>
        <v>0</v>
      </c>
      <c r="K153" s="176" t="s">
        <v>3</v>
      </c>
      <c r="L153" s="40"/>
      <c r="M153" s="181" t="s">
        <v>3</v>
      </c>
      <c r="N153" s="182" t="s">
        <v>43</v>
      </c>
      <c r="O153" s="73"/>
      <c r="P153" s="183">
        <f>O153*H153</f>
        <v>0</v>
      </c>
      <c r="Q153" s="183">
        <v>0</v>
      </c>
      <c r="R153" s="183">
        <f>Q153*H153</f>
        <v>0</v>
      </c>
      <c r="S153" s="183">
        <v>0</v>
      </c>
      <c r="T153" s="184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85" t="s">
        <v>303</v>
      </c>
      <c r="AT153" s="185" t="s">
        <v>129</v>
      </c>
      <c r="AU153" s="185" t="s">
        <v>80</v>
      </c>
      <c r="AY153" s="20" t="s">
        <v>126</v>
      </c>
      <c r="BE153" s="186">
        <f>IF(N153="základní",J153,0)</f>
        <v>0</v>
      </c>
      <c r="BF153" s="186">
        <f>IF(N153="snížená",J153,0)</f>
        <v>0</v>
      </c>
      <c r="BG153" s="186">
        <f>IF(N153="zákl. přenesená",J153,0)</f>
        <v>0</v>
      </c>
      <c r="BH153" s="186">
        <f>IF(N153="sníž. přenesená",J153,0)</f>
        <v>0</v>
      </c>
      <c r="BI153" s="186">
        <f>IF(N153="nulová",J153,0)</f>
        <v>0</v>
      </c>
      <c r="BJ153" s="20" t="s">
        <v>76</v>
      </c>
      <c r="BK153" s="186">
        <f>ROUND(I153*H153,2)</f>
        <v>0</v>
      </c>
      <c r="BL153" s="20" t="s">
        <v>303</v>
      </c>
      <c r="BM153" s="185" t="s">
        <v>646</v>
      </c>
    </row>
    <row r="154" s="2" customFormat="1">
      <c r="A154" s="39"/>
      <c r="B154" s="40"/>
      <c r="C154" s="39"/>
      <c r="D154" s="187" t="s">
        <v>136</v>
      </c>
      <c r="E154" s="39"/>
      <c r="F154" s="188" t="s">
        <v>645</v>
      </c>
      <c r="G154" s="39"/>
      <c r="H154" s="39"/>
      <c r="I154" s="189"/>
      <c r="J154" s="39"/>
      <c r="K154" s="39"/>
      <c r="L154" s="40"/>
      <c r="M154" s="190"/>
      <c r="N154" s="191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136</v>
      </c>
      <c r="AU154" s="20" t="s">
        <v>80</v>
      </c>
    </row>
    <row r="155" s="2" customFormat="1" ht="16.5" customHeight="1">
      <c r="A155" s="39"/>
      <c r="B155" s="173"/>
      <c r="C155" s="174" t="s">
        <v>278</v>
      </c>
      <c r="D155" s="174" t="s">
        <v>129</v>
      </c>
      <c r="E155" s="175" t="s">
        <v>647</v>
      </c>
      <c r="F155" s="176" t="s">
        <v>648</v>
      </c>
      <c r="G155" s="177" t="s">
        <v>197</v>
      </c>
      <c r="H155" s="178">
        <v>1</v>
      </c>
      <c r="I155" s="179"/>
      <c r="J155" s="180">
        <f>ROUND(I155*H155,2)</f>
        <v>0</v>
      </c>
      <c r="K155" s="176" t="s">
        <v>3</v>
      </c>
      <c r="L155" s="40"/>
      <c r="M155" s="181" t="s">
        <v>3</v>
      </c>
      <c r="N155" s="182" t="s">
        <v>43</v>
      </c>
      <c r="O155" s="73"/>
      <c r="P155" s="183">
        <f>O155*H155</f>
        <v>0</v>
      </c>
      <c r="Q155" s="183">
        <v>0</v>
      </c>
      <c r="R155" s="183">
        <f>Q155*H155</f>
        <v>0</v>
      </c>
      <c r="S155" s="183">
        <v>0</v>
      </c>
      <c r="T155" s="184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85" t="s">
        <v>303</v>
      </c>
      <c r="AT155" s="185" t="s">
        <v>129</v>
      </c>
      <c r="AU155" s="185" t="s">
        <v>80</v>
      </c>
      <c r="AY155" s="20" t="s">
        <v>126</v>
      </c>
      <c r="BE155" s="186">
        <f>IF(N155="základní",J155,0)</f>
        <v>0</v>
      </c>
      <c r="BF155" s="186">
        <f>IF(N155="snížená",J155,0)</f>
        <v>0</v>
      </c>
      <c r="BG155" s="186">
        <f>IF(N155="zákl. přenesená",J155,0)</f>
        <v>0</v>
      </c>
      <c r="BH155" s="186">
        <f>IF(N155="sníž. přenesená",J155,0)</f>
        <v>0</v>
      </c>
      <c r="BI155" s="186">
        <f>IF(N155="nulová",J155,0)</f>
        <v>0</v>
      </c>
      <c r="BJ155" s="20" t="s">
        <v>76</v>
      </c>
      <c r="BK155" s="186">
        <f>ROUND(I155*H155,2)</f>
        <v>0</v>
      </c>
      <c r="BL155" s="20" t="s">
        <v>303</v>
      </c>
      <c r="BM155" s="185" t="s">
        <v>649</v>
      </c>
    </row>
    <row r="156" s="2" customFormat="1">
      <c r="A156" s="39"/>
      <c r="B156" s="40"/>
      <c r="C156" s="39"/>
      <c r="D156" s="187" t="s">
        <v>136</v>
      </c>
      <c r="E156" s="39"/>
      <c r="F156" s="188" t="s">
        <v>648</v>
      </c>
      <c r="G156" s="39"/>
      <c r="H156" s="39"/>
      <c r="I156" s="189"/>
      <c r="J156" s="39"/>
      <c r="K156" s="39"/>
      <c r="L156" s="40"/>
      <c r="M156" s="190"/>
      <c r="N156" s="191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136</v>
      </c>
      <c r="AU156" s="20" t="s">
        <v>80</v>
      </c>
    </row>
    <row r="157" s="2" customFormat="1" ht="16.5" customHeight="1">
      <c r="A157" s="39"/>
      <c r="B157" s="173"/>
      <c r="C157" s="174" t="s">
        <v>9</v>
      </c>
      <c r="D157" s="174" t="s">
        <v>129</v>
      </c>
      <c r="E157" s="175" t="s">
        <v>650</v>
      </c>
      <c r="F157" s="176" t="s">
        <v>651</v>
      </c>
      <c r="G157" s="177" t="s">
        <v>197</v>
      </c>
      <c r="H157" s="178">
        <v>1</v>
      </c>
      <c r="I157" s="179"/>
      <c r="J157" s="180">
        <f>ROUND(I157*H157,2)</f>
        <v>0</v>
      </c>
      <c r="K157" s="176" t="s">
        <v>3</v>
      </c>
      <c r="L157" s="40"/>
      <c r="M157" s="181" t="s">
        <v>3</v>
      </c>
      <c r="N157" s="182" t="s">
        <v>43</v>
      </c>
      <c r="O157" s="73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85" t="s">
        <v>303</v>
      </c>
      <c r="AT157" s="185" t="s">
        <v>129</v>
      </c>
      <c r="AU157" s="185" t="s">
        <v>80</v>
      </c>
      <c r="AY157" s="20" t="s">
        <v>126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20" t="s">
        <v>76</v>
      </c>
      <c r="BK157" s="186">
        <f>ROUND(I157*H157,2)</f>
        <v>0</v>
      </c>
      <c r="BL157" s="20" t="s">
        <v>303</v>
      </c>
      <c r="BM157" s="185" t="s">
        <v>652</v>
      </c>
    </row>
    <row r="158" s="2" customFormat="1">
      <c r="A158" s="39"/>
      <c r="B158" s="40"/>
      <c r="C158" s="39"/>
      <c r="D158" s="187" t="s">
        <v>136</v>
      </c>
      <c r="E158" s="39"/>
      <c r="F158" s="188" t="s">
        <v>651</v>
      </c>
      <c r="G158" s="39"/>
      <c r="H158" s="39"/>
      <c r="I158" s="189"/>
      <c r="J158" s="39"/>
      <c r="K158" s="39"/>
      <c r="L158" s="40"/>
      <c r="M158" s="190"/>
      <c r="N158" s="191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136</v>
      </c>
      <c r="AU158" s="20" t="s">
        <v>80</v>
      </c>
    </row>
    <row r="159" s="12" customFormat="1" ht="22.8" customHeight="1">
      <c r="A159" s="12"/>
      <c r="B159" s="160"/>
      <c r="C159" s="12"/>
      <c r="D159" s="161" t="s">
        <v>71</v>
      </c>
      <c r="E159" s="171" t="s">
        <v>653</v>
      </c>
      <c r="F159" s="171" t="s">
        <v>654</v>
      </c>
      <c r="G159" s="12"/>
      <c r="H159" s="12"/>
      <c r="I159" s="163"/>
      <c r="J159" s="172">
        <f>BK159</f>
        <v>0</v>
      </c>
      <c r="K159" s="12"/>
      <c r="L159" s="160"/>
      <c r="M159" s="165"/>
      <c r="N159" s="166"/>
      <c r="O159" s="166"/>
      <c r="P159" s="167">
        <f>SUM(P160:P166)</f>
        <v>0</v>
      </c>
      <c r="Q159" s="166"/>
      <c r="R159" s="167">
        <f>SUM(R160:R166)</f>
        <v>0</v>
      </c>
      <c r="S159" s="166"/>
      <c r="T159" s="168">
        <f>SUM(T160:T166)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61" t="s">
        <v>80</v>
      </c>
      <c r="AT159" s="169" t="s">
        <v>71</v>
      </c>
      <c r="AU159" s="169" t="s">
        <v>76</v>
      </c>
      <c r="AY159" s="161" t="s">
        <v>126</v>
      </c>
      <c r="BK159" s="170">
        <f>SUM(BK160:BK166)</f>
        <v>0</v>
      </c>
    </row>
    <row r="160" s="2" customFormat="1" ht="16.5" customHeight="1">
      <c r="A160" s="39"/>
      <c r="B160" s="173"/>
      <c r="C160" s="174" t="s">
        <v>287</v>
      </c>
      <c r="D160" s="174" t="s">
        <v>129</v>
      </c>
      <c r="E160" s="175" t="s">
        <v>655</v>
      </c>
      <c r="F160" s="176" t="s">
        <v>656</v>
      </c>
      <c r="G160" s="177" t="s">
        <v>222</v>
      </c>
      <c r="H160" s="178">
        <v>55</v>
      </c>
      <c r="I160" s="179"/>
      <c r="J160" s="180">
        <f>ROUND(I160*H160,2)</f>
        <v>0</v>
      </c>
      <c r="K160" s="176" t="s">
        <v>3</v>
      </c>
      <c r="L160" s="40"/>
      <c r="M160" s="181" t="s">
        <v>3</v>
      </c>
      <c r="N160" s="182" t="s">
        <v>43</v>
      </c>
      <c r="O160" s="73"/>
      <c r="P160" s="183">
        <f>O160*H160</f>
        <v>0</v>
      </c>
      <c r="Q160" s="183">
        <v>0</v>
      </c>
      <c r="R160" s="183">
        <f>Q160*H160</f>
        <v>0</v>
      </c>
      <c r="S160" s="183">
        <v>0</v>
      </c>
      <c r="T160" s="184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85" t="s">
        <v>303</v>
      </c>
      <c r="AT160" s="185" t="s">
        <v>129</v>
      </c>
      <c r="AU160" s="185" t="s">
        <v>80</v>
      </c>
      <c r="AY160" s="20" t="s">
        <v>126</v>
      </c>
      <c r="BE160" s="186">
        <f>IF(N160="základní",J160,0)</f>
        <v>0</v>
      </c>
      <c r="BF160" s="186">
        <f>IF(N160="snížená",J160,0)</f>
        <v>0</v>
      </c>
      <c r="BG160" s="186">
        <f>IF(N160="zákl. přenesená",J160,0)</f>
        <v>0</v>
      </c>
      <c r="BH160" s="186">
        <f>IF(N160="sníž. přenesená",J160,0)</f>
        <v>0</v>
      </c>
      <c r="BI160" s="186">
        <f>IF(N160="nulová",J160,0)</f>
        <v>0</v>
      </c>
      <c r="BJ160" s="20" t="s">
        <v>76</v>
      </c>
      <c r="BK160" s="186">
        <f>ROUND(I160*H160,2)</f>
        <v>0</v>
      </c>
      <c r="BL160" s="20" t="s">
        <v>303</v>
      </c>
      <c r="BM160" s="185" t="s">
        <v>657</v>
      </c>
    </row>
    <row r="161" s="2" customFormat="1">
      <c r="A161" s="39"/>
      <c r="B161" s="40"/>
      <c r="C161" s="39"/>
      <c r="D161" s="187" t="s">
        <v>136</v>
      </c>
      <c r="E161" s="39"/>
      <c r="F161" s="188" t="s">
        <v>658</v>
      </c>
      <c r="G161" s="39"/>
      <c r="H161" s="39"/>
      <c r="I161" s="189"/>
      <c r="J161" s="39"/>
      <c r="K161" s="39"/>
      <c r="L161" s="40"/>
      <c r="M161" s="190"/>
      <c r="N161" s="191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136</v>
      </c>
      <c r="AU161" s="20" t="s">
        <v>80</v>
      </c>
    </row>
    <row r="162" s="13" customFormat="1">
      <c r="A162" s="13"/>
      <c r="B162" s="194"/>
      <c r="C162" s="13"/>
      <c r="D162" s="187" t="s">
        <v>140</v>
      </c>
      <c r="E162" s="195" t="s">
        <v>3</v>
      </c>
      <c r="F162" s="196" t="s">
        <v>542</v>
      </c>
      <c r="G162" s="13"/>
      <c r="H162" s="197">
        <v>55</v>
      </c>
      <c r="I162" s="198"/>
      <c r="J162" s="13"/>
      <c r="K162" s="13"/>
      <c r="L162" s="194"/>
      <c r="M162" s="199"/>
      <c r="N162" s="200"/>
      <c r="O162" s="200"/>
      <c r="P162" s="200"/>
      <c r="Q162" s="200"/>
      <c r="R162" s="200"/>
      <c r="S162" s="200"/>
      <c r="T162" s="20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5" t="s">
        <v>140</v>
      </c>
      <c r="AU162" s="195" t="s">
        <v>80</v>
      </c>
      <c r="AV162" s="13" t="s">
        <v>80</v>
      </c>
      <c r="AW162" s="13" t="s">
        <v>33</v>
      </c>
      <c r="AX162" s="13" t="s">
        <v>76</v>
      </c>
      <c r="AY162" s="195" t="s">
        <v>126</v>
      </c>
    </row>
    <row r="163" s="2" customFormat="1" ht="16.5" customHeight="1">
      <c r="A163" s="39"/>
      <c r="B163" s="173"/>
      <c r="C163" s="221" t="s">
        <v>291</v>
      </c>
      <c r="D163" s="221" t="s">
        <v>343</v>
      </c>
      <c r="E163" s="222" t="s">
        <v>659</v>
      </c>
      <c r="F163" s="223" t="s">
        <v>660</v>
      </c>
      <c r="G163" s="224" t="s">
        <v>222</v>
      </c>
      <c r="H163" s="225">
        <v>57.75</v>
      </c>
      <c r="I163" s="226"/>
      <c r="J163" s="227">
        <f>ROUND(I163*H163,2)</f>
        <v>0</v>
      </c>
      <c r="K163" s="223" t="s">
        <v>3</v>
      </c>
      <c r="L163" s="228"/>
      <c r="M163" s="229" t="s">
        <v>3</v>
      </c>
      <c r="N163" s="230" t="s">
        <v>43</v>
      </c>
      <c r="O163" s="73"/>
      <c r="P163" s="183">
        <f>O163*H163</f>
        <v>0</v>
      </c>
      <c r="Q163" s="183">
        <v>0</v>
      </c>
      <c r="R163" s="183">
        <f>Q163*H163</f>
        <v>0</v>
      </c>
      <c r="S163" s="183">
        <v>0</v>
      </c>
      <c r="T163" s="184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85" t="s">
        <v>397</v>
      </c>
      <c r="AT163" s="185" t="s">
        <v>343</v>
      </c>
      <c r="AU163" s="185" t="s">
        <v>80</v>
      </c>
      <c r="AY163" s="20" t="s">
        <v>126</v>
      </c>
      <c r="BE163" s="186">
        <f>IF(N163="základní",J163,0)</f>
        <v>0</v>
      </c>
      <c r="BF163" s="186">
        <f>IF(N163="snížená",J163,0)</f>
        <v>0</v>
      </c>
      <c r="BG163" s="186">
        <f>IF(N163="zákl. přenesená",J163,0)</f>
        <v>0</v>
      </c>
      <c r="BH163" s="186">
        <f>IF(N163="sníž. přenesená",J163,0)</f>
        <v>0</v>
      </c>
      <c r="BI163" s="186">
        <f>IF(N163="nulová",J163,0)</f>
        <v>0</v>
      </c>
      <c r="BJ163" s="20" t="s">
        <v>76</v>
      </c>
      <c r="BK163" s="186">
        <f>ROUND(I163*H163,2)</f>
        <v>0</v>
      </c>
      <c r="BL163" s="20" t="s">
        <v>303</v>
      </c>
      <c r="BM163" s="185" t="s">
        <v>661</v>
      </c>
    </row>
    <row r="164" s="2" customFormat="1">
      <c r="A164" s="39"/>
      <c r="B164" s="40"/>
      <c r="C164" s="39"/>
      <c r="D164" s="187" t="s">
        <v>136</v>
      </c>
      <c r="E164" s="39"/>
      <c r="F164" s="188" t="s">
        <v>660</v>
      </c>
      <c r="G164" s="39"/>
      <c r="H164" s="39"/>
      <c r="I164" s="189"/>
      <c r="J164" s="39"/>
      <c r="K164" s="39"/>
      <c r="L164" s="40"/>
      <c r="M164" s="190"/>
      <c r="N164" s="191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136</v>
      </c>
      <c r="AU164" s="20" t="s">
        <v>80</v>
      </c>
    </row>
    <row r="165" s="13" customFormat="1">
      <c r="A165" s="13"/>
      <c r="B165" s="194"/>
      <c r="C165" s="13"/>
      <c r="D165" s="187" t="s">
        <v>140</v>
      </c>
      <c r="E165" s="195" t="s">
        <v>3</v>
      </c>
      <c r="F165" s="196" t="s">
        <v>542</v>
      </c>
      <c r="G165" s="13"/>
      <c r="H165" s="197">
        <v>55</v>
      </c>
      <c r="I165" s="198"/>
      <c r="J165" s="13"/>
      <c r="K165" s="13"/>
      <c r="L165" s="194"/>
      <c r="M165" s="199"/>
      <c r="N165" s="200"/>
      <c r="O165" s="200"/>
      <c r="P165" s="200"/>
      <c r="Q165" s="200"/>
      <c r="R165" s="200"/>
      <c r="S165" s="200"/>
      <c r="T165" s="20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5" t="s">
        <v>140</v>
      </c>
      <c r="AU165" s="195" t="s">
        <v>80</v>
      </c>
      <c r="AV165" s="13" t="s">
        <v>80</v>
      </c>
      <c r="AW165" s="13" t="s">
        <v>33</v>
      </c>
      <c r="AX165" s="13" t="s">
        <v>76</v>
      </c>
      <c r="AY165" s="195" t="s">
        <v>126</v>
      </c>
    </row>
    <row r="166" s="13" customFormat="1">
      <c r="A166" s="13"/>
      <c r="B166" s="194"/>
      <c r="C166" s="13"/>
      <c r="D166" s="187" t="s">
        <v>140</v>
      </c>
      <c r="E166" s="13"/>
      <c r="F166" s="196" t="s">
        <v>662</v>
      </c>
      <c r="G166" s="13"/>
      <c r="H166" s="197">
        <v>57.75</v>
      </c>
      <c r="I166" s="198"/>
      <c r="J166" s="13"/>
      <c r="K166" s="13"/>
      <c r="L166" s="194"/>
      <c r="M166" s="199"/>
      <c r="N166" s="200"/>
      <c r="O166" s="200"/>
      <c r="P166" s="200"/>
      <c r="Q166" s="200"/>
      <c r="R166" s="200"/>
      <c r="S166" s="200"/>
      <c r="T166" s="20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5" t="s">
        <v>140</v>
      </c>
      <c r="AU166" s="195" t="s">
        <v>80</v>
      </c>
      <c r="AV166" s="13" t="s">
        <v>80</v>
      </c>
      <c r="AW166" s="13" t="s">
        <v>4</v>
      </c>
      <c r="AX166" s="13" t="s">
        <v>76</v>
      </c>
      <c r="AY166" s="195" t="s">
        <v>126</v>
      </c>
    </row>
    <row r="167" s="12" customFormat="1" ht="22.8" customHeight="1">
      <c r="A167" s="12"/>
      <c r="B167" s="160"/>
      <c r="C167" s="12"/>
      <c r="D167" s="161" t="s">
        <v>71</v>
      </c>
      <c r="E167" s="171" t="s">
        <v>663</v>
      </c>
      <c r="F167" s="171" t="s">
        <v>664</v>
      </c>
      <c r="G167" s="12"/>
      <c r="H167" s="12"/>
      <c r="I167" s="163"/>
      <c r="J167" s="172">
        <f>BK167</f>
        <v>0</v>
      </c>
      <c r="K167" s="12"/>
      <c r="L167" s="160"/>
      <c r="M167" s="165"/>
      <c r="N167" s="166"/>
      <c r="O167" s="166"/>
      <c r="P167" s="167">
        <f>SUM(P168:P173)</f>
        <v>0</v>
      </c>
      <c r="Q167" s="166"/>
      <c r="R167" s="167">
        <f>SUM(R168:R173)</f>
        <v>0</v>
      </c>
      <c r="S167" s="166"/>
      <c r="T167" s="168">
        <f>SUM(T168:T173)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61" t="s">
        <v>80</v>
      </c>
      <c r="AT167" s="169" t="s">
        <v>71</v>
      </c>
      <c r="AU167" s="169" t="s">
        <v>76</v>
      </c>
      <c r="AY167" s="161" t="s">
        <v>126</v>
      </c>
      <c r="BK167" s="170">
        <f>SUM(BK168:BK173)</f>
        <v>0</v>
      </c>
    </row>
    <row r="168" s="2" customFormat="1" ht="16.5" customHeight="1">
      <c r="A168" s="39"/>
      <c r="B168" s="173"/>
      <c r="C168" s="174" t="s">
        <v>298</v>
      </c>
      <c r="D168" s="174" t="s">
        <v>129</v>
      </c>
      <c r="E168" s="175" t="s">
        <v>665</v>
      </c>
      <c r="F168" s="176" t="s">
        <v>666</v>
      </c>
      <c r="G168" s="177" t="s">
        <v>197</v>
      </c>
      <c r="H168" s="178">
        <v>1</v>
      </c>
      <c r="I168" s="179"/>
      <c r="J168" s="180">
        <f>ROUND(I168*H168,2)</f>
        <v>0</v>
      </c>
      <c r="K168" s="176" t="s">
        <v>3</v>
      </c>
      <c r="L168" s="40"/>
      <c r="M168" s="181" t="s">
        <v>3</v>
      </c>
      <c r="N168" s="182" t="s">
        <v>43</v>
      </c>
      <c r="O168" s="73"/>
      <c r="P168" s="183">
        <f>O168*H168</f>
        <v>0</v>
      </c>
      <c r="Q168" s="183">
        <v>0</v>
      </c>
      <c r="R168" s="183">
        <f>Q168*H168</f>
        <v>0</v>
      </c>
      <c r="S168" s="183">
        <v>0</v>
      </c>
      <c r="T168" s="184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85" t="s">
        <v>303</v>
      </c>
      <c r="AT168" s="185" t="s">
        <v>129</v>
      </c>
      <c r="AU168" s="185" t="s">
        <v>80</v>
      </c>
      <c r="AY168" s="20" t="s">
        <v>126</v>
      </c>
      <c r="BE168" s="186">
        <f>IF(N168="základní",J168,0)</f>
        <v>0</v>
      </c>
      <c r="BF168" s="186">
        <f>IF(N168="snížená",J168,0)</f>
        <v>0</v>
      </c>
      <c r="BG168" s="186">
        <f>IF(N168="zákl. přenesená",J168,0)</f>
        <v>0</v>
      </c>
      <c r="BH168" s="186">
        <f>IF(N168="sníž. přenesená",J168,0)</f>
        <v>0</v>
      </c>
      <c r="BI168" s="186">
        <f>IF(N168="nulová",J168,0)</f>
        <v>0</v>
      </c>
      <c r="BJ168" s="20" t="s">
        <v>76</v>
      </c>
      <c r="BK168" s="186">
        <f>ROUND(I168*H168,2)</f>
        <v>0</v>
      </c>
      <c r="BL168" s="20" t="s">
        <v>303</v>
      </c>
      <c r="BM168" s="185" t="s">
        <v>667</v>
      </c>
    </row>
    <row r="169" s="2" customFormat="1">
      <c r="A169" s="39"/>
      <c r="B169" s="40"/>
      <c r="C169" s="39"/>
      <c r="D169" s="187" t="s">
        <v>136</v>
      </c>
      <c r="E169" s="39"/>
      <c r="F169" s="188" t="s">
        <v>666</v>
      </c>
      <c r="G169" s="39"/>
      <c r="H169" s="39"/>
      <c r="I169" s="189"/>
      <c r="J169" s="39"/>
      <c r="K169" s="39"/>
      <c r="L169" s="40"/>
      <c r="M169" s="190"/>
      <c r="N169" s="191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136</v>
      </c>
      <c r="AU169" s="20" t="s">
        <v>80</v>
      </c>
    </row>
    <row r="170" s="13" customFormat="1">
      <c r="A170" s="13"/>
      <c r="B170" s="194"/>
      <c r="C170" s="13"/>
      <c r="D170" s="187" t="s">
        <v>140</v>
      </c>
      <c r="E170" s="195" t="s">
        <v>3</v>
      </c>
      <c r="F170" s="196" t="s">
        <v>668</v>
      </c>
      <c r="G170" s="13"/>
      <c r="H170" s="197">
        <v>1</v>
      </c>
      <c r="I170" s="198"/>
      <c r="J170" s="13"/>
      <c r="K170" s="13"/>
      <c r="L170" s="194"/>
      <c r="M170" s="199"/>
      <c r="N170" s="200"/>
      <c r="O170" s="200"/>
      <c r="P170" s="200"/>
      <c r="Q170" s="200"/>
      <c r="R170" s="200"/>
      <c r="S170" s="200"/>
      <c r="T170" s="20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95" t="s">
        <v>140</v>
      </c>
      <c r="AU170" s="195" t="s">
        <v>80</v>
      </c>
      <c r="AV170" s="13" t="s">
        <v>80</v>
      </c>
      <c r="AW170" s="13" t="s">
        <v>33</v>
      </c>
      <c r="AX170" s="13" t="s">
        <v>76</v>
      </c>
      <c r="AY170" s="195" t="s">
        <v>126</v>
      </c>
    </row>
    <row r="171" s="2" customFormat="1" ht="16.5" customHeight="1">
      <c r="A171" s="39"/>
      <c r="B171" s="173"/>
      <c r="C171" s="221" t="s">
        <v>303</v>
      </c>
      <c r="D171" s="221" t="s">
        <v>343</v>
      </c>
      <c r="E171" s="222" t="s">
        <v>669</v>
      </c>
      <c r="F171" s="223" t="s">
        <v>670</v>
      </c>
      <c r="G171" s="224" t="s">
        <v>197</v>
      </c>
      <c r="H171" s="225">
        <v>1</v>
      </c>
      <c r="I171" s="226"/>
      <c r="J171" s="227">
        <f>ROUND(I171*H171,2)</f>
        <v>0</v>
      </c>
      <c r="K171" s="223" t="s">
        <v>3</v>
      </c>
      <c r="L171" s="228"/>
      <c r="M171" s="229" t="s">
        <v>3</v>
      </c>
      <c r="N171" s="230" t="s">
        <v>43</v>
      </c>
      <c r="O171" s="73"/>
      <c r="P171" s="183">
        <f>O171*H171</f>
        <v>0</v>
      </c>
      <c r="Q171" s="183">
        <v>0</v>
      </c>
      <c r="R171" s="183">
        <f>Q171*H171</f>
        <v>0</v>
      </c>
      <c r="S171" s="183">
        <v>0</v>
      </c>
      <c r="T171" s="184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85" t="s">
        <v>397</v>
      </c>
      <c r="AT171" s="185" t="s">
        <v>343</v>
      </c>
      <c r="AU171" s="185" t="s">
        <v>80</v>
      </c>
      <c r="AY171" s="20" t="s">
        <v>126</v>
      </c>
      <c r="BE171" s="186">
        <f>IF(N171="základní",J171,0)</f>
        <v>0</v>
      </c>
      <c r="BF171" s="186">
        <f>IF(N171="snížená",J171,0)</f>
        <v>0</v>
      </c>
      <c r="BG171" s="186">
        <f>IF(N171="zákl. přenesená",J171,0)</f>
        <v>0</v>
      </c>
      <c r="BH171" s="186">
        <f>IF(N171="sníž. přenesená",J171,0)</f>
        <v>0</v>
      </c>
      <c r="BI171" s="186">
        <f>IF(N171="nulová",J171,0)</f>
        <v>0</v>
      </c>
      <c r="BJ171" s="20" t="s">
        <v>76</v>
      </c>
      <c r="BK171" s="186">
        <f>ROUND(I171*H171,2)</f>
        <v>0</v>
      </c>
      <c r="BL171" s="20" t="s">
        <v>303</v>
      </c>
      <c r="BM171" s="185" t="s">
        <v>671</v>
      </c>
    </row>
    <row r="172" s="2" customFormat="1">
      <c r="A172" s="39"/>
      <c r="B172" s="40"/>
      <c r="C172" s="39"/>
      <c r="D172" s="187" t="s">
        <v>136</v>
      </c>
      <c r="E172" s="39"/>
      <c r="F172" s="188" t="s">
        <v>672</v>
      </c>
      <c r="G172" s="39"/>
      <c r="H172" s="39"/>
      <c r="I172" s="189"/>
      <c r="J172" s="39"/>
      <c r="K172" s="39"/>
      <c r="L172" s="40"/>
      <c r="M172" s="190"/>
      <c r="N172" s="191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136</v>
      </c>
      <c r="AU172" s="20" t="s">
        <v>80</v>
      </c>
    </row>
    <row r="173" s="13" customFormat="1">
      <c r="A173" s="13"/>
      <c r="B173" s="194"/>
      <c r="C173" s="13"/>
      <c r="D173" s="187" t="s">
        <v>140</v>
      </c>
      <c r="E173" s="195" t="s">
        <v>3</v>
      </c>
      <c r="F173" s="196" t="s">
        <v>668</v>
      </c>
      <c r="G173" s="13"/>
      <c r="H173" s="197">
        <v>1</v>
      </c>
      <c r="I173" s="198"/>
      <c r="J173" s="13"/>
      <c r="K173" s="13"/>
      <c r="L173" s="194"/>
      <c r="M173" s="199"/>
      <c r="N173" s="200"/>
      <c r="O173" s="200"/>
      <c r="P173" s="200"/>
      <c r="Q173" s="200"/>
      <c r="R173" s="200"/>
      <c r="S173" s="200"/>
      <c r="T173" s="20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5" t="s">
        <v>140</v>
      </c>
      <c r="AU173" s="195" t="s">
        <v>80</v>
      </c>
      <c r="AV173" s="13" t="s">
        <v>80</v>
      </c>
      <c r="AW173" s="13" t="s">
        <v>33</v>
      </c>
      <c r="AX173" s="13" t="s">
        <v>76</v>
      </c>
      <c r="AY173" s="195" t="s">
        <v>126</v>
      </c>
    </row>
    <row r="174" s="12" customFormat="1" ht="22.8" customHeight="1">
      <c r="A174" s="12"/>
      <c r="B174" s="160"/>
      <c r="C174" s="12"/>
      <c r="D174" s="161" t="s">
        <v>71</v>
      </c>
      <c r="E174" s="171" t="s">
        <v>673</v>
      </c>
      <c r="F174" s="171" t="s">
        <v>674</v>
      </c>
      <c r="G174" s="12"/>
      <c r="H174" s="12"/>
      <c r="I174" s="163"/>
      <c r="J174" s="172">
        <f>BK174</f>
        <v>0</v>
      </c>
      <c r="K174" s="12"/>
      <c r="L174" s="160"/>
      <c r="M174" s="165"/>
      <c r="N174" s="166"/>
      <c r="O174" s="166"/>
      <c r="P174" s="167">
        <f>SUM(P175:P196)</f>
        <v>0</v>
      </c>
      <c r="Q174" s="166"/>
      <c r="R174" s="167">
        <f>SUM(R175:R196)</f>
        <v>0</v>
      </c>
      <c r="S174" s="166"/>
      <c r="T174" s="168">
        <f>SUM(T175:T196)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1" t="s">
        <v>80</v>
      </c>
      <c r="AT174" s="169" t="s">
        <v>71</v>
      </c>
      <c r="AU174" s="169" t="s">
        <v>76</v>
      </c>
      <c r="AY174" s="161" t="s">
        <v>126</v>
      </c>
      <c r="BK174" s="170">
        <f>SUM(BK175:BK196)</f>
        <v>0</v>
      </c>
    </row>
    <row r="175" s="2" customFormat="1" ht="16.5" customHeight="1">
      <c r="A175" s="39"/>
      <c r="B175" s="173"/>
      <c r="C175" s="174" t="s">
        <v>309</v>
      </c>
      <c r="D175" s="174" t="s">
        <v>129</v>
      </c>
      <c r="E175" s="175" t="s">
        <v>675</v>
      </c>
      <c r="F175" s="176" t="s">
        <v>3</v>
      </c>
      <c r="G175" s="177" t="s">
        <v>197</v>
      </c>
      <c r="H175" s="178">
        <v>1</v>
      </c>
      <c r="I175" s="179"/>
      <c r="J175" s="180">
        <f>ROUND(I175*H175,2)</f>
        <v>0</v>
      </c>
      <c r="K175" s="176" t="s">
        <v>3</v>
      </c>
      <c r="L175" s="40"/>
      <c r="M175" s="181" t="s">
        <v>3</v>
      </c>
      <c r="N175" s="182" t="s">
        <v>43</v>
      </c>
      <c r="O175" s="73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85" t="s">
        <v>303</v>
      </c>
      <c r="AT175" s="185" t="s">
        <v>129</v>
      </c>
      <c r="AU175" s="185" t="s">
        <v>80</v>
      </c>
      <c r="AY175" s="20" t="s">
        <v>126</v>
      </c>
      <c r="BE175" s="186">
        <f>IF(N175="základní",J175,0)</f>
        <v>0</v>
      </c>
      <c r="BF175" s="186">
        <f>IF(N175="snížená",J175,0)</f>
        <v>0</v>
      </c>
      <c r="BG175" s="186">
        <f>IF(N175="zákl. přenesená",J175,0)</f>
        <v>0</v>
      </c>
      <c r="BH175" s="186">
        <f>IF(N175="sníž. přenesená",J175,0)</f>
        <v>0</v>
      </c>
      <c r="BI175" s="186">
        <f>IF(N175="nulová",J175,0)</f>
        <v>0</v>
      </c>
      <c r="BJ175" s="20" t="s">
        <v>76</v>
      </c>
      <c r="BK175" s="186">
        <f>ROUND(I175*H175,2)</f>
        <v>0</v>
      </c>
      <c r="BL175" s="20" t="s">
        <v>303</v>
      </c>
      <c r="BM175" s="185" t="s">
        <v>676</v>
      </c>
    </row>
    <row r="176" s="2" customFormat="1">
      <c r="A176" s="39"/>
      <c r="B176" s="40"/>
      <c r="C176" s="39"/>
      <c r="D176" s="187" t="s">
        <v>136</v>
      </c>
      <c r="E176" s="39"/>
      <c r="F176" s="188" t="s">
        <v>677</v>
      </c>
      <c r="G176" s="39"/>
      <c r="H176" s="39"/>
      <c r="I176" s="189"/>
      <c r="J176" s="39"/>
      <c r="K176" s="39"/>
      <c r="L176" s="40"/>
      <c r="M176" s="190"/>
      <c r="N176" s="191"/>
      <c r="O176" s="73"/>
      <c r="P176" s="73"/>
      <c r="Q176" s="73"/>
      <c r="R176" s="73"/>
      <c r="S176" s="73"/>
      <c r="T176" s="74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0" t="s">
        <v>136</v>
      </c>
      <c r="AU176" s="20" t="s">
        <v>80</v>
      </c>
    </row>
    <row r="177" s="2" customFormat="1" ht="16.5" customHeight="1">
      <c r="A177" s="39"/>
      <c r="B177" s="173"/>
      <c r="C177" s="174" t="s">
        <v>313</v>
      </c>
      <c r="D177" s="174" t="s">
        <v>129</v>
      </c>
      <c r="E177" s="175" t="s">
        <v>678</v>
      </c>
      <c r="F177" s="176" t="s">
        <v>679</v>
      </c>
      <c r="G177" s="177" t="s">
        <v>197</v>
      </c>
      <c r="H177" s="178">
        <v>2</v>
      </c>
      <c r="I177" s="179"/>
      <c r="J177" s="180">
        <f>ROUND(I177*H177,2)</f>
        <v>0</v>
      </c>
      <c r="K177" s="176" t="s">
        <v>3</v>
      </c>
      <c r="L177" s="40"/>
      <c r="M177" s="181" t="s">
        <v>3</v>
      </c>
      <c r="N177" s="182" t="s">
        <v>43</v>
      </c>
      <c r="O177" s="73"/>
      <c r="P177" s="183">
        <f>O177*H177</f>
        <v>0</v>
      </c>
      <c r="Q177" s="183">
        <v>0</v>
      </c>
      <c r="R177" s="183">
        <f>Q177*H177</f>
        <v>0</v>
      </c>
      <c r="S177" s="183">
        <v>0</v>
      </c>
      <c r="T177" s="184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185" t="s">
        <v>303</v>
      </c>
      <c r="AT177" s="185" t="s">
        <v>129</v>
      </c>
      <c r="AU177" s="185" t="s">
        <v>80</v>
      </c>
      <c r="AY177" s="20" t="s">
        <v>126</v>
      </c>
      <c r="BE177" s="186">
        <f>IF(N177="základní",J177,0)</f>
        <v>0</v>
      </c>
      <c r="BF177" s="186">
        <f>IF(N177="snížená",J177,0)</f>
        <v>0</v>
      </c>
      <c r="BG177" s="186">
        <f>IF(N177="zákl. přenesená",J177,0)</f>
        <v>0</v>
      </c>
      <c r="BH177" s="186">
        <f>IF(N177="sníž. přenesená",J177,0)</f>
        <v>0</v>
      </c>
      <c r="BI177" s="186">
        <f>IF(N177="nulová",J177,0)</f>
        <v>0</v>
      </c>
      <c r="BJ177" s="20" t="s">
        <v>76</v>
      </c>
      <c r="BK177" s="186">
        <f>ROUND(I177*H177,2)</f>
        <v>0</v>
      </c>
      <c r="BL177" s="20" t="s">
        <v>303</v>
      </c>
      <c r="BM177" s="185" t="s">
        <v>680</v>
      </c>
    </row>
    <row r="178" s="2" customFormat="1">
      <c r="A178" s="39"/>
      <c r="B178" s="40"/>
      <c r="C178" s="39"/>
      <c r="D178" s="187" t="s">
        <v>136</v>
      </c>
      <c r="E178" s="39"/>
      <c r="F178" s="188" t="s">
        <v>679</v>
      </c>
      <c r="G178" s="39"/>
      <c r="H178" s="39"/>
      <c r="I178" s="189"/>
      <c r="J178" s="39"/>
      <c r="K178" s="39"/>
      <c r="L178" s="40"/>
      <c r="M178" s="190"/>
      <c r="N178" s="191"/>
      <c r="O178" s="73"/>
      <c r="P178" s="73"/>
      <c r="Q178" s="73"/>
      <c r="R178" s="73"/>
      <c r="S178" s="73"/>
      <c r="T178" s="74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20" t="s">
        <v>136</v>
      </c>
      <c r="AU178" s="20" t="s">
        <v>80</v>
      </c>
    </row>
    <row r="179" s="13" customFormat="1">
      <c r="A179" s="13"/>
      <c r="B179" s="194"/>
      <c r="C179" s="13"/>
      <c r="D179" s="187" t="s">
        <v>140</v>
      </c>
      <c r="E179" s="195" t="s">
        <v>3</v>
      </c>
      <c r="F179" s="196" t="s">
        <v>80</v>
      </c>
      <c r="G179" s="13"/>
      <c r="H179" s="197">
        <v>2</v>
      </c>
      <c r="I179" s="198"/>
      <c r="J179" s="13"/>
      <c r="K179" s="13"/>
      <c r="L179" s="194"/>
      <c r="M179" s="199"/>
      <c r="N179" s="200"/>
      <c r="O179" s="200"/>
      <c r="P179" s="200"/>
      <c r="Q179" s="200"/>
      <c r="R179" s="200"/>
      <c r="S179" s="200"/>
      <c r="T179" s="20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95" t="s">
        <v>140</v>
      </c>
      <c r="AU179" s="195" t="s">
        <v>80</v>
      </c>
      <c r="AV179" s="13" t="s">
        <v>80</v>
      </c>
      <c r="AW179" s="13" t="s">
        <v>33</v>
      </c>
      <c r="AX179" s="13" t="s">
        <v>76</v>
      </c>
      <c r="AY179" s="195" t="s">
        <v>126</v>
      </c>
    </row>
    <row r="180" s="2" customFormat="1" ht="16.5" customHeight="1">
      <c r="A180" s="39"/>
      <c r="B180" s="173"/>
      <c r="C180" s="221" t="s">
        <v>321</v>
      </c>
      <c r="D180" s="221" t="s">
        <v>343</v>
      </c>
      <c r="E180" s="222" t="s">
        <v>681</v>
      </c>
      <c r="F180" s="223" t="s">
        <v>682</v>
      </c>
      <c r="G180" s="224" t="s">
        <v>197</v>
      </c>
      <c r="H180" s="225">
        <v>2</v>
      </c>
      <c r="I180" s="226"/>
      <c r="J180" s="227">
        <f>ROUND(I180*H180,2)</f>
        <v>0</v>
      </c>
      <c r="K180" s="223" t="s">
        <v>3</v>
      </c>
      <c r="L180" s="228"/>
      <c r="M180" s="229" t="s">
        <v>3</v>
      </c>
      <c r="N180" s="230" t="s">
        <v>43</v>
      </c>
      <c r="O180" s="73"/>
      <c r="P180" s="183">
        <f>O180*H180</f>
        <v>0</v>
      </c>
      <c r="Q180" s="183">
        <v>0</v>
      </c>
      <c r="R180" s="183">
        <f>Q180*H180</f>
        <v>0</v>
      </c>
      <c r="S180" s="183">
        <v>0</v>
      </c>
      <c r="T180" s="184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85" t="s">
        <v>397</v>
      </c>
      <c r="AT180" s="185" t="s">
        <v>343</v>
      </c>
      <c r="AU180" s="185" t="s">
        <v>80</v>
      </c>
      <c r="AY180" s="20" t="s">
        <v>126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20" t="s">
        <v>76</v>
      </c>
      <c r="BK180" s="186">
        <f>ROUND(I180*H180,2)</f>
        <v>0</v>
      </c>
      <c r="BL180" s="20" t="s">
        <v>303</v>
      </c>
      <c r="BM180" s="185" t="s">
        <v>683</v>
      </c>
    </row>
    <row r="181" s="2" customFormat="1">
      <c r="A181" s="39"/>
      <c r="B181" s="40"/>
      <c r="C181" s="39"/>
      <c r="D181" s="187" t="s">
        <v>136</v>
      </c>
      <c r="E181" s="39"/>
      <c r="F181" s="188" t="s">
        <v>682</v>
      </c>
      <c r="G181" s="39"/>
      <c r="H181" s="39"/>
      <c r="I181" s="189"/>
      <c r="J181" s="39"/>
      <c r="K181" s="39"/>
      <c r="L181" s="40"/>
      <c r="M181" s="190"/>
      <c r="N181" s="191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136</v>
      </c>
      <c r="AU181" s="20" t="s">
        <v>80</v>
      </c>
    </row>
    <row r="182" s="13" customFormat="1">
      <c r="A182" s="13"/>
      <c r="B182" s="194"/>
      <c r="C182" s="13"/>
      <c r="D182" s="187" t="s">
        <v>140</v>
      </c>
      <c r="E182" s="195" t="s">
        <v>3</v>
      </c>
      <c r="F182" s="196" t="s">
        <v>80</v>
      </c>
      <c r="G182" s="13"/>
      <c r="H182" s="197">
        <v>2</v>
      </c>
      <c r="I182" s="198"/>
      <c r="J182" s="13"/>
      <c r="K182" s="13"/>
      <c r="L182" s="194"/>
      <c r="M182" s="199"/>
      <c r="N182" s="200"/>
      <c r="O182" s="200"/>
      <c r="P182" s="200"/>
      <c r="Q182" s="200"/>
      <c r="R182" s="200"/>
      <c r="S182" s="200"/>
      <c r="T182" s="20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95" t="s">
        <v>140</v>
      </c>
      <c r="AU182" s="195" t="s">
        <v>80</v>
      </c>
      <c r="AV182" s="13" t="s">
        <v>80</v>
      </c>
      <c r="AW182" s="13" t="s">
        <v>33</v>
      </c>
      <c r="AX182" s="13" t="s">
        <v>76</v>
      </c>
      <c r="AY182" s="195" t="s">
        <v>126</v>
      </c>
    </row>
    <row r="183" s="2" customFormat="1" ht="16.5" customHeight="1">
      <c r="A183" s="39"/>
      <c r="B183" s="173"/>
      <c r="C183" s="174" t="s">
        <v>326</v>
      </c>
      <c r="D183" s="174" t="s">
        <v>129</v>
      </c>
      <c r="E183" s="175" t="s">
        <v>684</v>
      </c>
      <c r="F183" s="176" t="s">
        <v>685</v>
      </c>
      <c r="G183" s="177" t="s">
        <v>222</v>
      </c>
      <c r="H183" s="178">
        <v>55</v>
      </c>
      <c r="I183" s="179"/>
      <c r="J183" s="180">
        <f>ROUND(I183*H183,2)</f>
        <v>0</v>
      </c>
      <c r="K183" s="176" t="s">
        <v>3</v>
      </c>
      <c r="L183" s="40"/>
      <c r="M183" s="181" t="s">
        <v>3</v>
      </c>
      <c r="N183" s="182" t="s">
        <v>43</v>
      </c>
      <c r="O183" s="73"/>
      <c r="P183" s="183">
        <f>O183*H183</f>
        <v>0</v>
      </c>
      <c r="Q183" s="183">
        <v>0</v>
      </c>
      <c r="R183" s="183">
        <f>Q183*H183</f>
        <v>0</v>
      </c>
      <c r="S183" s="183">
        <v>0</v>
      </c>
      <c r="T183" s="184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85" t="s">
        <v>303</v>
      </c>
      <c r="AT183" s="185" t="s">
        <v>129</v>
      </c>
      <c r="AU183" s="185" t="s">
        <v>80</v>
      </c>
      <c r="AY183" s="20" t="s">
        <v>126</v>
      </c>
      <c r="BE183" s="186">
        <f>IF(N183="základní",J183,0)</f>
        <v>0</v>
      </c>
      <c r="BF183" s="186">
        <f>IF(N183="snížená",J183,0)</f>
        <v>0</v>
      </c>
      <c r="BG183" s="186">
        <f>IF(N183="zákl. přenesená",J183,0)</f>
        <v>0</v>
      </c>
      <c r="BH183" s="186">
        <f>IF(N183="sníž. přenesená",J183,0)</f>
        <v>0</v>
      </c>
      <c r="BI183" s="186">
        <f>IF(N183="nulová",J183,0)</f>
        <v>0</v>
      </c>
      <c r="BJ183" s="20" t="s">
        <v>76</v>
      </c>
      <c r="BK183" s="186">
        <f>ROUND(I183*H183,2)</f>
        <v>0</v>
      </c>
      <c r="BL183" s="20" t="s">
        <v>303</v>
      </c>
      <c r="BM183" s="185" t="s">
        <v>686</v>
      </c>
    </row>
    <row r="184" s="2" customFormat="1">
      <c r="A184" s="39"/>
      <c r="B184" s="40"/>
      <c r="C184" s="39"/>
      <c r="D184" s="187" t="s">
        <v>136</v>
      </c>
      <c r="E184" s="39"/>
      <c r="F184" s="188" t="s">
        <v>685</v>
      </c>
      <c r="G184" s="39"/>
      <c r="H184" s="39"/>
      <c r="I184" s="189"/>
      <c r="J184" s="39"/>
      <c r="K184" s="39"/>
      <c r="L184" s="40"/>
      <c r="M184" s="190"/>
      <c r="N184" s="191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136</v>
      </c>
      <c r="AU184" s="20" t="s">
        <v>80</v>
      </c>
    </row>
    <row r="185" s="13" customFormat="1">
      <c r="A185" s="13"/>
      <c r="B185" s="194"/>
      <c r="C185" s="13"/>
      <c r="D185" s="187" t="s">
        <v>140</v>
      </c>
      <c r="E185" s="195" t="s">
        <v>3</v>
      </c>
      <c r="F185" s="196" t="s">
        <v>542</v>
      </c>
      <c r="G185" s="13"/>
      <c r="H185" s="197">
        <v>55</v>
      </c>
      <c r="I185" s="198"/>
      <c r="J185" s="13"/>
      <c r="K185" s="13"/>
      <c r="L185" s="194"/>
      <c r="M185" s="199"/>
      <c r="N185" s="200"/>
      <c r="O185" s="200"/>
      <c r="P185" s="200"/>
      <c r="Q185" s="200"/>
      <c r="R185" s="200"/>
      <c r="S185" s="200"/>
      <c r="T185" s="20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95" t="s">
        <v>140</v>
      </c>
      <c r="AU185" s="195" t="s">
        <v>80</v>
      </c>
      <c r="AV185" s="13" t="s">
        <v>80</v>
      </c>
      <c r="AW185" s="13" t="s">
        <v>33</v>
      </c>
      <c r="AX185" s="13" t="s">
        <v>76</v>
      </c>
      <c r="AY185" s="195" t="s">
        <v>126</v>
      </c>
    </row>
    <row r="186" s="2" customFormat="1" ht="16.5" customHeight="1">
      <c r="A186" s="39"/>
      <c r="B186" s="173"/>
      <c r="C186" s="221" t="s">
        <v>8</v>
      </c>
      <c r="D186" s="221" t="s">
        <v>343</v>
      </c>
      <c r="E186" s="222" t="s">
        <v>687</v>
      </c>
      <c r="F186" s="223" t="s">
        <v>688</v>
      </c>
      <c r="G186" s="224" t="s">
        <v>222</v>
      </c>
      <c r="H186" s="225">
        <v>55</v>
      </c>
      <c r="I186" s="226"/>
      <c r="J186" s="227">
        <f>ROUND(I186*H186,2)</f>
        <v>0</v>
      </c>
      <c r="K186" s="223" t="s">
        <v>3</v>
      </c>
      <c r="L186" s="228"/>
      <c r="M186" s="229" t="s">
        <v>3</v>
      </c>
      <c r="N186" s="230" t="s">
        <v>43</v>
      </c>
      <c r="O186" s="73"/>
      <c r="P186" s="183">
        <f>O186*H186</f>
        <v>0</v>
      </c>
      <c r="Q186" s="183">
        <v>0</v>
      </c>
      <c r="R186" s="183">
        <f>Q186*H186</f>
        <v>0</v>
      </c>
      <c r="S186" s="183">
        <v>0</v>
      </c>
      <c r="T186" s="184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85" t="s">
        <v>397</v>
      </c>
      <c r="AT186" s="185" t="s">
        <v>343</v>
      </c>
      <c r="AU186" s="185" t="s">
        <v>80</v>
      </c>
      <c r="AY186" s="20" t="s">
        <v>126</v>
      </c>
      <c r="BE186" s="186">
        <f>IF(N186="základní",J186,0)</f>
        <v>0</v>
      </c>
      <c r="BF186" s="186">
        <f>IF(N186="snížená",J186,0)</f>
        <v>0</v>
      </c>
      <c r="BG186" s="186">
        <f>IF(N186="zákl. přenesená",J186,0)</f>
        <v>0</v>
      </c>
      <c r="BH186" s="186">
        <f>IF(N186="sníž. přenesená",J186,0)</f>
        <v>0</v>
      </c>
      <c r="BI186" s="186">
        <f>IF(N186="nulová",J186,0)</f>
        <v>0</v>
      </c>
      <c r="BJ186" s="20" t="s">
        <v>76</v>
      </c>
      <c r="BK186" s="186">
        <f>ROUND(I186*H186,2)</f>
        <v>0</v>
      </c>
      <c r="BL186" s="20" t="s">
        <v>303</v>
      </c>
      <c r="BM186" s="185" t="s">
        <v>689</v>
      </c>
    </row>
    <row r="187" s="2" customFormat="1">
      <c r="A187" s="39"/>
      <c r="B187" s="40"/>
      <c r="C187" s="39"/>
      <c r="D187" s="187" t="s">
        <v>136</v>
      </c>
      <c r="E187" s="39"/>
      <c r="F187" s="188" t="s">
        <v>688</v>
      </c>
      <c r="G187" s="39"/>
      <c r="H187" s="39"/>
      <c r="I187" s="189"/>
      <c r="J187" s="39"/>
      <c r="K187" s="39"/>
      <c r="L187" s="40"/>
      <c r="M187" s="190"/>
      <c r="N187" s="191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136</v>
      </c>
      <c r="AU187" s="20" t="s">
        <v>80</v>
      </c>
    </row>
    <row r="188" s="13" customFormat="1">
      <c r="A188" s="13"/>
      <c r="B188" s="194"/>
      <c r="C188" s="13"/>
      <c r="D188" s="187" t="s">
        <v>140</v>
      </c>
      <c r="E188" s="195" t="s">
        <v>3</v>
      </c>
      <c r="F188" s="196" t="s">
        <v>542</v>
      </c>
      <c r="G188" s="13"/>
      <c r="H188" s="197">
        <v>55</v>
      </c>
      <c r="I188" s="198"/>
      <c r="J188" s="13"/>
      <c r="K188" s="13"/>
      <c r="L188" s="194"/>
      <c r="M188" s="199"/>
      <c r="N188" s="200"/>
      <c r="O188" s="200"/>
      <c r="P188" s="200"/>
      <c r="Q188" s="200"/>
      <c r="R188" s="200"/>
      <c r="S188" s="200"/>
      <c r="T188" s="20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95" t="s">
        <v>140</v>
      </c>
      <c r="AU188" s="195" t="s">
        <v>80</v>
      </c>
      <c r="AV188" s="13" t="s">
        <v>80</v>
      </c>
      <c r="AW188" s="13" t="s">
        <v>33</v>
      </c>
      <c r="AX188" s="13" t="s">
        <v>76</v>
      </c>
      <c r="AY188" s="195" t="s">
        <v>126</v>
      </c>
    </row>
    <row r="189" s="2" customFormat="1" ht="16.5" customHeight="1">
      <c r="A189" s="39"/>
      <c r="B189" s="173"/>
      <c r="C189" s="174" t="s">
        <v>335</v>
      </c>
      <c r="D189" s="174" t="s">
        <v>129</v>
      </c>
      <c r="E189" s="175" t="s">
        <v>690</v>
      </c>
      <c r="F189" s="176" t="s">
        <v>691</v>
      </c>
      <c r="G189" s="177" t="s">
        <v>222</v>
      </c>
      <c r="H189" s="178">
        <v>2</v>
      </c>
      <c r="I189" s="179"/>
      <c r="J189" s="180">
        <f>ROUND(I189*H189,2)</f>
        <v>0</v>
      </c>
      <c r="K189" s="176" t="s">
        <v>3</v>
      </c>
      <c r="L189" s="40"/>
      <c r="M189" s="181" t="s">
        <v>3</v>
      </c>
      <c r="N189" s="182" t="s">
        <v>43</v>
      </c>
      <c r="O189" s="73"/>
      <c r="P189" s="183">
        <f>O189*H189</f>
        <v>0</v>
      </c>
      <c r="Q189" s="183">
        <v>0</v>
      </c>
      <c r="R189" s="183">
        <f>Q189*H189</f>
        <v>0</v>
      </c>
      <c r="S189" s="183">
        <v>0</v>
      </c>
      <c r="T189" s="184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85" t="s">
        <v>303</v>
      </c>
      <c r="AT189" s="185" t="s">
        <v>129</v>
      </c>
      <c r="AU189" s="185" t="s">
        <v>80</v>
      </c>
      <c r="AY189" s="20" t="s">
        <v>126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20" t="s">
        <v>76</v>
      </c>
      <c r="BK189" s="186">
        <f>ROUND(I189*H189,2)</f>
        <v>0</v>
      </c>
      <c r="BL189" s="20" t="s">
        <v>303</v>
      </c>
      <c r="BM189" s="185" t="s">
        <v>692</v>
      </c>
    </row>
    <row r="190" s="2" customFormat="1">
      <c r="A190" s="39"/>
      <c r="B190" s="40"/>
      <c r="C190" s="39"/>
      <c r="D190" s="187" t="s">
        <v>136</v>
      </c>
      <c r="E190" s="39"/>
      <c r="F190" s="188" t="s">
        <v>691</v>
      </c>
      <c r="G190" s="39"/>
      <c r="H190" s="39"/>
      <c r="I190" s="189"/>
      <c r="J190" s="39"/>
      <c r="K190" s="39"/>
      <c r="L190" s="40"/>
      <c r="M190" s="190"/>
      <c r="N190" s="191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136</v>
      </c>
      <c r="AU190" s="20" t="s">
        <v>80</v>
      </c>
    </row>
    <row r="191" s="13" customFormat="1">
      <c r="A191" s="13"/>
      <c r="B191" s="194"/>
      <c r="C191" s="13"/>
      <c r="D191" s="187" t="s">
        <v>140</v>
      </c>
      <c r="E191" s="195" t="s">
        <v>3</v>
      </c>
      <c r="F191" s="196" t="s">
        <v>80</v>
      </c>
      <c r="G191" s="13"/>
      <c r="H191" s="197">
        <v>2</v>
      </c>
      <c r="I191" s="198"/>
      <c r="J191" s="13"/>
      <c r="K191" s="13"/>
      <c r="L191" s="194"/>
      <c r="M191" s="199"/>
      <c r="N191" s="200"/>
      <c r="O191" s="200"/>
      <c r="P191" s="200"/>
      <c r="Q191" s="200"/>
      <c r="R191" s="200"/>
      <c r="S191" s="200"/>
      <c r="T191" s="20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95" t="s">
        <v>140</v>
      </c>
      <c r="AU191" s="195" t="s">
        <v>80</v>
      </c>
      <c r="AV191" s="13" t="s">
        <v>80</v>
      </c>
      <c r="AW191" s="13" t="s">
        <v>33</v>
      </c>
      <c r="AX191" s="13" t="s">
        <v>76</v>
      </c>
      <c r="AY191" s="195" t="s">
        <v>126</v>
      </c>
    </row>
    <row r="192" s="2" customFormat="1" ht="16.5" customHeight="1">
      <c r="A192" s="39"/>
      <c r="B192" s="173"/>
      <c r="C192" s="221" t="s">
        <v>342</v>
      </c>
      <c r="D192" s="221" t="s">
        <v>343</v>
      </c>
      <c r="E192" s="222" t="s">
        <v>693</v>
      </c>
      <c r="F192" s="223" t="s">
        <v>691</v>
      </c>
      <c r="G192" s="224" t="s">
        <v>222</v>
      </c>
      <c r="H192" s="225">
        <v>2</v>
      </c>
      <c r="I192" s="226"/>
      <c r="J192" s="227">
        <f>ROUND(I192*H192,2)</f>
        <v>0</v>
      </c>
      <c r="K192" s="223" t="s">
        <v>3</v>
      </c>
      <c r="L192" s="228"/>
      <c r="M192" s="229" t="s">
        <v>3</v>
      </c>
      <c r="N192" s="230" t="s">
        <v>43</v>
      </c>
      <c r="O192" s="73"/>
      <c r="P192" s="183">
        <f>O192*H192</f>
        <v>0</v>
      </c>
      <c r="Q192" s="183">
        <v>0</v>
      </c>
      <c r="R192" s="183">
        <f>Q192*H192</f>
        <v>0</v>
      </c>
      <c r="S192" s="183">
        <v>0</v>
      </c>
      <c r="T192" s="184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85" t="s">
        <v>397</v>
      </c>
      <c r="AT192" s="185" t="s">
        <v>343</v>
      </c>
      <c r="AU192" s="185" t="s">
        <v>80</v>
      </c>
      <c r="AY192" s="20" t="s">
        <v>126</v>
      </c>
      <c r="BE192" s="186">
        <f>IF(N192="základní",J192,0)</f>
        <v>0</v>
      </c>
      <c r="BF192" s="186">
        <f>IF(N192="snížená",J192,0)</f>
        <v>0</v>
      </c>
      <c r="BG192" s="186">
        <f>IF(N192="zákl. přenesená",J192,0)</f>
        <v>0</v>
      </c>
      <c r="BH192" s="186">
        <f>IF(N192="sníž. přenesená",J192,0)</f>
        <v>0</v>
      </c>
      <c r="BI192" s="186">
        <f>IF(N192="nulová",J192,0)</f>
        <v>0</v>
      </c>
      <c r="BJ192" s="20" t="s">
        <v>76</v>
      </c>
      <c r="BK192" s="186">
        <f>ROUND(I192*H192,2)</f>
        <v>0</v>
      </c>
      <c r="BL192" s="20" t="s">
        <v>303</v>
      </c>
      <c r="BM192" s="185" t="s">
        <v>694</v>
      </c>
    </row>
    <row r="193" s="2" customFormat="1">
      <c r="A193" s="39"/>
      <c r="B193" s="40"/>
      <c r="C193" s="39"/>
      <c r="D193" s="187" t="s">
        <v>136</v>
      </c>
      <c r="E193" s="39"/>
      <c r="F193" s="188" t="s">
        <v>691</v>
      </c>
      <c r="G193" s="39"/>
      <c r="H193" s="39"/>
      <c r="I193" s="189"/>
      <c r="J193" s="39"/>
      <c r="K193" s="39"/>
      <c r="L193" s="40"/>
      <c r="M193" s="190"/>
      <c r="N193" s="191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136</v>
      </c>
      <c r="AU193" s="20" t="s">
        <v>80</v>
      </c>
    </row>
    <row r="194" s="13" customFormat="1">
      <c r="A194" s="13"/>
      <c r="B194" s="194"/>
      <c r="C194" s="13"/>
      <c r="D194" s="187" t="s">
        <v>140</v>
      </c>
      <c r="E194" s="195" t="s">
        <v>3</v>
      </c>
      <c r="F194" s="196" t="s">
        <v>80</v>
      </c>
      <c r="G194" s="13"/>
      <c r="H194" s="197">
        <v>2</v>
      </c>
      <c r="I194" s="198"/>
      <c r="J194" s="13"/>
      <c r="K194" s="13"/>
      <c r="L194" s="194"/>
      <c r="M194" s="199"/>
      <c r="N194" s="200"/>
      <c r="O194" s="200"/>
      <c r="P194" s="200"/>
      <c r="Q194" s="200"/>
      <c r="R194" s="200"/>
      <c r="S194" s="200"/>
      <c r="T194" s="20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95" t="s">
        <v>140</v>
      </c>
      <c r="AU194" s="195" t="s">
        <v>80</v>
      </c>
      <c r="AV194" s="13" t="s">
        <v>80</v>
      </c>
      <c r="AW194" s="13" t="s">
        <v>33</v>
      </c>
      <c r="AX194" s="13" t="s">
        <v>76</v>
      </c>
      <c r="AY194" s="195" t="s">
        <v>126</v>
      </c>
    </row>
    <row r="195" s="2" customFormat="1" ht="24.15" customHeight="1">
      <c r="A195" s="39"/>
      <c r="B195" s="173"/>
      <c r="C195" s="174" t="s">
        <v>349</v>
      </c>
      <c r="D195" s="174" t="s">
        <v>129</v>
      </c>
      <c r="E195" s="175" t="s">
        <v>695</v>
      </c>
      <c r="F195" s="176" t="s">
        <v>696</v>
      </c>
      <c r="G195" s="177" t="s">
        <v>197</v>
      </c>
      <c r="H195" s="178">
        <v>1</v>
      </c>
      <c r="I195" s="179"/>
      <c r="J195" s="180">
        <f>ROUND(I195*H195,2)</f>
        <v>0</v>
      </c>
      <c r="K195" s="176" t="s">
        <v>3</v>
      </c>
      <c r="L195" s="40"/>
      <c r="M195" s="181" t="s">
        <v>3</v>
      </c>
      <c r="N195" s="182" t="s">
        <v>43</v>
      </c>
      <c r="O195" s="73"/>
      <c r="P195" s="183">
        <f>O195*H195</f>
        <v>0</v>
      </c>
      <c r="Q195" s="183">
        <v>0</v>
      </c>
      <c r="R195" s="183">
        <f>Q195*H195</f>
        <v>0</v>
      </c>
      <c r="S195" s="183">
        <v>0</v>
      </c>
      <c r="T195" s="184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85" t="s">
        <v>303</v>
      </c>
      <c r="AT195" s="185" t="s">
        <v>129</v>
      </c>
      <c r="AU195" s="185" t="s">
        <v>80</v>
      </c>
      <c r="AY195" s="20" t="s">
        <v>126</v>
      </c>
      <c r="BE195" s="186">
        <f>IF(N195="základní",J195,0)</f>
        <v>0</v>
      </c>
      <c r="BF195" s="186">
        <f>IF(N195="snížená",J195,0)</f>
        <v>0</v>
      </c>
      <c r="BG195" s="186">
        <f>IF(N195="zákl. přenesená",J195,0)</f>
        <v>0</v>
      </c>
      <c r="BH195" s="186">
        <f>IF(N195="sníž. přenesená",J195,0)</f>
        <v>0</v>
      </c>
      <c r="BI195" s="186">
        <f>IF(N195="nulová",J195,0)</f>
        <v>0</v>
      </c>
      <c r="BJ195" s="20" t="s">
        <v>76</v>
      </c>
      <c r="BK195" s="186">
        <f>ROUND(I195*H195,2)</f>
        <v>0</v>
      </c>
      <c r="BL195" s="20" t="s">
        <v>303</v>
      </c>
      <c r="BM195" s="185" t="s">
        <v>697</v>
      </c>
    </row>
    <row r="196" s="2" customFormat="1">
      <c r="A196" s="39"/>
      <c r="B196" s="40"/>
      <c r="C196" s="39"/>
      <c r="D196" s="187" t="s">
        <v>136</v>
      </c>
      <c r="E196" s="39"/>
      <c r="F196" s="188" t="s">
        <v>696</v>
      </c>
      <c r="G196" s="39"/>
      <c r="H196" s="39"/>
      <c r="I196" s="189"/>
      <c r="J196" s="39"/>
      <c r="K196" s="39"/>
      <c r="L196" s="40"/>
      <c r="M196" s="190"/>
      <c r="N196" s="191"/>
      <c r="O196" s="73"/>
      <c r="P196" s="73"/>
      <c r="Q196" s="73"/>
      <c r="R196" s="73"/>
      <c r="S196" s="73"/>
      <c r="T196" s="74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20" t="s">
        <v>136</v>
      </c>
      <c r="AU196" s="20" t="s">
        <v>80</v>
      </c>
    </row>
    <row r="197" s="12" customFormat="1" ht="25.92" customHeight="1">
      <c r="A197" s="12"/>
      <c r="B197" s="160"/>
      <c r="C197" s="12"/>
      <c r="D197" s="161" t="s">
        <v>71</v>
      </c>
      <c r="E197" s="162" t="s">
        <v>343</v>
      </c>
      <c r="F197" s="162" t="s">
        <v>698</v>
      </c>
      <c r="G197" s="12"/>
      <c r="H197" s="12"/>
      <c r="I197" s="163"/>
      <c r="J197" s="164">
        <f>BK197</f>
        <v>0</v>
      </c>
      <c r="K197" s="12"/>
      <c r="L197" s="160"/>
      <c r="M197" s="165"/>
      <c r="N197" s="166"/>
      <c r="O197" s="166"/>
      <c r="P197" s="167">
        <f>P198</f>
        <v>0</v>
      </c>
      <c r="Q197" s="166"/>
      <c r="R197" s="167">
        <f>R198</f>
        <v>0.021614999999999999</v>
      </c>
      <c r="S197" s="166"/>
      <c r="T197" s="168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61" t="s">
        <v>145</v>
      </c>
      <c r="AT197" s="169" t="s">
        <v>71</v>
      </c>
      <c r="AU197" s="169" t="s">
        <v>72</v>
      </c>
      <c r="AY197" s="161" t="s">
        <v>126</v>
      </c>
      <c r="BK197" s="170">
        <f>BK198</f>
        <v>0</v>
      </c>
    </row>
    <row r="198" s="12" customFormat="1" ht="22.8" customHeight="1">
      <c r="A198" s="12"/>
      <c r="B198" s="160"/>
      <c r="C198" s="12"/>
      <c r="D198" s="161" t="s">
        <v>71</v>
      </c>
      <c r="E198" s="171" t="s">
        <v>699</v>
      </c>
      <c r="F198" s="171" t="s">
        <v>700</v>
      </c>
      <c r="G198" s="12"/>
      <c r="H198" s="12"/>
      <c r="I198" s="163"/>
      <c r="J198" s="172">
        <f>BK198</f>
        <v>0</v>
      </c>
      <c r="K198" s="12"/>
      <c r="L198" s="160"/>
      <c r="M198" s="165"/>
      <c r="N198" s="166"/>
      <c r="O198" s="166"/>
      <c r="P198" s="167">
        <f>SUM(P199:P208)</f>
        <v>0</v>
      </c>
      <c r="Q198" s="166"/>
      <c r="R198" s="167">
        <f>SUM(R199:R208)</f>
        <v>0.021614999999999999</v>
      </c>
      <c r="S198" s="166"/>
      <c r="T198" s="168">
        <f>SUM(T199:T208)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61" t="s">
        <v>145</v>
      </c>
      <c r="AT198" s="169" t="s">
        <v>71</v>
      </c>
      <c r="AU198" s="169" t="s">
        <v>76</v>
      </c>
      <c r="AY198" s="161" t="s">
        <v>126</v>
      </c>
      <c r="BK198" s="170">
        <f>SUM(BK199:BK208)</f>
        <v>0</v>
      </c>
    </row>
    <row r="199" s="2" customFormat="1" ht="16.5" customHeight="1">
      <c r="A199" s="39"/>
      <c r="B199" s="173"/>
      <c r="C199" s="174" t="s">
        <v>355</v>
      </c>
      <c r="D199" s="174" t="s">
        <v>129</v>
      </c>
      <c r="E199" s="175" t="s">
        <v>701</v>
      </c>
      <c r="F199" s="176" t="s">
        <v>702</v>
      </c>
      <c r="G199" s="177" t="s">
        <v>222</v>
      </c>
      <c r="H199" s="178">
        <v>55</v>
      </c>
      <c r="I199" s="179"/>
      <c r="J199" s="180">
        <f>ROUND(I199*H199,2)</f>
        <v>0</v>
      </c>
      <c r="K199" s="176" t="s">
        <v>198</v>
      </c>
      <c r="L199" s="40"/>
      <c r="M199" s="181" t="s">
        <v>3</v>
      </c>
      <c r="N199" s="182" t="s">
        <v>43</v>
      </c>
      <c r="O199" s="73"/>
      <c r="P199" s="183">
        <f>O199*H199</f>
        <v>0</v>
      </c>
      <c r="Q199" s="183">
        <v>0.00012</v>
      </c>
      <c r="R199" s="183">
        <f>Q199*H199</f>
        <v>0.0066</v>
      </c>
      <c r="S199" s="183">
        <v>0</v>
      </c>
      <c r="T199" s="184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85" t="s">
        <v>375</v>
      </c>
      <c r="AT199" s="185" t="s">
        <v>129</v>
      </c>
      <c r="AU199" s="185" t="s">
        <v>80</v>
      </c>
      <c r="AY199" s="20" t="s">
        <v>126</v>
      </c>
      <c r="BE199" s="186">
        <f>IF(N199="základní",J199,0)</f>
        <v>0</v>
      </c>
      <c r="BF199" s="186">
        <f>IF(N199="snížená",J199,0)</f>
        <v>0</v>
      </c>
      <c r="BG199" s="186">
        <f>IF(N199="zákl. přenesená",J199,0)</f>
        <v>0</v>
      </c>
      <c r="BH199" s="186">
        <f>IF(N199="sníž. přenesená",J199,0)</f>
        <v>0</v>
      </c>
      <c r="BI199" s="186">
        <f>IF(N199="nulová",J199,0)</f>
        <v>0</v>
      </c>
      <c r="BJ199" s="20" t="s">
        <v>76</v>
      </c>
      <c r="BK199" s="186">
        <f>ROUND(I199*H199,2)</f>
        <v>0</v>
      </c>
      <c r="BL199" s="20" t="s">
        <v>375</v>
      </c>
      <c r="BM199" s="185" t="s">
        <v>703</v>
      </c>
    </row>
    <row r="200" s="2" customFormat="1">
      <c r="A200" s="39"/>
      <c r="B200" s="40"/>
      <c r="C200" s="39"/>
      <c r="D200" s="187" t="s">
        <v>136</v>
      </c>
      <c r="E200" s="39"/>
      <c r="F200" s="188" t="s">
        <v>704</v>
      </c>
      <c r="G200" s="39"/>
      <c r="H200" s="39"/>
      <c r="I200" s="189"/>
      <c r="J200" s="39"/>
      <c r="K200" s="39"/>
      <c r="L200" s="40"/>
      <c r="M200" s="190"/>
      <c r="N200" s="191"/>
      <c r="O200" s="73"/>
      <c r="P200" s="73"/>
      <c r="Q200" s="73"/>
      <c r="R200" s="73"/>
      <c r="S200" s="73"/>
      <c r="T200" s="74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0" t="s">
        <v>136</v>
      </c>
      <c r="AU200" s="20" t="s">
        <v>80</v>
      </c>
    </row>
    <row r="201" s="2" customFormat="1">
      <c r="A201" s="39"/>
      <c r="B201" s="40"/>
      <c r="C201" s="39"/>
      <c r="D201" s="192" t="s">
        <v>138</v>
      </c>
      <c r="E201" s="39"/>
      <c r="F201" s="193" t="s">
        <v>705</v>
      </c>
      <c r="G201" s="39"/>
      <c r="H201" s="39"/>
      <c r="I201" s="189"/>
      <c r="J201" s="39"/>
      <c r="K201" s="39"/>
      <c r="L201" s="40"/>
      <c r="M201" s="190"/>
      <c r="N201" s="191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138</v>
      </c>
      <c r="AU201" s="20" t="s">
        <v>80</v>
      </c>
    </row>
    <row r="202" s="13" customFormat="1">
      <c r="A202" s="13"/>
      <c r="B202" s="194"/>
      <c r="C202" s="13"/>
      <c r="D202" s="187" t="s">
        <v>140</v>
      </c>
      <c r="E202" s="195" t="s">
        <v>3</v>
      </c>
      <c r="F202" s="196" t="s">
        <v>706</v>
      </c>
      <c r="G202" s="13"/>
      <c r="H202" s="197">
        <v>55</v>
      </c>
      <c r="I202" s="198"/>
      <c r="J202" s="13"/>
      <c r="K202" s="13"/>
      <c r="L202" s="194"/>
      <c r="M202" s="199"/>
      <c r="N202" s="200"/>
      <c r="O202" s="200"/>
      <c r="P202" s="200"/>
      <c r="Q202" s="200"/>
      <c r="R202" s="200"/>
      <c r="S202" s="200"/>
      <c r="T202" s="20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95" t="s">
        <v>140</v>
      </c>
      <c r="AU202" s="195" t="s">
        <v>80</v>
      </c>
      <c r="AV202" s="13" t="s">
        <v>80</v>
      </c>
      <c r="AW202" s="13" t="s">
        <v>33</v>
      </c>
      <c r="AX202" s="13" t="s">
        <v>76</v>
      </c>
      <c r="AY202" s="195" t="s">
        <v>126</v>
      </c>
    </row>
    <row r="203" s="2" customFormat="1" ht="16.5" customHeight="1">
      <c r="A203" s="39"/>
      <c r="B203" s="173"/>
      <c r="C203" s="174" t="s">
        <v>361</v>
      </c>
      <c r="D203" s="174" t="s">
        <v>129</v>
      </c>
      <c r="E203" s="175" t="s">
        <v>707</v>
      </c>
      <c r="F203" s="176" t="s">
        <v>708</v>
      </c>
      <c r="G203" s="177" t="s">
        <v>222</v>
      </c>
      <c r="H203" s="178">
        <v>55</v>
      </c>
      <c r="I203" s="179"/>
      <c r="J203" s="180">
        <f>ROUND(I203*H203,2)</f>
        <v>0</v>
      </c>
      <c r="K203" s="176" t="s">
        <v>198</v>
      </c>
      <c r="L203" s="40"/>
      <c r="M203" s="181" t="s">
        <v>3</v>
      </c>
      <c r="N203" s="182" t="s">
        <v>43</v>
      </c>
      <c r="O203" s="73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185" t="s">
        <v>375</v>
      </c>
      <c r="AT203" s="185" t="s">
        <v>129</v>
      </c>
      <c r="AU203" s="185" t="s">
        <v>80</v>
      </c>
      <c r="AY203" s="20" t="s">
        <v>126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20" t="s">
        <v>76</v>
      </c>
      <c r="BK203" s="186">
        <f>ROUND(I203*H203,2)</f>
        <v>0</v>
      </c>
      <c r="BL203" s="20" t="s">
        <v>375</v>
      </c>
      <c r="BM203" s="185" t="s">
        <v>709</v>
      </c>
    </row>
    <row r="204" s="2" customFormat="1">
      <c r="A204" s="39"/>
      <c r="B204" s="40"/>
      <c r="C204" s="39"/>
      <c r="D204" s="187" t="s">
        <v>136</v>
      </c>
      <c r="E204" s="39"/>
      <c r="F204" s="188" t="s">
        <v>710</v>
      </c>
      <c r="G204" s="39"/>
      <c r="H204" s="39"/>
      <c r="I204" s="189"/>
      <c r="J204" s="39"/>
      <c r="K204" s="39"/>
      <c r="L204" s="40"/>
      <c r="M204" s="190"/>
      <c r="N204" s="191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136</v>
      </c>
      <c r="AU204" s="20" t="s">
        <v>80</v>
      </c>
    </row>
    <row r="205" s="2" customFormat="1">
      <c r="A205" s="39"/>
      <c r="B205" s="40"/>
      <c r="C205" s="39"/>
      <c r="D205" s="192" t="s">
        <v>138</v>
      </c>
      <c r="E205" s="39"/>
      <c r="F205" s="193" t="s">
        <v>711</v>
      </c>
      <c r="G205" s="39"/>
      <c r="H205" s="39"/>
      <c r="I205" s="189"/>
      <c r="J205" s="39"/>
      <c r="K205" s="39"/>
      <c r="L205" s="40"/>
      <c r="M205" s="190"/>
      <c r="N205" s="191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138</v>
      </c>
      <c r="AU205" s="20" t="s">
        <v>80</v>
      </c>
    </row>
    <row r="206" s="2" customFormat="1" ht="16.5" customHeight="1">
      <c r="A206" s="39"/>
      <c r="B206" s="173"/>
      <c r="C206" s="221" t="s">
        <v>366</v>
      </c>
      <c r="D206" s="221" t="s">
        <v>343</v>
      </c>
      <c r="E206" s="222" t="s">
        <v>712</v>
      </c>
      <c r="F206" s="223" t="s">
        <v>713</v>
      </c>
      <c r="G206" s="224" t="s">
        <v>222</v>
      </c>
      <c r="H206" s="225">
        <v>57.75</v>
      </c>
      <c r="I206" s="226"/>
      <c r="J206" s="227">
        <f>ROUND(I206*H206,2)</f>
        <v>0</v>
      </c>
      <c r="K206" s="223" t="s">
        <v>198</v>
      </c>
      <c r="L206" s="228"/>
      <c r="M206" s="229" t="s">
        <v>3</v>
      </c>
      <c r="N206" s="230" t="s">
        <v>43</v>
      </c>
      <c r="O206" s="73"/>
      <c r="P206" s="183">
        <f>O206*H206</f>
        <v>0</v>
      </c>
      <c r="Q206" s="183">
        <v>0.00025999999999999998</v>
      </c>
      <c r="R206" s="183">
        <f>Q206*H206</f>
        <v>0.015014999999999999</v>
      </c>
      <c r="S206" s="183">
        <v>0</v>
      </c>
      <c r="T206" s="184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85" t="s">
        <v>714</v>
      </c>
      <c r="AT206" s="185" t="s">
        <v>343</v>
      </c>
      <c r="AU206" s="185" t="s">
        <v>80</v>
      </c>
      <c r="AY206" s="20" t="s">
        <v>126</v>
      </c>
      <c r="BE206" s="186">
        <f>IF(N206="základní",J206,0)</f>
        <v>0</v>
      </c>
      <c r="BF206" s="186">
        <f>IF(N206="snížená",J206,0)</f>
        <v>0</v>
      </c>
      <c r="BG206" s="186">
        <f>IF(N206="zákl. přenesená",J206,0)</f>
        <v>0</v>
      </c>
      <c r="BH206" s="186">
        <f>IF(N206="sníž. přenesená",J206,0)</f>
        <v>0</v>
      </c>
      <c r="BI206" s="186">
        <f>IF(N206="nulová",J206,0)</f>
        <v>0</v>
      </c>
      <c r="BJ206" s="20" t="s">
        <v>76</v>
      </c>
      <c r="BK206" s="186">
        <f>ROUND(I206*H206,2)</f>
        <v>0</v>
      </c>
      <c r="BL206" s="20" t="s">
        <v>714</v>
      </c>
      <c r="BM206" s="185" t="s">
        <v>715</v>
      </c>
    </row>
    <row r="207" s="2" customFormat="1">
      <c r="A207" s="39"/>
      <c r="B207" s="40"/>
      <c r="C207" s="39"/>
      <c r="D207" s="187" t="s">
        <v>136</v>
      </c>
      <c r="E207" s="39"/>
      <c r="F207" s="188" t="s">
        <v>713</v>
      </c>
      <c r="G207" s="39"/>
      <c r="H207" s="39"/>
      <c r="I207" s="189"/>
      <c r="J207" s="39"/>
      <c r="K207" s="39"/>
      <c r="L207" s="40"/>
      <c r="M207" s="190"/>
      <c r="N207" s="191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136</v>
      </c>
      <c r="AU207" s="20" t="s">
        <v>80</v>
      </c>
    </row>
    <row r="208" s="13" customFormat="1">
      <c r="A208" s="13"/>
      <c r="B208" s="194"/>
      <c r="C208" s="13"/>
      <c r="D208" s="187" t="s">
        <v>140</v>
      </c>
      <c r="E208" s="13"/>
      <c r="F208" s="196" t="s">
        <v>662</v>
      </c>
      <c r="G208" s="13"/>
      <c r="H208" s="197">
        <v>57.75</v>
      </c>
      <c r="I208" s="198"/>
      <c r="J208" s="13"/>
      <c r="K208" s="13"/>
      <c r="L208" s="194"/>
      <c r="M208" s="199"/>
      <c r="N208" s="200"/>
      <c r="O208" s="200"/>
      <c r="P208" s="200"/>
      <c r="Q208" s="200"/>
      <c r="R208" s="200"/>
      <c r="S208" s="200"/>
      <c r="T208" s="20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5" t="s">
        <v>140</v>
      </c>
      <c r="AU208" s="195" t="s">
        <v>80</v>
      </c>
      <c r="AV208" s="13" t="s">
        <v>80</v>
      </c>
      <c r="AW208" s="13" t="s">
        <v>4</v>
      </c>
      <c r="AX208" s="13" t="s">
        <v>76</v>
      </c>
      <c r="AY208" s="195" t="s">
        <v>126</v>
      </c>
    </row>
    <row r="209" s="12" customFormat="1" ht="25.92" customHeight="1">
      <c r="A209" s="12"/>
      <c r="B209" s="160"/>
      <c r="C209" s="12"/>
      <c r="D209" s="161" t="s">
        <v>71</v>
      </c>
      <c r="E209" s="162" t="s">
        <v>123</v>
      </c>
      <c r="F209" s="162" t="s">
        <v>124</v>
      </c>
      <c r="G209" s="12"/>
      <c r="H209" s="12"/>
      <c r="I209" s="163"/>
      <c r="J209" s="164">
        <f>BK209</f>
        <v>0</v>
      </c>
      <c r="K209" s="12"/>
      <c r="L209" s="160"/>
      <c r="M209" s="165"/>
      <c r="N209" s="166"/>
      <c r="O209" s="166"/>
      <c r="P209" s="167">
        <f>P210+P227+P232+P235</f>
        <v>0</v>
      </c>
      <c r="Q209" s="166"/>
      <c r="R209" s="167">
        <f>R210+R227+R232+R235</f>
        <v>0</v>
      </c>
      <c r="S209" s="166"/>
      <c r="T209" s="168">
        <f>T210+T227+T232+T235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61" t="s">
        <v>125</v>
      </c>
      <c r="AT209" s="169" t="s">
        <v>71</v>
      </c>
      <c r="AU209" s="169" t="s">
        <v>72</v>
      </c>
      <c r="AY209" s="161" t="s">
        <v>126</v>
      </c>
      <c r="BK209" s="170">
        <f>BK210+BK227+BK232+BK235</f>
        <v>0</v>
      </c>
    </row>
    <row r="210" s="12" customFormat="1" ht="22.8" customHeight="1">
      <c r="A210" s="12"/>
      <c r="B210" s="160"/>
      <c r="C210" s="12"/>
      <c r="D210" s="161" t="s">
        <v>71</v>
      </c>
      <c r="E210" s="171" t="s">
        <v>127</v>
      </c>
      <c r="F210" s="171" t="s">
        <v>128</v>
      </c>
      <c r="G210" s="12"/>
      <c r="H210" s="12"/>
      <c r="I210" s="163"/>
      <c r="J210" s="172">
        <f>BK210</f>
        <v>0</v>
      </c>
      <c r="K210" s="12"/>
      <c r="L210" s="160"/>
      <c r="M210" s="165"/>
      <c r="N210" s="166"/>
      <c r="O210" s="166"/>
      <c r="P210" s="167">
        <f>SUM(P211:P226)</f>
        <v>0</v>
      </c>
      <c r="Q210" s="166"/>
      <c r="R210" s="167">
        <f>SUM(R211:R226)</f>
        <v>0</v>
      </c>
      <c r="S210" s="166"/>
      <c r="T210" s="168">
        <f>SUM(T211:T226)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61" t="s">
        <v>125</v>
      </c>
      <c r="AT210" s="169" t="s">
        <v>71</v>
      </c>
      <c r="AU210" s="169" t="s">
        <v>76</v>
      </c>
      <c r="AY210" s="161" t="s">
        <v>126</v>
      </c>
      <c r="BK210" s="170">
        <f>SUM(BK211:BK226)</f>
        <v>0</v>
      </c>
    </row>
    <row r="211" s="2" customFormat="1" ht="16.5" customHeight="1">
      <c r="A211" s="39"/>
      <c r="B211" s="173"/>
      <c r="C211" s="174" t="s">
        <v>372</v>
      </c>
      <c r="D211" s="174" t="s">
        <v>129</v>
      </c>
      <c r="E211" s="175" t="s">
        <v>130</v>
      </c>
      <c r="F211" s="176" t="s">
        <v>131</v>
      </c>
      <c r="G211" s="177" t="s">
        <v>132</v>
      </c>
      <c r="H211" s="178">
        <v>1</v>
      </c>
      <c r="I211" s="179"/>
      <c r="J211" s="180">
        <f>ROUND(I211*H211,2)</f>
        <v>0</v>
      </c>
      <c r="K211" s="176" t="s">
        <v>133</v>
      </c>
      <c r="L211" s="40"/>
      <c r="M211" s="181" t="s">
        <v>3</v>
      </c>
      <c r="N211" s="182" t="s">
        <v>43</v>
      </c>
      <c r="O211" s="73"/>
      <c r="P211" s="183">
        <f>O211*H211</f>
        <v>0</v>
      </c>
      <c r="Q211" s="183">
        <v>0</v>
      </c>
      <c r="R211" s="183">
        <f>Q211*H211</f>
        <v>0</v>
      </c>
      <c r="S211" s="183">
        <v>0</v>
      </c>
      <c r="T211" s="184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85" t="s">
        <v>134</v>
      </c>
      <c r="AT211" s="185" t="s">
        <v>129</v>
      </c>
      <c r="AU211" s="185" t="s">
        <v>80</v>
      </c>
      <c r="AY211" s="20" t="s">
        <v>126</v>
      </c>
      <c r="BE211" s="186">
        <f>IF(N211="základní",J211,0)</f>
        <v>0</v>
      </c>
      <c r="BF211" s="186">
        <f>IF(N211="snížená",J211,0)</f>
        <v>0</v>
      </c>
      <c r="BG211" s="186">
        <f>IF(N211="zákl. přenesená",J211,0)</f>
        <v>0</v>
      </c>
      <c r="BH211" s="186">
        <f>IF(N211="sníž. přenesená",J211,0)</f>
        <v>0</v>
      </c>
      <c r="BI211" s="186">
        <f>IF(N211="nulová",J211,0)</f>
        <v>0</v>
      </c>
      <c r="BJ211" s="20" t="s">
        <v>76</v>
      </c>
      <c r="BK211" s="186">
        <f>ROUND(I211*H211,2)</f>
        <v>0</v>
      </c>
      <c r="BL211" s="20" t="s">
        <v>134</v>
      </c>
      <c r="BM211" s="185" t="s">
        <v>716</v>
      </c>
    </row>
    <row r="212" s="2" customFormat="1">
      <c r="A212" s="39"/>
      <c r="B212" s="40"/>
      <c r="C212" s="39"/>
      <c r="D212" s="187" t="s">
        <v>136</v>
      </c>
      <c r="E212" s="39"/>
      <c r="F212" s="188" t="s">
        <v>137</v>
      </c>
      <c r="G212" s="39"/>
      <c r="H212" s="39"/>
      <c r="I212" s="189"/>
      <c r="J212" s="39"/>
      <c r="K212" s="39"/>
      <c r="L212" s="40"/>
      <c r="M212" s="190"/>
      <c r="N212" s="191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136</v>
      </c>
      <c r="AU212" s="20" t="s">
        <v>80</v>
      </c>
    </row>
    <row r="213" s="2" customFormat="1">
      <c r="A213" s="39"/>
      <c r="B213" s="40"/>
      <c r="C213" s="39"/>
      <c r="D213" s="192" t="s">
        <v>138</v>
      </c>
      <c r="E213" s="39"/>
      <c r="F213" s="193" t="s">
        <v>139</v>
      </c>
      <c r="G213" s="39"/>
      <c r="H213" s="39"/>
      <c r="I213" s="189"/>
      <c r="J213" s="39"/>
      <c r="K213" s="39"/>
      <c r="L213" s="40"/>
      <c r="M213" s="190"/>
      <c r="N213" s="191"/>
      <c r="O213" s="73"/>
      <c r="P213" s="73"/>
      <c r="Q213" s="73"/>
      <c r="R213" s="73"/>
      <c r="S213" s="73"/>
      <c r="T213" s="74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20" t="s">
        <v>138</v>
      </c>
      <c r="AU213" s="20" t="s">
        <v>80</v>
      </c>
    </row>
    <row r="214" s="13" customFormat="1">
      <c r="A214" s="13"/>
      <c r="B214" s="194"/>
      <c r="C214" s="13"/>
      <c r="D214" s="187" t="s">
        <v>140</v>
      </c>
      <c r="E214" s="195" t="s">
        <v>3</v>
      </c>
      <c r="F214" s="196" t="s">
        <v>76</v>
      </c>
      <c r="G214" s="13"/>
      <c r="H214" s="197">
        <v>1</v>
      </c>
      <c r="I214" s="198"/>
      <c r="J214" s="13"/>
      <c r="K214" s="13"/>
      <c r="L214" s="194"/>
      <c r="M214" s="199"/>
      <c r="N214" s="200"/>
      <c r="O214" s="200"/>
      <c r="P214" s="200"/>
      <c r="Q214" s="200"/>
      <c r="R214" s="200"/>
      <c r="S214" s="200"/>
      <c r="T214" s="20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95" t="s">
        <v>140</v>
      </c>
      <c r="AU214" s="195" t="s">
        <v>80</v>
      </c>
      <c r="AV214" s="13" t="s">
        <v>80</v>
      </c>
      <c r="AW214" s="13" t="s">
        <v>33</v>
      </c>
      <c r="AX214" s="13" t="s">
        <v>76</v>
      </c>
      <c r="AY214" s="195" t="s">
        <v>126</v>
      </c>
    </row>
    <row r="215" s="2" customFormat="1" ht="16.5" customHeight="1">
      <c r="A215" s="39"/>
      <c r="B215" s="173"/>
      <c r="C215" s="174" t="s">
        <v>381</v>
      </c>
      <c r="D215" s="174" t="s">
        <v>129</v>
      </c>
      <c r="E215" s="175" t="s">
        <v>141</v>
      </c>
      <c r="F215" s="176" t="s">
        <v>142</v>
      </c>
      <c r="G215" s="177" t="s">
        <v>132</v>
      </c>
      <c r="H215" s="178">
        <v>1</v>
      </c>
      <c r="I215" s="179"/>
      <c r="J215" s="180">
        <f>ROUND(I215*H215,2)</f>
        <v>0</v>
      </c>
      <c r="K215" s="176" t="s">
        <v>133</v>
      </c>
      <c r="L215" s="40"/>
      <c r="M215" s="181" t="s">
        <v>3</v>
      </c>
      <c r="N215" s="182" t="s">
        <v>43</v>
      </c>
      <c r="O215" s="73"/>
      <c r="P215" s="183">
        <f>O215*H215</f>
        <v>0</v>
      </c>
      <c r="Q215" s="183">
        <v>0</v>
      </c>
      <c r="R215" s="183">
        <f>Q215*H215</f>
        <v>0</v>
      </c>
      <c r="S215" s="183">
        <v>0</v>
      </c>
      <c r="T215" s="184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85" t="s">
        <v>134</v>
      </c>
      <c r="AT215" s="185" t="s">
        <v>129</v>
      </c>
      <c r="AU215" s="185" t="s">
        <v>80</v>
      </c>
      <c r="AY215" s="20" t="s">
        <v>126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20" t="s">
        <v>76</v>
      </c>
      <c r="BK215" s="186">
        <f>ROUND(I215*H215,2)</f>
        <v>0</v>
      </c>
      <c r="BL215" s="20" t="s">
        <v>134</v>
      </c>
      <c r="BM215" s="185" t="s">
        <v>717</v>
      </c>
    </row>
    <row r="216" s="2" customFormat="1">
      <c r="A216" s="39"/>
      <c r="B216" s="40"/>
      <c r="C216" s="39"/>
      <c r="D216" s="187" t="s">
        <v>136</v>
      </c>
      <c r="E216" s="39"/>
      <c r="F216" s="188" t="s">
        <v>142</v>
      </c>
      <c r="G216" s="39"/>
      <c r="H216" s="39"/>
      <c r="I216" s="189"/>
      <c r="J216" s="39"/>
      <c r="K216" s="39"/>
      <c r="L216" s="40"/>
      <c r="M216" s="190"/>
      <c r="N216" s="191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136</v>
      </c>
      <c r="AU216" s="20" t="s">
        <v>80</v>
      </c>
    </row>
    <row r="217" s="2" customFormat="1">
      <c r="A217" s="39"/>
      <c r="B217" s="40"/>
      <c r="C217" s="39"/>
      <c r="D217" s="192" t="s">
        <v>138</v>
      </c>
      <c r="E217" s="39"/>
      <c r="F217" s="193" t="s">
        <v>144</v>
      </c>
      <c r="G217" s="39"/>
      <c r="H217" s="39"/>
      <c r="I217" s="189"/>
      <c r="J217" s="39"/>
      <c r="K217" s="39"/>
      <c r="L217" s="40"/>
      <c r="M217" s="190"/>
      <c r="N217" s="191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138</v>
      </c>
      <c r="AU217" s="20" t="s">
        <v>80</v>
      </c>
    </row>
    <row r="218" s="13" customFormat="1">
      <c r="A218" s="13"/>
      <c r="B218" s="194"/>
      <c r="C218" s="13"/>
      <c r="D218" s="187" t="s">
        <v>140</v>
      </c>
      <c r="E218" s="195" t="s">
        <v>3</v>
      </c>
      <c r="F218" s="196" t="s">
        <v>76</v>
      </c>
      <c r="G218" s="13"/>
      <c r="H218" s="197">
        <v>1</v>
      </c>
      <c r="I218" s="198"/>
      <c r="J218" s="13"/>
      <c r="K218" s="13"/>
      <c r="L218" s="194"/>
      <c r="M218" s="199"/>
      <c r="N218" s="200"/>
      <c r="O218" s="200"/>
      <c r="P218" s="200"/>
      <c r="Q218" s="200"/>
      <c r="R218" s="200"/>
      <c r="S218" s="200"/>
      <c r="T218" s="20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5" t="s">
        <v>140</v>
      </c>
      <c r="AU218" s="195" t="s">
        <v>80</v>
      </c>
      <c r="AV218" s="13" t="s">
        <v>80</v>
      </c>
      <c r="AW218" s="13" t="s">
        <v>33</v>
      </c>
      <c r="AX218" s="13" t="s">
        <v>76</v>
      </c>
      <c r="AY218" s="195" t="s">
        <v>126</v>
      </c>
    </row>
    <row r="219" s="2" customFormat="1" ht="16.5" customHeight="1">
      <c r="A219" s="39"/>
      <c r="B219" s="173"/>
      <c r="C219" s="174" t="s">
        <v>385</v>
      </c>
      <c r="D219" s="174" t="s">
        <v>129</v>
      </c>
      <c r="E219" s="175" t="s">
        <v>146</v>
      </c>
      <c r="F219" s="176" t="s">
        <v>147</v>
      </c>
      <c r="G219" s="177" t="s">
        <v>132</v>
      </c>
      <c r="H219" s="178">
        <v>1</v>
      </c>
      <c r="I219" s="179"/>
      <c r="J219" s="180">
        <f>ROUND(I219*H219,2)</f>
        <v>0</v>
      </c>
      <c r="K219" s="176" t="s">
        <v>133</v>
      </c>
      <c r="L219" s="40"/>
      <c r="M219" s="181" t="s">
        <v>3</v>
      </c>
      <c r="N219" s="182" t="s">
        <v>43</v>
      </c>
      <c r="O219" s="73"/>
      <c r="P219" s="183">
        <f>O219*H219</f>
        <v>0</v>
      </c>
      <c r="Q219" s="183">
        <v>0</v>
      </c>
      <c r="R219" s="183">
        <f>Q219*H219</f>
        <v>0</v>
      </c>
      <c r="S219" s="183">
        <v>0</v>
      </c>
      <c r="T219" s="184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85" t="s">
        <v>134</v>
      </c>
      <c r="AT219" s="185" t="s">
        <v>129</v>
      </c>
      <c r="AU219" s="185" t="s">
        <v>80</v>
      </c>
      <c r="AY219" s="20" t="s">
        <v>126</v>
      </c>
      <c r="BE219" s="186">
        <f>IF(N219="základní",J219,0)</f>
        <v>0</v>
      </c>
      <c r="BF219" s="186">
        <f>IF(N219="snížená",J219,0)</f>
        <v>0</v>
      </c>
      <c r="BG219" s="186">
        <f>IF(N219="zákl. přenesená",J219,0)</f>
        <v>0</v>
      </c>
      <c r="BH219" s="186">
        <f>IF(N219="sníž. přenesená",J219,0)</f>
        <v>0</v>
      </c>
      <c r="BI219" s="186">
        <f>IF(N219="nulová",J219,0)</f>
        <v>0</v>
      </c>
      <c r="BJ219" s="20" t="s">
        <v>76</v>
      </c>
      <c r="BK219" s="186">
        <f>ROUND(I219*H219,2)</f>
        <v>0</v>
      </c>
      <c r="BL219" s="20" t="s">
        <v>134</v>
      </c>
      <c r="BM219" s="185" t="s">
        <v>718</v>
      </c>
    </row>
    <row r="220" s="2" customFormat="1">
      <c r="A220" s="39"/>
      <c r="B220" s="40"/>
      <c r="C220" s="39"/>
      <c r="D220" s="187" t="s">
        <v>136</v>
      </c>
      <c r="E220" s="39"/>
      <c r="F220" s="188" t="s">
        <v>149</v>
      </c>
      <c r="G220" s="39"/>
      <c r="H220" s="39"/>
      <c r="I220" s="189"/>
      <c r="J220" s="39"/>
      <c r="K220" s="39"/>
      <c r="L220" s="40"/>
      <c r="M220" s="190"/>
      <c r="N220" s="191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136</v>
      </c>
      <c r="AU220" s="20" t="s">
        <v>80</v>
      </c>
    </row>
    <row r="221" s="2" customFormat="1">
      <c r="A221" s="39"/>
      <c r="B221" s="40"/>
      <c r="C221" s="39"/>
      <c r="D221" s="192" t="s">
        <v>138</v>
      </c>
      <c r="E221" s="39"/>
      <c r="F221" s="193" t="s">
        <v>150</v>
      </c>
      <c r="G221" s="39"/>
      <c r="H221" s="39"/>
      <c r="I221" s="189"/>
      <c r="J221" s="39"/>
      <c r="K221" s="39"/>
      <c r="L221" s="40"/>
      <c r="M221" s="190"/>
      <c r="N221" s="191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138</v>
      </c>
      <c r="AU221" s="20" t="s">
        <v>80</v>
      </c>
    </row>
    <row r="222" s="13" customFormat="1">
      <c r="A222" s="13"/>
      <c r="B222" s="194"/>
      <c r="C222" s="13"/>
      <c r="D222" s="187" t="s">
        <v>140</v>
      </c>
      <c r="E222" s="195" t="s">
        <v>3</v>
      </c>
      <c r="F222" s="196" t="s">
        <v>76</v>
      </c>
      <c r="G222" s="13"/>
      <c r="H222" s="197">
        <v>1</v>
      </c>
      <c r="I222" s="198"/>
      <c r="J222" s="13"/>
      <c r="K222" s="13"/>
      <c r="L222" s="194"/>
      <c r="M222" s="199"/>
      <c r="N222" s="200"/>
      <c r="O222" s="200"/>
      <c r="P222" s="200"/>
      <c r="Q222" s="200"/>
      <c r="R222" s="200"/>
      <c r="S222" s="200"/>
      <c r="T222" s="20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95" t="s">
        <v>140</v>
      </c>
      <c r="AU222" s="195" t="s">
        <v>80</v>
      </c>
      <c r="AV222" s="13" t="s">
        <v>80</v>
      </c>
      <c r="AW222" s="13" t="s">
        <v>33</v>
      </c>
      <c r="AX222" s="13" t="s">
        <v>76</v>
      </c>
      <c r="AY222" s="195" t="s">
        <v>126</v>
      </c>
    </row>
    <row r="223" s="2" customFormat="1" ht="16.5" customHeight="1">
      <c r="A223" s="39"/>
      <c r="B223" s="173"/>
      <c r="C223" s="174" t="s">
        <v>390</v>
      </c>
      <c r="D223" s="174" t="s">
        <v>129</v>
      </c>
      <c r="E223" s="175" t="s">
        <v>152</v>
      </c>
      <c r="F223" s="176" t="s">
        <v>153</v>
      </c>
      <c r="G223" s="177" t="s">
        <v>132</v>
      </c>
      <c r="H223" s="178">
        <v>1</v>
      </c>
      <c r="I223" s="179"/>
      <c r="J223" s="180">
        <f>ROUND(I223*H223,2)</f>
        <v>0</v>
      </c>
      <c r="K223" s="176" t="s">
        <v>133</v>
      </c>
      <c r="L223" s="40"/>
      <c r="M223" s="181" t="s">
        <v>3</v>
      </c>
      <c r="N223" s="182" t="s">
        <v>43</v>
      </c>
      <c r="O223" s="73"/>
      <c r="P223" s="183">
        <f>O223*H223</f>
        <v>0</v>
      </c>
      <c r="Q223" s="183">
        <v>0</v>
      </c>
      <c r="R223" s="183">
        <f>Q223*H223</f>
        <v>0</v>
      </c>
      <c r="S223" s="183">
        <v>0</v>
      </c>
      <c r="T223" s="184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85" t="s">
        <v>134</v>
      </c>
      <c r="AT223" s="185" t="s">
        <v>129</v>
      </c>
      <c r="AU223" s="185" t="s">
        <v>80</v>
      </c>
      <c r="AY223" s="20" t="s">
        <v>126</v>
      </c>
      <c r="BE223" s="186">
        <f>IF(N223="základní",J223,0)</f>
        <v>0</v>
      </c>
      <c r="BF223" s="186">
        <f>IF(N223="snížená",J223,0)</f>
        <v>0</v>
      </c>
      <c r="BG223" s="186">
        <f>IF(N223="zákl. přenesená",J223,0)</f>
        <v>0</v>
      </c>
      <c r="BH223" s="186">
        <f>IF(N223="sníž. přenesená",J223,0)</f>
        <v>0</v>
      </c>
      <c r="BI223" s="186">
        <f>IF(N223="nulová",J223,0)</f>
        <v>0</v>
      </c>
      <c r="BJ223" s="20" t="s">
        <v>76</v>
      </c>
      <c r="BK223" s="186">
        <f>ROUND(I223*H223,2)</f>
        <v>0</v>
      </c>
      <c r="BL223" s="20" t="s">
        <v>134</v>
      </c>
      <c r="BM223" s="185" t="s">
        <v>719</v>
      </c>
    </row>
    <row r="224" s="2" customFormat="1">
      <c r="A224" s="39"/>
      <c r="B224" s="40"/>
      <c r="C224" s="39"/>
      <c r="D224" s="187" t="s">
        <v>136</v>
      </c>
      <c r="E224" s="39"/>
      <c r="F224" s="188" t="s">
        <v>153</v>
      </c>
      <c r="G224" s="39"/>
      <c r="H224" s="39"/>
      <c r="I224" s="189"/>
      <c r="J224" s="39"/>
      <c r="K224" s="39"/>
      <c r="L224" s="40"/>
      <c r="M224" s="190"/>
      <c r="N224" s="191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136</v>
      </c>
      <c r="AU224" s="20" t="s">
        <v>80</v>
      </c>
    </row>
    <row r="225" s="2" customFormat="1">
      <c r="A225" s="39"/>
      <c r="B225" s="40"/>
      <c r="C225" s="39"/>
      <c r="D225" s="192" t="s">
        <v>138</v>
      </c>
      <c r="E225" s="39"/>
      <c r="F225" s="193" t="s">
        <v>155</v>
      </c>
      <c r="G225" s="39"/>
      <c r="H225" s="39"/>
      <c r="I225" s="189"/>
      <c r="J225" s="39"/>
      <c r="K225" s="39"/>
      <c r="L225" s="40"/>
      <c r="M225" s="190"/>
      <c r="N225" s="191"/>
      <c r="O225" s="73"/>
      <c r="P225" s="73"/>
      <c r="Q225" s="73"/>
      <c r="R225" s="73"/>
      <c r="S225" s="73"/>
      <c r="T225" s="74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0" t="s">
        <v>138</v>
      </c>
      <c r="AU225" s="20" t="s">
        <v>80</v>
      </c>
    </row>
    <row r="226" s="13" customFormat="1">
      <c r="A226" s="13"/>
      <c r="B226" s="194"/>
      <c r="C226" s="13"/>
      <c r="D226" s="187" t="s">
        <v>140</v>
      </c>
      <c r="E226" s="195" t="s">
        <v>3</v>
      </c>
      <c r="F226" s="196" t="s">
        <v>76</v>
      </c>
      <c r="G226" s="13"/>
      <c r="H226" s="197">
        <v>1</v>
      </c>
      <c r="I226" s="198"/>
      <c r="J226" s="13"/>
      <c r="K226" s="13"/>
      <c r="L226" s="194"/>
      <c r="M226" s="199"/>
      <c r="N226" s="200"/>
      <c r="O226" s="200"/>
      <c r="P226" s="200"/>
      <c r="Q226" s="200"/>
      <c r="R226" s="200"/>
      <c r="S226" s="200"/>
      <c r="T226" s="20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95" t="s">
        <v>140</v>
      </c>
      <c r="AU226" s="195" t="s">
        <v>80</v>
      </c>
      <c r="AV226" s="13" t="s">
        <v>80</v>
      </c>
      <c r="AW226" s="13" t="s">
        <v>33</v>
      </c>
      <c r="AX226" s="13" t="s">
        <v>76</v>
      </c>
      <c r="AY226" s="195" t="s">
        <v>126</v>
      </c>
    </row>
    <row r="227" s="12" customFormat="1" ht="22.8" customHeight="1">
      <c r="A227" s="12"/>
      <c r="B227" s="160"/>
      <c r="C227" s="12"/>
      <c r="D227" s="161" t="s">
        <v>71</v>
      </c>
      <c r="E227" s="171" t="s">
        <v>156</v>
      </c>
      <c r="F227" s="171" t="s">
        <v>157</v>
      </c>
      <c r="G227" s="12"/>
      <c r="H227" s="12"/>
      <c r="I227" s="163"/>
      <c r="J227" s="172">
        <f>BK227</f>
        <v>0</v>
      </c>
      <c r="K227" s="12"/>
      <c r="L227" s="160"/>
      <c r="M227" s="165"/>
      <c r="N227" s="166"/>
      <c r="O227" s="166"/>
      <c r="P227" s="167">
        <f>SUM(P228:P231)</f>
        <v>0</v>
      </c>
      <c r="Q227" s="166"/>
      <c r="R227" s="167">
        <f>SUM(R228:R231)</f>
        <v>0</v>
      </c>
      <c r="S227" s="166"/>
      <c r="T227" s="168">
        <f>SUM(T228:T231)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61" t="s">
        <v>125</v>
      </c>
      <c r="AT227" s="169" t="s">
        <v>71</v>
      </c>
      <c r="AU227" s="169" t="s">
        <v>76</v>
      </c>
      <c r="AY227" s="161" t="s">
        <v>126</v>
      </c>
      <c r="BK227" s="170">
        <f>SUM(BK228:BK231)</f>
        <v>0</v>
      </c>
    </row>
    <row r="228" s="2" customFormat="1" ht="16.5" customHeight="1">
      <c r="A228" s="39"/>
      <c r="B228" s="173"/>
      <c r="C228" s="174" t="s">
        <v>397</v>
      </c>
      <c r="D228" s="174" t="s">
        <v>129</v>
      </c>
      <c r="E228" s="175" t="s">
        <v>158</v>
      </c>
      <c r="F228" s="176" t="s">
        <v>157</v>
      </c>
      <c r="G228" s="177" t="s">
        <v>132</v>
      </c>
      <c r="H228" s="178">
        <v>1</v>
      </c>
      <c r="I228" s="179"/>
      <c r="J228" s="180">
        <f>ROUND(I228*H228,2)</f>
        <v>0</v>
      </c>
      <c r="K228" s="176" t="s">
        <v>133</v>
      </c>
      <c r="L228" s="40"/>
      <c r="M228" s="181" t="s">
        <v>3</v>
      </c>
      <c r="N228" s="182" t="s">
        <v>43</v>
      </c>
      <c r="O228" s="73"/>
      <c r="P228" s="183">
        <f>O228*H228</f>
        <v>0</v>
      </c>
      <c r="Q228" s="183">
        <v>0</v>
      </c>
      <c r="R228" s="183">
        <f>Q228*H228</f>
        <v>0</v>
      </c>
      <c r="S228" s="183">
        <v>0</v>
      </c>
      <c r="T228" s="184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85" t="s">
        <v>134</v>
      </c>
      <c r="AT228" s="185" t="s">
        <v>129</v>
      </c>
      <c r="AU228" s="185" t="s">
        <v>80</v>
      </c>
      <c r="AY228" s="20" t="s">
        <v>126</v>
      </c>
      <c r="BE228" s="186">
        <f>IF(N228="základní",J228,0)</f>
        <v>0</v>
      </c>
      <c r="BF228" s="186">
        <f>IF(N228="snížená",J228,0)</f>
        <v>0</v>
      </c>
      <c r="BG228" s="186">
        <f>IF(N228="zákl. přenesená",J228,0)</f>
        <v>0</v>
      </c>
      <c r="BH228" s="186">
        <f>IF(N228="sníž. přenesená",J228,0)</f>
        <v>0</v>
      </c>
      <c r="BI228" s="186">
        <f>IF(N228="nulová",J228,0)</f>
        <v>0</v>
      </c>
      <c r="BJ228" s="20" t="s">
        <v>76</v>
      </c>
      <c r="BK228" s="186">
        <f>ROUND(I228*H228,2)</f>
        <v>0</v>
      </c>
      <c r="BL228" s="20" t="s">
        <v>134</v>
      </c>
      <c r="BM228" s="185" t="s">
        <v>720</v>
      </c>
    </row>
    <row r="229" s="2" customFormat="1">
      <c r="A229" s="39"/>
      <c r="B229" s="40"/>
      <c r="C229" s="39"/>
      <c r="D229" s="187" t="s">
        <v>136</v>
      </c>
      <c r="E229" s="39"/>
      <c r="F229" s="188" t="s">
        <v>157</v>
      </c>
      <c r="G229" s="39"/>
      <c r="H229" s="39"/>
      <c r="I229" s="189"/>
      <c r="J229" s="39"/>
      <c r="K229" s="39"/>
      <c r="L229" s="40"/>
      <c r="M229" s="190"/>
      <c r="N229" s="191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136</v>
      </c>
      <c r="AU229" s="20" t="s">
        <v>80</v>
      </c>
    </row>
    <row r="230" s="2" customFormat="1">
      <c r="A230" s="39"/>
      <c r="B230" s="40"/>
      <c r="C230" s="39"/>
      <c r="D230" s="192" t="s">
        <v>138</v>
      </c>
      <c r="E230" s="39"/>
      <c r="F230" s="193" t="s">
        <v>160</v>
      </c>
      <c r="G230" s="39"/>
      <c r="H230" s="39"/>
      <c r="I230" s="189"/>
      <c r="J230" s="39"/>
      <c r="K230" s="39"/>
      <c r="L230" s="40"/>
      <c r="M230" s="190"/>
      <c r="N230" s="191"/>
      <c r="O230" s="73"/>
      <c r="P230" s="73"/>
      <c r="Q230" s="73"/>
      <c r="R230" s="73"/>
      <c r="S230" s="73"/>
      <c r="T230" s="74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20" t="s">
        <v>138</v>
      </c>
      <c r="AU230" s="20" t="s">
        <v>80</v>
      </c>
    </row>
    <row r="231" s="13" customFormat="1">
      <c r="A231" s="13"/>
      <c r="B231" s="194"/>
      <c r="C231" s="13"/>
      <c r="D231" s="187" t="s">
        <v>140</v>
      </c>
      <c r="E231" s="195" t="s">
        <v>3</v>
      </c>
      <c r="F231" s="196" t="s">
        <v>76</v>
      </c>
      <c r="G231" s="13"/>
      <c r="H231" s="197">
        <v>1</v>
      </c>
      <c r="I231" s="198"/>
      <c r="J231" s="13"/>
      <c r="K231" s="13"/>
      <c r="L231" s="194"/>
      <c r="M231" s="199"/>
      <c r="N231" s="200"/>
      <c r="O231" s="200"/>
      <c r="P231" s="200"/>
      <c r="Q231" s="200"/>
      <c r="R231" s="200"/>
      <c r="S231" s="200"/>
      <c r="T231" s="20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95" t="s">
        <v>140</v>
      </c>
      <c r="AU231" s="195" t="s">
        <v>80</v>
      </c>
      <c r="AV231" s="13" t="s">
        <v>80</v>
      </c>
      <c r="AW231" s="13" t="s">
        <v>33</v>
      </c>
      <c r="AX231" s="13" t="s">
        <v>76</v>
      </c>
      <c r="AY231" s="195" t="s">
        <v>126</v>
      </c>
    </row>
    <row r="232" s="12" customFormat="1" ht="22.8" customHeight="1">
      <c r="A232" s="12"/>
      <c r="B232" s="160"/>
      <c r="C232" s="12"/>
      <c r="D232" s="161" t="s">
        <v>71</v>
      </c>
      <c r="E232" s="171" t="s">
        <v>174</v>
      </c>
      <c r="F232" s="171" t="s">
        <v>175</v>
      </c>
      <c r="G232" s="12"/>
      <c r="H232" s="12"/>
      <c r="I232" s="163"/>
      <c r="J232" s="172">
        <f>BK232</f>
        <v>0</v>
      </c>
      <c r="K232" s="12"/>
      <c r="L232" s="160"/>
      <c r="M232" s="165"/>
      <c r="N232" s="166"/>
      <c r="O232" s="166"/>
      <c r="P232" s="167">
        <f>SUM(P233:P234)</f>
        <v>0</v>
      </c>
      <c r="Q232" s="166"/>
      <c r="R232" s="167">
        <f>SUM(R233:R234)</f>
        <v>0</v>
      </c>
      <c r="S232" s="166"/>
      <c r="T232" s="168">
        <f>SUM(T233:T234)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61" t="s">
        <v>125</v>
      </c>
      <c r="AT232" s="169" t="s">
        <v>71</v>
      </c>
      <c r="AU232" s="169" t="s">
        <v>76</v>
      </c>
      <c r="AY232" s="161" t="s">
        <v>126</v>
      </c>
      <c r="BK232" s="170">
        <f>SUM(BK233:BK234)</f>
        <v>0</v>
      </c>
    </row>
    <row r="233" s="2" customFormat="1" ht="16.5" customHeight="1">
      <c r="A233" s="39"/>
      <c r="B233" s="173"/>
      <c r="C233" s="174" t="s">
        <v>403</v>
      </c>
      <c r="D233" s="174" t="s">
        <v>129</v>
      </c>
      <c r="E233" s="175" t="s">
        <v>721</v>
      </c>
      <c r="F233" s="176" t="s">
        <v>722</v>
      </c>
      <c r="G233" s="177" t="s">
        <v>723</v>
      </c>
      <c r="H233" s="178">
        <v>1</v>
      </c>
      <c r="I233" s="179"/>
      <c r="J233" s="180">
        <f>ROUND(I233*H233,2)</f>
        <v>0</v>
      </c>
      <c r="K233" s="176" t="s">
        <v>3</v>
      </c>
      <c r="L233" s="40"/>
      <c r="M233" s="181" t="s">
        <v>3</v>
      </c>
      <c r="N233" s="182" t="s">
        <v>43</v>
      </c>
      <c r="O233" s="73"/>
      <c r="P233" s="183">
        <f>O233*H233</f>
        <v>0</v>
      </c>
      <c r="Q233" s="183">
        <v>0</v>
      </c>
      <c r="R233" s="183">
        <f>Q233*H233</f>
        <v>0</v>
      </c>
      <c r="S233" s="183">
        <v>0</v>
      </c>
      <c r="T233" s="184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85" t="s">
        <v>151</v>
      </c>
      <c r="AT233" s="185" t="s">
        <v>129</v>
      </c>
      <c r="AU233" s="185" t="s">
        <v>80</v>
      </c>
      <c r="AY233" s="20" t="s">
        <v>126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20" t="s">
        <v>76</v>
      </c>
      <c r="BK233" s="186">
        <f>ROUND(I233*H233,2)</f>
        <v>0</v>
      </c>
      <c r="BL233" s="20" t="s">
        <v>151</v>
      </c>
      <c r="BM233" s="185" t="s">
        <v>724</v>
      </c>
    </row>
    <row r="234" s="2" customFormat="1">
      <c r="A234" s="39"/>
      <c r="B234" s="40"/>
      <c r="C234" s="39"/>
      <c r="D234" s="187" t="s">
        <v>136</v>
      </c>
      <c r="E234" s="39"/>
      <c r="F234" s="188" t="s">
        <v>725</v>
      </c>
      <c r="G234" s="39"/>
      <c r="H234" s="39"/>
      <c r="I234" s="189"/>
      <c r="J234" s="39"/>
      <c r="K234" s="39"/>
      <c r="L234" s="40"/>
      <c r="M234" s="190"/>
      <c r="N234" s="191"/>
      <c r="O234" s="73"/>
      <c r="P234" s="73"/>
      <c r="Q234" s="73"/>
      <c r="R234" s="73"/>
      <c r="S234" s="73"/>
      <c r="T234" s="74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0" t="s">
        <v>136</v>
      </c>
      <c r="AU234" s="20" t="s">
        <v>80</v>
      </c>
    </row>
    <row r="235" s="12" customFormat="1" ht="22.8" customHeight="1">
      <c r="A235" s="12"/>
      <c r="B235" s="160"/>
      <c r="C235" s="12"/>
      <c r="D235" s="161" t="s">
        <v>71</v>
      </c>
      <c r="E235" s="171" t="s">
        <v>726</v>
      </c>
      <c r="F235" s="171" t="s">
        <v>727</v>
      </c>
      <c r="G235" s="12"/>
      <c r="H235" s="12"/>
      <c r="I235" s="163"/>
      <c r="J235" s="172">
        <f>BK235</f>
        <v>0</v>
      </c>
      <c r="K235" s="12"/>
      <c r="L235" s="160"/>
      <c r="M235" s="165"/>
      <c r="N235" s="166"/>
      <c r="O235" s="166"/>
      <c r="P235" s="167">
        <f>SUM(P236:P237)</f>
        <v>0</v>
      </c>
      <c r="Q235" s="166"/>
      <c r="R235" s="167">
        <f>SUM(R236:R237)</f>
        <v>0</v>
      </c>
      <c r="S235" s="166"/>
      <c r="T235" s="168">
        <f>SUM(T236:T237)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61" t="s">
        <v>125</v>
      </c>
      <c r="AT235" s="169" t="s">
        <v>71</v>
      </c>
      <c r="AU235" s="169" t="s">
        <v>76</v>
      </c>
      <c r="AY235" s="161" t="s">
        <v>126</v>
      </c>
      <c r="BK235" s="170">
        <f>SUM(BK236:BK237)</f>
        <v>0</v>
      </c>
    </row>
    <row r="236" s="2" customFormat="1" ht="16.5" customHeight="1">
      <c r="A236" s="39"/>
      <c r="B236" s="173"/>
      <c r="C236" s="174" t="s">
        <v>410</v>
      </c>
      <c r="D236" s="174" t="s">
        <v>129</v>
      </c>
      <c r="E236" s="175" t="s">
        <v>728</v>
      </c>
      <c r="F236" s="176" t="s">
        <v>729</v>
      </c>
      <c r="G236" s="177" t="s">
        <v>730</v>
      </c>
      <c r="H236" s="178">
        <v>2</v>
      </c>
      <c r="I236" s="179"/>
      <c r="J236" s="180">
        <f>ROUND(I236*H236,2)</f>
        <v>0</v>
      </c>
      <c r="K236" s="176" t="s">
        <v>3</v>
      </c>
      <c r="L236" s="40"/>
      <c r="M236" s="181" t="s">
        <v>3</v>
      </c>
      <c r="N236" s="182" t="s">
        <v>43</v>
      </c>
      <c r="O236" s="73"/>
      <c r="P236" s="183">
        <f>O236*H236</f>
        <v>0</v>
      </c>
      <c r="Q236" s="183">
        <v>0</v>
      </c>
      <c r="R236" s="183">
        <f>Q236*H236</f>
        <v>0</v>
      </c>
      <c r="S236" s="183">
        <v>0</v>
      </c>
      <c r="T236" s="184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185" t="s">
        <v>151</v>
      </c>
      <c r="AT236" s="185" t="s">
        <v>129</v>
      </c>
      <c r="AU236" s="185" t="s">
        <v>80</v>
      </c>
      <c r="AY236" s="20" t="s">
        <v>126</v>
      </c>
      <c r="BE236" s="186">
        <f>IF(N236="základní",J236,0)</f>
        <v>0</v>
      </c>
      <c r="BF236" s="186">
        <f>IF(N236="snížená",J236,0)</f>
        <v>0</v>
      </c>
      <c r="BG236" s="186">
        <f>IF(N236="zákl. přenesená",J236,0)</f>
        <v>0</v>
      </c>
      <c r="BH236" s="186">
        <f>IF(N236="sníž. přenesená",J236,0)</f>
        <v>0</v>
      </c>
      <c r="BI236" s="186">
        <f>IF(N236="nulová",J236,0)</f>
        <v>0</v>
      </c>
      <c r="BJ236" s="20" t="s">
        <v>76</v>
      </c>
      <c r="BK236" s="186">
        <f>ROUND(I236*H236,2)</f>
        <v>0</v>
      </c>
      <c r="BL236" s="20" t="s">
        <v>151</v>
      </c>
      <c r="BM236" s="185" t="s">
        <v>731</v>
      </c>
    </row>
    <row r="237" s="2" customFormat="1">
      <c r="A237" s="39"/>
      <c r="B237" s="40"/>
      <c r="C237" s="39"/>
      <c r="D237" s="187" t="s">
        <v>136</v>
      </c>
      <c r="E237" s="39"/>
      <c r="F237" s="188" t="s">
        <v>729</v>
      </c>
      <c r="G237" s="39"/>
      <c r="H237" s="39"/>
      <c r="I237" s="189"/>
      <c r="J237" s="39"/>
      <c r="K237" s="39"/>
      <c r="L237" s="40"/>
      <c r="M237" s="232"/>
      <c r="N237" s="233"/>
      <c r="O237" s="234"/>
      <c r="P237" s="234"/>
      <c r="Q237" s="234"/>
      <c r="R237" s="234"/>
      <c r="S237" s="234"/>
      <c r="T237" s="235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20" t="s">
        <v>136</v>
      </c>
      <c r="AU237" s="20" t="s">
        <v>80</v>
      </c>
    </row>
    <row r="238" s="2" customFormat="1" ht="6.96" customHeight="1">
      <c r="A238" s="39"/>
      <c r="B238" s="56"/>
      <c r="C238" s="57"/>
      <c r="D238" s="57"/>
      <c r="E238" s="57"/>
      <c r="F238" s="57"/>
      <c r="G238" s="57"/>
      <c r="H238" s="57"/>
      <c r="I238" s="57"/>
      <c r="J238" s="57"/>
      <c r="K238" s="57"/>
      <c r="L238" s="40"/>
      <c r="M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</row>
  </sheetData>
  <autoFilter ref="C98:K2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4" r:id="rId1" display="https://podminky.urs.cz/item/CS_URS_2024_02/132151102"/>
    <hyperlink ref="F108" r:id="rId2" display="https://podminky.urs.cz/item/CS_URS_2024_02/162351103"/>
    <hyperlink ref="F114" r:id="rId3" display="https://podminky.urs.cz/item/CS_URS_2024_02/162751117"/>
    <hyperlink ref="F120" r:id="rId4" display="https://podminky.urs.cz/item/CS_URS_2024_02/162751119"/>
    <hyperlink ref="F127" r:id="rId5" display="https://podminky.urs.cz/item/CS_URS_2024_02/167151101"/>
    <hyperlink ref="F133" r:id="rId6" display="https://podminky.urs.cz/item/CS_URS_2024_02/171201231"/>
    <hyperlink ref="F140" r:id="rId7" display="https://podminky.urs.cz/item/CS_URS_2024_02/174151101"/>
    <hyperlink ref="F146" r:id="rId8" display="https://podminky.urs.cz/item/CS_URS_2024_02/175151101"/>
    <hyperlink ref="F201" r:id="rId9" display="https://podminky.urs.cz/item/CS_URS_2024_02/460671114"/>
    <hyperlink ref="F205" r:id="rId10" display="https://podminky.urs.cz/item/CS_URS_2024_02/460791212"/>
    <hyperlink ref="F213" r:id="rId11" display="https://podminky.urs.cz/item/CS_URS_2024_01/012103000"/>
    <hyperlink ref="F217" r:id="rId12" display="https://podminky.urs.cz/item/CS_URS_2024_01/012203000"/>
    <hyperlink ref="F221" r:id="rId13" display="https://podminky.urs.cz/item/CS_URS_2024_01/012303000"/>
    <hyperlink ref="F225" r:id="rId14" display="https://podminky.urs.cz/item/CS_URS_2024_01/013254000"/>
    <hyperlink ref="F230" r:id="rId15" display="https://podminky.urs.cz/item/CS_URS_2024_01/030001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80</v>
      </c>
    </row>
    <row r="4" s="1" customFormat="1" ht="24.96" customHeight="1">
      <c r="B4" s="23"/>
      <c r="D4" s="24" t="s">
        <v>96</v>
      </c>
      <c r="L4" s="23"/>
      <c r="M4" s="123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24" t="str">
        <f>'Rekapitulace stavby'!K6</f>
        <v>Výstavba chodníku a parkoviště v ul. Zahradní ve Šluknově - I.etapa</v>
      </c>
      <c r="F7" s="33"/>
      <c r="G7" s="33"/>
      <c r="H7" s="33"/>
      <c r="L7" s="23"/>
    </row>
    <row r="8" s="1" customFormat="1" ht="12" customHeight="1">
      <c r="B8" s="23"/>
      <c r="D8" s="33" t="s">
        <v>97</v>
      </c>
      <c r="L8" s="23"/>
    </row>
    <row r="9" s="2" customFormat="1" ht="16.5" customHeight="1">
      <c r="A9" s="39"/>
      <c r="B9" s="40"/>
      <c r="C9" s="39"/>
      <c r="D9" s="39"/>
      <c r="E9" s="124" t="s">
        <v>732</v>
      </c>
      <c r="F9" s="39"/>
      <c r="G9" s="39"/>
      <c r="H9" s="39"/>
      <c r="I9" s="39"/>
      <c r="J9" s="39"/>
      <c r="K9" s="39"/>
      <c r="L9" s="12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0"/>
      <c r="C10" s="39"/>
      <c r="D10" s="33" t="s">
        <v>99</v>
      </c>
      <c r="E10" s="39"/>
      <c r="F10" s="39"/>
      <c r="G10" s="39"/>
      <c r="H10" s="39"/>
      <c r="I10" s="39"/>
      <c r="J10" s="39"/>
      <c r="K10" s="39"/>
      <c r="L10" s="12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6.5" customHeight="1">
      <c r="A11" s="39"/>
      <c r="B11" s="40"/>
      <c r="C11" s="39"/>
      <c r="D11" s="39"/>
      <c r="E11" s="63" t="s">
        <v>733</v>
      </c>
      <c r="F11" s="39"/>
      <c r="G11" s="39"/>
      <c r="H11" s="39"/>
      <c r="I11" s="39"/>
      <c r="J11" s="39"/>
      <c r="K11" s="39"/>
      <c r="L11" s="12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>
      <c r="A12" s="39"/>
      <c r="B12" s="40"/>
      <c r="C12" s="39"/>
      <c r="D12" s="39"/>
      <c r="E12" s="39"/>
      <c r="F12" s="39"/>
      <c r="G12" s="39"/>
      <c r="H12" s="39"/>
      <c r="I12" s="39"/>
      <c r="J12" s="39"/>
      <c r="K12" s="39"/>
      <c r="L12" s="12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2" customHeight="1">
      <c r="A13" s="39"/>
      <c r="B13" s="40"/>
      <c r="C13" s="39"/>
      <c r="D13" s="33" t="s">
        <v>19</v>
      </c>
      <c r="E13" s="39"/>
      <c r="F13" s="28" t="s">
        <v>3</v>
      </c>
      <c r="G13" s="39"/>
      <c r="H13" s="39"/>
      <c r="I13" s="33" t="s">
        <v>20</v>
      </c>
      <c r="J13" s="28" t="s">
        <v>3</v>
      </c>
      <c r="K13" s="39"/>
      <c r="L13" s="12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21</v>
      </c>
      <c r="E14" s="39"/>
      <c r="F14" s="28" t="s">
        <v>22</v>
      </c>
      <c r="G14" s="39"/>
      <c r="H14" s="39"/>
      <c r="I14" s="33" t="s">
        <v>23</v>
      </c>
      <c r="J14" s="65" t="str">
        <f>'Rekapitulace stavby'!AN8</f>
        <v>2. 9. 2024</v>
      </c>
      <c r="K14" s="39"/>
      <c r="L14" s="12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0.8" customHeigh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12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2" customHeight="1">
      <c r="A16" s="39"/>
      <c r="B16" s="40"/>
      <c r="C16" s="39"/>
      <c r="D16" s="33" t="s">
        <v>25</v>
      </c>
      <c r="E16" s="39"/>
      <c r="F16" s="39"/>
      <c r="G16" s="39"/>
      <c r="H16" s="39"/>
      <c r="I16" s="33" t="s">
        <v>26</v>
      </c>
      <c r="J16" s="28" t="s">
        <v>3</v>
      </c>
      <c r="K16" s="39"/>
      <c r="L16" s="12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8" customHeight="1">
      <c r="A17" s="39"/>
      <c r="B17" s="40"/>
      <c r="C17" s="39"/>
      <c r="D17" s="39"/>
      <c r="E17" s="28" t="s">
        <v>27</v>
      </c>
      <c r="F17" s="39"/>
      <c r="G17" s="39"/>
      <c r="H17" s="39"/>
      <c r="I17" s="33" t="s">
        <v>28</v>
      </c>
      <c r="J17" s="28" t="s">
        <v>3</v>
      </c>
      <c r="K17" s="39"/>
      <c r="L17" s="12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6.96" customHeigh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12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2" customHeight="1">
      <c r="A19" s="39"/>
      <c r="B19" s="40"/>
      <c r="C19" s="39"/>
      <c r="D19" s="33" t="s">
        <v>29</v>
      </c>
      <c r="E19" s="39"/>
      <c r="F19" s="39"/>
      <c r="G19" s="39"/>
      <c r="H19" s="39"/>
      <c r="I19" s="33" t="s">
        <v>26</v>
      </c>
      <c r="J19" s="34" t="str">
        <f>'Rekapitulace stavby'!AN13</f>
        <v>Vyplň údaj</v>
      </c>
      <c r="K19" s="39"/>
      <c r="L19" s="12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8" customHeight="1">
      <c r="A20" s="39"/>
      <c r="B20" s="40"/>
      <c r="C20" s="39"/>
      <c r="D20" s="39"/>
      <c r="E20" s="34" t="str">
        <f>'Rekapitulace stavby'!E14</f>
        <v>Vyplň údaj</v>
      </c>
      <c r="F20" s="28"/>
      <c r="G20" s="28"/>
      <c r="H20" s="28"/>
      <c r="I20" s="33" t="s">
        <v>28</v>
      </c>
      <c r="J20" s="34" t="str">
        <f>'Rekapitulace stavby'!AN14</f>
        <v>Vyplň údaj</v>
      </c>
      <c r="K20" s="39"/>
      <c r="L20" s="12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6.96" customHeigh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12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2" customHeight="1">
      <c r="A22" s="39"/>
      <c r="B22" s="40"/>
      <c r="C22" s="39"/>
      <c r="D22" s="33" t="s">
        <v>31</v>
      </c>
      <c r="E22" s="39"/>
      <c r="F22" s="39"/>
      <c r="G22" s="39"/>
      <c r="H22" s="39"/>
      <c r="I22" s="33" t="s">
        <v>26</v>
      </c>
      <c r="J22" s="28" t="s">
        <v>3</v>
      </c>
      <c r="K22" s="39"/>
      <c r="L22" s="12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8" customHeight="1">
      <c r="A23" s="39"/>
      <c r="B23" s="40"/>
      <c r="C23" s="39"/>
      <c r="D23" s="39"/>
      <c r="E23" s="28" t="s">
        <v>32</v>
      </c>
      <c r="F23" s="39"/>
      <c r="G23" s="39"/>
      <c r="H23" s="39"/>
      <c r="I23" s="33" t="s">
        <v>28</v>
      </c>
      <c r="J23" s="28" t="s">
        <v>3</v>
      </c>
      <c r="K23" s="39"/>
      <c r="L23" s="12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6.96" customHeigh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12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12" customHeight="1">
      <c r="A25" s="39"/>
      <c r="B25" s="40"/>
      <c r="C25" s="39"/>
      <c r="D25" s="33" t="s">
        <v>34</v>
      </c>
      <c r="E25" s="39"/>
      <c r="F25" s="39"/>
      <c r="G25" s="39"/>
      <c r="H25" s="39"/>
      <c r="I25" s="33" t="s">
        <v>26</v>
      </c>
      <c r="J25" s="28" t="s">
        <v>3</v>
      </c>
      <c r="K25" s="39"/>
      <c r="L25" s="12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8" customHeight="1">
      <c r="A26" s="39"/>
      <c r="B26" s="40"/>
      <c r="C26" s="39"/>
      <c r="D26" s="39"/>
      <c r="E26" s="28" t="s">
        <v>35</v>
      </c>
      <c r="F26" s="39"/>
      <c r="G26" s="39"/>
      <c r="H26" s="39"/>
      <c r="I26" s="33" t="s">
        <v>28</v>
      </c>
      <c r="J26" s="28" t="s">
        <v>3</v>
      </c>
      <c r="K26" s="39"/>
      <c r="L26" s="12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12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12" customHeight="1">
      <c r="A28" s="39"/>
      <c r="B28" s="40"/>
      <c r="C28" s="39"/>
      <c r="D28" s="33" t="s">
        <v>36</v>
      </c>
      <c r="E28" s="39"/>
      <c r="F28" s="39"/>
      <c r="G28" s="39"/>
      <c r="H28" s="39"/>
      <c r="I28" s="39"/>
      <c r="J28" s="39"/>
      <c r="K28" s="39"/>
      <c r="L28" s="12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8" customFormat="1" ht="16.5" customHeight="1">
      <c r="A29" s="126"/>
      <c r="B29" s="127"/>
      <c r="C29" s="126"/>
      <c r="D29" s="126"/>
      <c r="E29" s="37" t="s">
        <v>3</v>
      </c>
      <c r="F29" s="37"/>
      <c r="G29" s="37"/>
      <c r="H29" s="37"/>
      <c r="I29" s="126"/>
      <c r="J29" s="126"/>
      <c r="K29" s="126"/>
      <c r="L29" s="128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</row>
    <row r="30" s="2" customFormat="1" ht="6.96" customHeigh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12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2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25.44" customHeight="1">
      <c r="A32" s="39"/>
      <c r="B32" s="40"/>
      <c r="C32" s="39"/>
      <c r="D32" s="129" t="s">
        <v>38</v>
      </c>
      <c r="E32" s="39"/>
      <c r="F32" s="39"/>
      <c r="G32" s="39"/>
      <c r="H32" s="39"/>
      <c r="I32" s="39"/>
      <c r="J32" s="91">
        <f>ROUND(J90, 2)</f>
        <v>0</v>
      </c>
      <c r="K32" s="39"/>
      <c r="L32" s="12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6.96" customHeight="1">
      <c r="A33" s="39"/>
      <c r="B33" s="40"/>
      <c r="C33" s="39"/>
      <c r="D33" s="85"/>
      <c r="E33" s="85"/>
      <c r="F33" s="85"/>
      <c r="G33" s="85"/>
      <c r="H33" s="85"/>
      <c r="I33" s="85"/>
      <c r="J33" s="85"/>
      <c r="K33" s="85"/>
      <c r="L33" s="12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9"/>
      <c r="F34" s="44" t="s">
        <v>40</v>
      </c>
      <c r="G34" s="39"/>
      <c r="H34" s="39"/>
      <c r="I34" s="44" t="s">
        <v>39</v>
      </c>
      <c r="J34" s="44" t="s">
        <v>41</v>
      </c>
      <c r="K34" s="39"/>
      <c r="L34" s="12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0"/>
      <c r="C35" s="39"/>
      <c r="D35" s="130" t="s">
        <v>42</v>
      </c>
      <c r="E35" s="33" t="s">
        <v>43</v>
      </c>
      <c r="F35" s="131">
        <f>ROUND((SUM(BE90:BE150)),  2)</f>
        <v>0</v>
      </c>
      <c r="G35" s="39"/>
      <c r="H35" s="39"/>
      <c r="I35" s="132">
        <v>0.20999999999999999</v>
      </c>
      <c r="J35" s="131">
        <f>ROUND(((SUM(BE90:BE150))*I35),  2)</f>
        <v>0</v>
      </c>
      <c r="K35" s="39"/>
      <c r="L35" s="12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0"/>
      <c r="C36" s="39"/>
      <c r="D36" s="39"/>
      <c r="E36" s="33" t="s">
        <v>44</v>
      </c>
      <c r="F36" s="131">
        <f>ROUND((SUM(BF90:BF150)),  2)</f>
        <v>0</v>
      </c>
      <c r="G36" s="39"/>
      <c r="H36" s="39"/>
      <c r="I36" s="132">
        <v>0.12</v>
      </c>
      <c r="J36" s="131">
        <f>ROUND(((SUM(BF90:BF150))*I36),  2)</f>
        <v>0</v>
      </c>
      <c r="K36" s="39"/>
      <c r="L36" s="12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45</v>
      </c>
      <c r="F37" s="131">
        <f>ROUND((SUM(BG90:BG150)),  2)</f>
        <v>0</v>
      </c>
      <c r="G37" s="39"/>
      <c r="H37" s="39"/>
      <c r="I37" s="132">
        <v>0.20999999999999999</v>
      </c>
      <c r="J37" s="131">
        <f>0</f>
        <v>0</v>
      </c>
      <c r="K37" s="39"/>
      <c r="L37" s="12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0"/>
      <c r="C38" s="39"/>
      <c r="D38" s="39"/>
      <c r="E38" s="33" t="s">
        <v>46</v>
      </c>
      <c r="F38" s="131">
        <f>ROUND((SUM(BH90:BH150)),  2)</f>
        <v>0</v>
      </c>
      <c r="G38" s="39"/>
      <c r="H38" s="39"/>
      <c r="I38" s="132">
        <v>0.12</v>
      </c>
      <c r="J38" s="131">
        <f>0</f>
        <v>0</v>
      </c>
      <c r="K38" s="39"/>
      <c r="L38" s="12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0"/>
      <c r="C39" s="39"/>
      <c r="D39" s="39"/>
      <c r="E39" s="33" t="s">
        <v>47</v>
      </c>
      <c r="F39" s="131">
        <f>ROUND((SUM(BI90:BI150)),  2)</f>
        <v>0</v>
      </c>
      <c r="G39" s="39"/>
      <c r="H39" s="39"/>
      <c r="I39" s="132">
        <v>0</v>
      </c>
      <c r="J39" s="131">
        <f>0</f>
        <v>0</v>
      </c>
      <c r="K39" s="39"/>
      <c r="L39" s="12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6.96" customHeigh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12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2" customFormat="1" ht="25.44" customHeight="1">
      <c r="A41" s="39"/>
      <c r="B41" s="40"/>
      <c r="C41" s="133"/>
      <c r="D41" s="134" t="s">
        <v>48</v>
      </c>
      <c r="E41" s="77"/>
      <c r="F41" s="77"/>
      <c r="G41" s="135" t="s">
        <v>49</v>
      </c>
      <c r="H41" s="136" t="s">
        <v>50</v>
      </c>
      <c r="I41" s="77"/>
      <c r="J41" s="137">
        <f>SUM(J32:J39)</f>
        <v>0</v>
      </c>
      <c r="K41" s="138"/>
      <c r="L41" s="12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s="2" customFormat="1" ht="14.4" customHeight="1">
      <c r="A42" s="39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12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6" s="2" customFormat="1" ht="6.96" customHeight="1">
      <c r="A46" s="39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12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101</v>
      </c>
      <c r="D47" s="39"/>
      <c r="E47" s="39"/>
      <c r="F47" s="39"/>
      <c r="G47" s="39"/>
      <c r="H47" s="39"/>
      <c r="I47" s="39"/>
      <c r="J47" s="39"/>
      <c r="K47" s="39"/>
      <c r="L47" s="12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12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17</v>
      </c>
      <c r="D49" s="39"/>
      <c r="E49" s="39"/>
      <c r="F49" s="39"/>
      <c r="G49" s="39"/>
      <c r="H49" s="39"/>
      <c r="I49" s="39"/>
      <c r="J49" s="39"/>
      <c r="K49" s="39"/>
      <c r="L49" s="12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124" t="str">
        <f>E7</f>
        <v>Výstavba chodníku a parkoviště v ul. Zahradní ve Šluknově - I.etapa</v>
      </c>
      <c r="F50" s="33"/>
      <c r="G50" s="33"/>
      <c r="H50" s="33"/>
      <c r="I50" s="39"/>
      <c r="J50" s="39"/>
      <c r="K50" s="39"/>
      <c r="L50" s="12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3"/>
      <c r="C51" s="33" t="s">
        <v>97</v>
      </c>
      <c r="L51" s="23"/>
    </row>
    <row r="52" s="2" customFormat="1" ht="16.5" customHeight="1">
      <c r="A52" s="39"/>
      <c r="B52" s="40"/>
      <c r="C52" s="39"/>
      <c r="D52" s="39"/>
      <c r="E52" s="124" t="s">
        <v>732</v>
      </c>
      <c r="F52" s="39"/>
      <c r="G52" s="39"/>
      <c r="H52" s="39"/>
      <c r="I52" s="39"/>
      <c r="J52" s="39"/>
      <c r="K52" s="39"/>
      <c r="L52" s="12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99</v>
      </c>
      <c r="D53" s="39"/>
      <c r="E53" s="39"/>
      <c r="F53" s="39"/>
      <c r="G53" s="39"/>
      <c r="H53" s="39"/>
      <c r="I53" s="39"/>
      <c r="J53" s="39"/>
      <c r="K53" s="39"/>
      <c r="L53" s="12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39"/>
      <c r="D54" s="39"/>
      <c r="E54" s="63" t="str">
        <f>E11</f>
        <v xml:space="preserve">SO 01 - Výstavba chodníku </v>
      </c>
      <c r="F54" s="39"/>
      <c r="G54" s="39"/>
      <c r="H54" s="39"/>
      <c r="I54" s="39"/>
      <c r="J54" s="39"/>
      <c r="K54" s="39"/>
      <c r="L54" s="12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12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39"/>
      <c r="E56" s="39"/>
      <c r="F56" s="28" t="str">
        <f>F14</f>
        <v>Šluknov</v>
      </c>
      <c r="G56" s="39"/>
      <c r="H56" s="39"/>
      <c r="I56" s="33" t="s">
        <v>23</v>
      </c>
      <c r="J56" s="65" t="str">
        <f>IF(J14="","",J14)</f>
        <v>2. 9. 2024</v>
      </c>
      <c r="K56" s="39"/>
      <c r="L56" s="12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12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39"/>
      <c r="E58" s="39"/>
      <c r="F58" s="28" t="str">
        <f>E17</f>
        <v xml:space="preserve">Město Šluknov </v>
      </c>
      <c r="G58" s="39"/>
      <c r="H58" s="39"/>
      <c r="I58" s="33" t="s">
        <v>31</v>
      </c>
      <c r="J58" s="37" t="str">
        <f>E23</f>
        <v>ProProjekt s.r.o.</v>
      </c>
      <c r="K58" s="39"/>
      <c r="L58" s="12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29</v>
      </c>
      <c r="D59" s="39"/>
      <c r="E59" s="39"/>
      <c r="F59" s="28" t="str">
        <f>IF(E20="","",E20)</f>
        <v>Vyplň údaj</v>
      </c>
      <c r="G59" s="39"/>
      <c r="H59" s="39"/>
      <c r="I59" s="33" t="s">
        <v>34</v>
      </c>
      <c r="J59" s="37" t="str">
        <f>E26</f>
        <v>Jakub Hon</v>
      </c>
      <c r="K59" s="39"/>
      <c r="L59" s="12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12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39" t="s">
        <v>102</v>
      </c>
      <c r="D61" s="133"/>
      <c r="E61" s="133"/>
      <c r="F61" s="133"/>
      <c r="G61" s="133"/>
      <c r="H61" s="133"/>
      <c r="I61" s="133"/>
      <c r="J61" s="140" t="s">
        <v>103</v>
      </c>
      <c r="K61" s="133"/>
      <c r="L61" s="12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2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41" t="s">
        <v>70</v>
      </c>
      <c r="D63" s="39"/>
      <c r="E63" s="39"/>
      <c r="F63" s="39"/>
      <c r="G63" s="39"/>
      <c r="H63" s="39"/>
      <c r="I63" s="39"/>
      <c r="J63" s="91">
        <f>J90</f>
        <v>0</v>
      </c>
      <c r="K63" s="39"/>
      <c r="L63" s="12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20" t="s">
        <v>104</v>
      </c>
    </row>
    <row r="64" s="9" customFormat="1" ht="24.96" customHeight="1">
      <c r="A64" s="9"/>
      <c r="B64" s="142"/>
      <c r="C64" s="9"/>
      <c r="D64" s="143" t="s">
        <v>181</v>
      </c>
      <c r="E64" s="144"/>
      <c r="F64" s="144"/>
      <c r="G64" s="144"/>
      <c r="H64" s="144"/>
      <c r="I64" s="144"/>
      <c r="J64" s="145">
        <f>J91</f>
        <v>0</v>
      </c>
      <c r="K64" s="9"/>
      <c r="L64" s="14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6"/>
      <c r="C65" s="10"/>
      <c r="D65" s="147" t="s">
        <v>183</v>
      </c>
      <c r="E65" s="148"/>
      <c r="F65" s="148"/>
      <c r="G65" s="148"/>
      <c r="H65" s="148"/>
      <c r="I65" s="148"/>
      <c r="J65" s="149">
        <f>J92</f>
        <v>0</v>
      </c>
      <c r="K65" s="10"/>
      <c r="L65" s="14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6"/>
      <c r="C66" s="10"/>
      <c r="D66" s="147" t="s">
        <v>185</v>
      </c>
      <c r="E66" s="148"/>
      <c r="F66" s="148"/>
      <c r="G66" s="148"/>
      <c r="H66" s="148"/>
      <c r="I66" s="148"/>
      <c r="J66" s="149">
        <f>J103</f>
        <v>0</v>
      </c>
      <c r="K66" s="10"/>
      <c r="L66" s="14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6"/>
      <c r="C67" s="10"/>
      <c r="D67" s="147" t="s">
        <v>187</v>
      </c>
      <c r="E67" s="148"/>
      <c r="F67" s="148"/>
      <c r="G67" s="148"/>
      <c r="H67" s="148"/>
      <c r="I67" s="148"/>
      <c r="J67" s="149">
        <f>J131</f>
        <v>0</v>
      </c>
      <c r="K67" s="10"/>
      <c r="L67" s="14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6"/>
      <c r="C68" s="10"/>
      <c r="D68" s="147" t="s">
        <v>190</v>
      </c>
      <c r="E68" s="148"/>
      <c r="F68" s="148"/>
      <c r="G68" s="148"/>
      <c r="H68" s="148"/>
      <c r="I68" s="148"/>
      <c r="J68" s="149">
        <f>J147</f>
        <v>0</v>
      </c>
      <c r="K68" s="10"/>
      <c r="L68" s="14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39"/>
      <c r="D69" s="39"/>
      <c r="E69" s="39"/>
      <c r="F69" s="39"/>
      <c r="G69" s="39"/>
      <c r="H69" s="39"/>
      <c r="I69" s="39"/>
      <c r="J69" s="39"/>
      <c r="K69" s="39"/>
      <c r="L69" s="12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2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12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110</v>
      </c>
      <c r="D75" s="39"/>
      <c r="E75" s="39"/>
      <c r="F75" s="39"/>
      <c r="G75" s="39"/>
      <c r="H75" s="39"/>
      <c r="I75" s="39"/>
      <c r="J75" s="39"/>
      <c r="K75" s="39"/>
      <c r="L75" s="12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2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17</v>
      </c>
      <c r="D77" s="39"/>
      <c r="E77" s="39"/>
      <c r="F77" s="39"/>
      <c r="G77" s="39"/>
      <c r="H77" s="39"/>
      <c r="I77" s="39"/>
      <c r="J77" s="39"/>
      <c r="K77" s="39"/>
      <c r="L77" s="12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124" t="str">
        <f>E7</f>
        <v>Výstavba chodníku a parkoviště v ul. Zahradní ve Šluknově - I.etapa</v>
      </c>
      <c r="F78" s="33"/>
      <c r="G78" s="33"/>
      <c r="H78" s="33"/>
      <c r="I78" s="39"/>
      <c r="J78" s="39"/>
      <c r="K78" s="39"/>
      <c r="L78" s="12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1" customFormat="1" ht="12" customHeight="1">
      <c r="B79" s="23"/>
      <c r="C79" s="33" t="s">
        <v>97</v>
      </c>
      <c r="L79" s="23"/>
    </row>
    <row r="80" s="2" customFormat="1" ht="16.5" customHeight="1">
      <c r="A80" s="39"/>
      <c r="B80" s="40"/>
      <c r="C80" s="39"/>
      <c r="D80" s="39"/>
      <c r="E80" s="124" t="s">
        <v>732</v>
      </c>
      <c r="F80" s="39"/>
      <c r="G80" s="39"/>
      <c r="H80" s="39"/>
      <c r="I80" s="39"/>
      <c r="J80" s="39"/>
      <c r="K80" s="39"/>
      <c r="L80" s="12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99</v>
      </c>
      <c r="D81" s="39"/>
      <c r="E81" s="39"/>
      <c r="F81" s="39"/>
      <c r="G81" s="39"/>
      <c r="H81" s="39"/>
      <c r="I81" s="39"/>
      <c r="J81" s="39"/>
      <c r="K81" s="39"/>
      <c r="L81" s="12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39"/>
      <c r="D82" s="39"/>
      <c r="E82" s="63" t="str">
        <f>E11</f>
        <v xml:space="preserve">SO 01 - Výstavba chodníku </v>
      </c>
      <c r="F82" s="39"/>
      <c r="G82" s="39"/>
      <c r="H82" s="39"/>
      <c r="I82" s="39"/>
      <c r="J82" s="39"/>
      <c r="K82" s="39"/>
      <c r="L82" s="12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2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39"/>
      <c r="E84" s="39"/>
      <c r="F84" s="28" t="str">
        <f>F14</f>
        <v>Šluknov</v>
      </c>
      <c r="G84" s="39"/>
      <c r="H84" s="39"/>
      <c r="I84" s="33" t="s">
        <v>23</v>
      </c>
      <c r="J84" s="65" t="str">
        <f>IF(J14="","",J14)</f>
        <v>2. 9. 2024</v>
      </c>
      <c r="K84" s="39"/>
      <c r="L84" s="12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2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39"/>
      <c r="E86" s="39"/>
      <c r="F86" s="28" t="str">
        <f>E17</f>
        <v xml:space="preserve">Město Šluknov </v>
      </c>
      <c r="G86" s="39"/>
      <c r="H86" s="39"/>
      <c r="I86" s="33" t="s">
        <v>31</v>
      </c>
      <c r="J86" s="37" t="str">
        <f>E23</f>
        <v>ProProjekt s.r.o.</v>
      </c>
      <c r="K86" s="39"/>
      <c r="L86" s="12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29</v>
      </c>
      <c r="D87" s="39"/>
      <c r="E87" s="39"/>
      <c r="F87" s="28" t="str">
        <f>IF(E20="","",E20)</f>
        <v>Vyplň údaj</v>
      </c>
      <c r="G87" s="39"/>
      <c r="H87" s="39"/>
      <c r="I87" s="33" t="s">
        <v>34</v>
      </c>
      <c r="J87" s="37" t="str">
        <f>E26</f>
        <v>Jakub Hon</v>
      </c>
      <c r="K87" s="39"/>
      <c r="L87" s="12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2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50"/>
      <c r="B89" s="151"/>
      <c r="C89" s="152" t="s">
        <v>111</v>
      </c>
      <c r="D89" s="153" t="s">
        <v>57</v>
      </c>
      <c r="E89" s="153" t="s">
        <v>53</v>
      </c>
      <c r="F89" s="153" t="s">
        <v>54</v>
      </c>
      <c r="G89" s="153" t="s">
        <v>112</v>
      </c>
      <c r="H89" s="153" t="s">
        <v>113</v>
      </c>
      <c r="I89" s="153" t="s">
        <v>114</v>
      </c>
      <c r="J89" s="153" t="s">
        <v>103</v>
      </c>
      <c r="K89" s="154" t="s">
        <v>115</v>
      </c>
      <c r="L89" s="155"/>
      <c r="M89" s="81" t="s">
        <v>3</v>
      </c>
      <c r="N89" s="82" t="s">
        <v>42</v>
      </c>
      <c r="O89" s="82" t="s">
        <v>116</v>
      </c>
      <c r="P89" s="82" t="s">
        <v>117</v>
      </c>
      <c r="Q89" s="82" t="s">
        <v>118</v>
      </c>
      <c r="R89" s="82" t="s">
        <v>119</v>
      </c>
      <c r="S89" s="82" t="s">
        <v>120</v>
      </c>
      <c r="T89" s="83" t="s">
        <v>121</v>
      </c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</row>
    <row r="90" s="2" customFormat="1" ht="22.8" customHeight="1">
      <c r="A90" s="39"/>
      <c r="B90" s="40"/>
      <c r="C90" s="88" t="s">
        <v>122</v>
      </c>
      <c r="D90" s="39"/>
      <c r="E90" s="39"/>
      <c r="F90" s="39"/>
      <c r="G90" s="39"/>
      <c r="H90" s="39"/>
      <c r="I90" s="39"/>
      <c r="J90" s="156">
        <f>BK90</f>
        <v>0</v>
      </c>
      <c r="K90" s="39"/>
      <c r="L90" s="40"/>
      <c r="M90" s="84"/>
      <c r="N90" s="69"/>
      <c r="O90" s="85"/>
      <c r="P90" s="157">
        <f>P91</f>
        <v>0</v>
      </c>
      <c r="Q90" s="85"/>
      <c r="R90" s="157">
        <f>R91</f>
        <v>261.93997999999999</v>
      </c>
      <c r="S90" s="85"/>
      <c r="T90" s="158">
        <f>T91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71</v>
      </c>
      <c r="AU90" s="20" t="s">
        <v>104</v>
      </c>
      <c r="BK90" s="159">
        <f>BK91</f>
        <v>0</v>
      </c>
    </row>
    <row r="91" s="12" customFormat="1" ht="25.92" customHeight="1">
      <c r="A91" s="12"/>
      <c r="B91" s="160"/>
      <c r="C91" s="12"/>
      <c r="D91" s="161" t="s">
        <v>71</v>
      </c>
      <c r="E91" s="162" t="s">
        <v>192</v>
      </c>
      <c r="F91" s="162" t="s">
        <v>193</v>
      </c>
      <c r="G91" s="12"/>
      <c r="H91" s="12"/>
      <c r="I91" s="163"/>
      <c r="J91" s="164">
        <f>BK91</f>
        <v>0</v>
      </c>
      <c r="K91" s="12"/>
      <c r="L91" s="160"/>
      <c r="M91" s="165"/>
      <c r="N91" s="166"/>
      <c r="O91" s="166"/>
      <c r="P91" s="167">
        <f>P92+P103+P131+P147</f>
        <v>0</v>
      </c>
      <c r="Q91" s="166"/>
      <c r="R91" s="167">
        <f>R92+R103+R131+R147</f>
        <v>261.93997999999999</v>
      </c>
      <c r="S91" s="166"/>
      <c r="T91" s="168">
        <f>T92+T103+T131+T147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1" t="s">
        <v>76</v>
      </c>
      <c r="AT91" s="169" t="s">
        <v>71</v>
      </c>
      <c r="AU91" s="169" t="s">
        <v>72</v>
      </c>
      <c r="AY91" s="161" t="s">
        <v>126</v>
      </c>
      <c r="BK91" s="170">
        <f>BK92+BK103+BK131+BK147</f>
        <v>0</v>
      </c>
    </row>
    <row r="92" s="12" customFormat="1" ht="22.8" customHeight="1">
      <c r="A92" s="12"/>
      <c r="B92" s="160"/>
      <c r="C92" s="12"/>
      <c r="D92" s="161" t="s">
        <v>71</v>
      </c>
      <c r="E92" s="171" t="s">
        <v>80</v>
      </c>
      <c r="F92" s="171" t="s">
        <v>380</v>
      </c>
      <c r="G92" s="12"/>
      <c r="H92" s="12"/>
      <c r="I92" s="163"/>
      <c r="J92" s="172">
        <f>BK92</f>
        <v>0</v>
      </c>
      <c r="K92" s="12"/>
      <c r="L92" s="160"/>
      <c r="M92" s="165"/>
      <c r="N92" s="166"/>
      <c r="O92" s="166"/>
      <c r="P92" s="167">
        <f>SUM(P93:P102)</f>
        <v>0</v>
      </c>
      <c r="Q92" s="166"/>
      <c r="R92" s="167">
        <f>SUM(R93:R102)</f>
        <v>236.07499999999999</v>
      </c>
      <c r="S92" s="166"/>
      <c r="T92" s="168">
        <f>SUM(T93:T102)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61" t="s">
        <v>76</v>
      </c>
      <c r="AT92" s="169" t="s">
        <v>71</v>
      </c>
      <c r="AU92" s="169" t="s">
        <v>76</v>
      </c>
      <c r="AY92" s="161" t="s">
        <v>126</v>
      </c>
      <c r="BK92" s="170">
        <f>SUM(BK93:BK102)</f>
        <v>0</v>
      </c>
    </row>
    <row r="93" s="2" customFormat="1" ht="21.75" customHeight="1">
      <c r="A93" s="39"/>
      <c r="B93" s="173"/>
      <c r="C93" s="174" t="s">
        <v>76</v>
      </c>
      <c r="D93" s="174" t="s">
        <v>129</v>
      </c>
      <c r="E93" s="175" t="s">
        <v>734</v>
      </c>
      <c r="F93" s="176" t="s">
        <v>735</v>
      </c>
      <c r="G93" s="177" t="s">
        <v>235</v>
      </c>
      <c r="H93" s="178">
        <v>124.25</v>
      </c>
      <c r="I93" s="179"/>
      <c r="J93" s="180">
        <f>ROUND(I93*H93,2)</f>
        <v>0</v>
      </c>
      <c r="K93" s="176" t="s">
        <v>3</v>
      </c>
      <c r="L93" s="40"/>
      <c r="M93" s="181" t="s">
        <v>3</v>
      </c>
      <c r="N93" s="182" t="s">
        <v>43</v>
      </c>
      <c r="O93" s="73"/>
      <c r="P93" s="183">
        <f>O93*H93</f>
        <v>0</v>
      </c>
      <c r="Q93" s="183">
        <v>1.8999999999999999</v>
      </c>
      <c r="R93" s="183">
        <f>Q93*H93</f>
        <v>236.07499999999999</v>
      </c>
      <c r="S93" s="183">
        <v>0</v>
      </c>
      <c r="T93" s="184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85" t="s">
        <v>151</v>
      </c>
      <c r="AT93" s="185" t="s">
        <v>129</v>
      </c>
      <c r="AU93" s="185" t="s">
        <v>80</v>
      </c>
      <c r="AY93" s="20" t="s">
        <v>126</v>
      </c>
      <c r="BE93" s="186">
        <f>IF(N93="základní",J93,0)</f>
        <v>0</v>
      </c>
      <c r="BF93" s="186">
        <f>IF(N93="snížená",J93,0)</f>
        <v>0</v>
      </c>
      <c r="BG93" s="186">
        <f>IF(N93="zákl. přenesená",J93,0)</f>
        <v>0</v>
      </c>
      <c r="BH93" s="186">
        <f>IF(N93="sníž. přenesená",J93,0)</f>
        <v>0</v>
      </c>
      <c r="BI93" s="186">
        <f>IF(N93="nulová",J93,0)</f>
        <v>0</v>
      </c>
      <c r="BJ93" s="20" t="s">
        <v>76</v>
      </c>
      <c r="BK93" s="186">
        <f>ROUND(I93*H93,2)</f>
        <v>0</v>
      </c>
      <c r="BL93" s="20" t="s">
        <v>151</v>
      </c>
      <c r="BM93" s="185" t="s">
        <v>736</v>
      </c>
    </row>
    <row r="94" s="2" customFormat="1">
      <c r="A94" s="39"/>
      <c r="B94" s="40"/>
      <c r="C94" s="39"/>
      <c r="D94" s="187" t="s">
        <v>136</v>
      </c>
      <c r="E94" s="39"/>
      <c r="F94" s="188" t="s">
        <v>735</v>
      </c>
      <c r="G94" s="39"/>
      <c r="H94" s="39"/>
      <c r="I94" s="189"/>
      <c r="J94" s="39"/>
      <c r="K94" s="39"/>
      <c r="L94" s="40"/>
      <c r="M94" s="190"/>
      <c r="N94" s="191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136</v>
      </c>
      <c r="AU94" s="20" t="s">
        <v>80</v>
      </c>
    </row>
    <row r="95" s="13" customFormat="1">
      <c r="A95" s="13"/>
      <c r="B95" s="194"/>
      <c r="C95" s="13"/>
      <c r="D95" s="187" t="s">
        <v>140</v>
      </c>
      <c r="E95" s="195" t="s">
        <v>3</v>
      </c>
      <c r="F95" s="196" t="s">
        <v>248</v>
      </c>
      <c r="G95" s="13"/>
      <c r="H95" s="197">
        <v>21.25</v>
      </c>
      <c r="I95" s="198"/>
      <c r="J95" s="13"/>
      <c r="K95" s="13"/>
      <c r="L95" s="194"/>
      <c r="M95" s="199"/>
      <c r="N95" s="200"/>
      <c r="O95" s="200"/>
      <c r="P95" s="200"/>
      <c r="Q95" s="200"/>
      <c r="R95" s="200"/>
      <c r="S95" s="200"/>
      <c r="T95" s="201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195" t="s">
        <v>140</v>
      </c>
      <c r="AU95" s="195" t="s">
        <v>80</v>
      </c>
      <c r="AV95" s="13" t="s">
        <v>80</v>
      </c>
      <c r="AW95" s="13" t="s">
        <v>33</v>
      </c>
      <c r="AX95" s="13" t="s">
        <v>72</v>
      </c>
      <c r="AY95" s="195" t="s">
        <v>126</v>
      </c>
    </row>
    <row r="96" s="13" customFormat="1">
      <c r="A96" s="13"/>
      <c r="B96" s="194"/>
      <c r="C96" s="13"/>
      <c r="D96" s="187" t="s">
        <v>140</v>
      </c>
      <c r="E96" s="195" t="s">
        <v>3</v>
      </c>
      <c r="F96" s="196" t="s">
        <v>249</v>
      </c>
      <c r="G96" s="13"/>
      <c r="H96" s="197">
        <v>0.5</v>
      </c>
      <c r="I96" s="198"/>
      <c r="J96" s="13"/>
      <c r="K96" s="13"/>
      <c r="L96" s="194"/>
      <c r="M96" s="199"/>
      <c r="N96" s="200"/>
      <c r="O96" s="200"/>
      <c r="P96" s="200"/>
      <c r="Q96" s="200"/>
      <c r="R96" s="200"/>
      <c r="S96" s="200"/>
      <c r="T96" s="201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195" t="s">
        <v>140</v>
      </c>
      <c r="AU96" s="195" t="s">
        <v>80</v>
      </c>
      <c r="AV96" s="13" t="s">
        <v>80</v>
      </c>
      <c r="AW96" s="13" t="s">
        <v>33</v>
      </c>
      <c r="AX96" s="13" t="s">
        <v>72</v>
      </c>
      <c r="AY96" s="195" t="s">
        <v>126</v>
      </c>
    </row>
    <row r="97" s="13" customFormat="1">
      <c r="A97" s="13"/>
      <c r="B97" s="194"/>
      <c r="C97" s="13"/>
      <c r="D97" s="187" t="s">
        <v>140</v>
      </c>
      <c r="E97" s="195" t="s">
        <v>3</v>
      </c>
      <c r="F97" s="196" t="s">
        <v>250</v>
      </c>
      <c r="G97" s="13"/>
      <c r="H97" s="197">
        <v>0.5</v>
      </c>
      <c r="I97" s="198"/>
      <c r="J97" s="13"/>
      <c r="K97" s="13"/>
      <c r="L97" s="194"/>
      <c r="M97" s="199"/>
      <c r="N97" s="200"/>
      <c r="O97" s="200"/>
      <c r="P97" s="200"/>
      <c r="Q97" s="200"/>
      <c r="R97" s="200"/>
      <c r="S97" s="200"/>
      <c r="T97" s="20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95" t="s">
        <v>140</v>
      </c>
      <c r="AU97" s="195" t="s">
        <v>80</v>
      </c>
      <c r="AV97" s="13" t="s">
        <v>80</v>
      </c>
      <c r="AW97" s="13" t="s">
        <v>33</v>
      </c>
      <c r="AX97" s="13" t="s">
        <v>72</v>
      </c>
      <c r="AY97" s="195" t="s">
        <v>126</v>
      </c>
    </row>
    <row r="98" s="15" customFormat="1">
      <c r="A98" s="15"/>
      <c r="B98" s="213"/>
      <c r="C98" s="15"/>
      <c r="D98" s="187" t="s">
        <v>140</v>
      </c>
      <c r="E98" s="214" t="s">
        <v>3</v>
      </c>
      <c r="F98" s="215" t="s">
        <v>251</v>
      </c>
      <c r="G98" s="15"/>
      <c r="H98" s="216">
        <v>22.25</v>
      </c>
      <c r="I98" s="217"/>
      <c r="J98" s="15"/>
      <c r="K98" s="15"/>
      <c r="L98" s="213"/>
      <c r="M98" s="218"/>
      <c r="N98" s="219"/>
      <c r="O98" s="219"/>
      <c r="P98" s="219"/>
      <c r="Q98" s="219"/>
      <c r="R98" s="219"/>
      <c r="S98" s="219"/>
      <c r="T98" s="220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14" t="s">
        <v>140</v>
      </c>
      <c r="AU98" s="214" t="s">
        <v>80</v>
      </c>
      <c r="AV98" s="15" t="s">
        <v>145</v>
      </c>
      <c r="AW98" s="15" t="s">
        <v>33</v>
      </c>
      <c r="AX98" s="15" t="s">
        <v>72</v>
      </c>
      <c r="AY98" s="214" t="s">
        <v>126</v>
      </c>
    </row>
    <row r="99" s="13" customFormat="1">
      <c r="A99" s="13"/>
      <c r="B99" s="194"/>
      <c r="C99" s="13"/>
      <c r="D99" s="187" t="s">
        <v>140</v>
      </c>
      <c r="E99" s="195" t="s">
        <v>3</v>
      </c>
      <c r="F99" s="196" t="s">
        <v>252</v>
      </c>
      <c r="G99" s="13"/>
      <c r="H99" s="197">
        <v>95</v>
      </c>
      <c r="I99" s="198"/>
      <c r="J99" s="13"/>
      <c r="K99" s="13"/>
      <c r="L99" s="194"/>
      <c r="M99" s="199"/>
      <c r="N99" s="200"/>
      <c r="O99" s="200"/>
      <c r="P99" s="200"/>
      <c r="Q99" s="200"/>
      <c r="R99" s="200"/>
      <c r="S99" s="200"/>
      <c r="T99" s="201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95" t="s">
        <v>140</v>
      </c>
      <c r="AU99" s="195" t="s">
        <v>80</v>
      </c>
      <c r="AV99" s="13" t="s">
        <v>80</v>
      </c>
      <c r="AW99" s="13" t="s">
        <v>33</v>
      </c>
      <c r="AX99" s="13" t="s">
        <v>72</v>
      </c>
      <c r="AY99" s="195" t="s">
        <v>126</v>
      </c>
    </row>
    <row r="100" s="13" customFormat="1">
      <c r="A100" s="13"/>
      <c r="B100" s="194"/>
      <c r="C100" s="13"/>
      <c r="D100" s="187" t="s">
        <v>140</v>
      </c>
      <c r="E100" s="195" t="s">
        <v>3</v>
      </c>
      <c r="F100" s="196" t="s">
        <v>253</v>
      </c>
      <c r="G100" s="13"/>
      <c r="H100" s="197">
        <v>7</v>
      </c>
      <c r="I100" s="198"/>
      <c r="J100" s="13"/>
      <c r="K100" s="13"/>
      <c r="L100" s="194"/>
      <c r="M100" s="199"/>
      <c r="N100" s="200"/>
      <c r="O100" s="200"/>
      <c r="P100" s="200"/>
      <c r="Q100" s="200"/>
      <c r="R100" s="200"/>
      <c r="S100" s="200"/>
      <c r="T100" s="201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95" t="s">
        <v>140</v>
      </c>
      <c r="AU100" s="195" t="s">
        <v>80</v>
      </c>
      <c r="AV100" s="13" t="s">
        <v>80</v>
      </c>
      <c r="AW100" s="13" t="s">
        <v>33</v>
      </c>
      <c r="AX100" s="13" t="s">
        <v>72</v>
      </c>
      <c r="AY100" s="195" t="s">
        <v>126</v>
      </c>
    </row>
    <row r="101" s="15" customFormat="1">
      <c r="A101" s="15"/>
      <c r="B101" s="213"/>
      <c r="C101" s="15"/>
      <c r="D101" s="187" t="s">
        <v>140</v>
      </c>
      <c r="E101" s="214" t="s">
        <v>3</v>
      </c>
      <c r="F101" s="215" t="s">
        <v>254</v>
      </c>
      <c r="G101" s="15"/>
      <c r="H101" s="216">
        <v>102</v>
      </c>
      <c r="I101" s="217"/>
      <c r="J101" s="15"/>
      <c r="K101" s="15"/>
      <c r="L101" s="213"/>
      <c r="M101" s="218"/>
      <c r="N101" s="219"/>
      <c r="O101" s="219"/>
      <c r="P101" s="219"/>
      <c r="Q101" s="219"/>
      <c r="R101" s="219"/>
      <c r="S101" s="219"/>
      <c r="T101" s="220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14" t="s">
        <v>140</v>
      </c>
      <c r="AU101" s="214" t="s">
        <v>80</v>
      </c>
      <c r="AV101" s="15" t="s">
        <v>145</v>
      </c>
      <c r="AW101" s="15" t="s">
        <v>33</v>
      </c>
      <c r="AX101" s="15" t="s">
        <v>72</v>
      </c>
      <c r="AY101" s="214" t="s">
        <v>126</v>
      </c>
    </row>
    <row r="102" s="14" customFormat="1">
      <c r="A102" s="14"/>
      <c r="B102" s="205"/>
      <c r="C102" s="14"/>
      <c r="D102" s="187" t="s">
        <v>140</v>
      </c>
      <c r="E102" s="206" t="s">
        <v>3</v>
      </c>
      <c r="F102" s="207" t="s">
        <v>244</v>
      </c>
      <c r="G102" s="14"/>
      <c r="H102" s="208">
        <v>124.25</v>
      </c>
      <c r="I102" s="209"/>
      <c r="J102" s="14"/>
      <c r="K102" s="14"/>
      <c r="L102" s="205"/>
      <c r="M102" s="210"/>
      <c r="N102" s="211"/>
      <c r="O102" s="211"/>
      <c r="P102" s="211"/>
      <c r="Q102" s="211"/>
      <c r="R102" s="211"/>
      <c r="S102" s="211"/>
      <c r="T102" s="21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06" t="s">
        <v>140</v>
      </c>
      <c r="AU102" s="206" t="s">
        <v>80</v>
      </c>
      <c r="AV102" s="14" t="s">
        <v>151</v>
      </c>
      <c r="AW102" s="14" t="s">
        <v>33</v>
      </c>
      <c r="AX102" s="14" t="s">
        <v>76</v>
      </c>
      <c r="AY102" s="206" t="s">
        <v>126</v>
      </c>
    </row>
    <row r="103" s="12" customFormat="1" ht="22.8" customHeight="1">
      <c r="A103" s="12"/>
      <c r="B103" s="160"/>
      <c r="C103" s="12"/>
      <c r="D103" s="161" t="s">
        <v>71</v>
      </c>
      <c r="E103" s="171" t="s">
        <v>125</v>
      </c>
      <c r="F103" s="171" t="s">
        <v>451</v>
      </c>
      <c r="G103" s="12"/>
      <c r="H103" s="12"/>
      <c r="I103" s="163"/>
      <c r="J103" s="172">
        <f>BK103</f>
        <v>0</v>
      </c>
      <c r="K103" s="12"/>
      <c r="L103" s="160"/>
      <c r="M103" s="165"/>
      <c r="N103" s="166"/>
      <c r="O103" s="166"/>
      <c r="P103" s="167">
        <f>SUM(P104:P130)</f>
        <v>0</v>
      </c>
      <c r="Q103" s="166"/>
      <c r="R103" s="167">
        <f>SUM(R104:R130)</f>
        <v>19.772780000000001</v>
      </c>
      <c r="S103" s="166"/>
      <c r="T103" s="168">
        <f>SUM(T104:T130)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1" t="s">
        <v>76</v>
      </c>
      <c r="AT103" s="169" t="s">
        <v>71</v>
      </c>
      <c r="AU103" s="169" t="s">
        <v>76</v>
      </c>
      <c r="AY103" s="161" t="s">
        <v>126</v>
      </c>
      <c r="BK103" s="170">
        <f>SUM(BK104:BK130)</f>
        <v>0</v>
      </c>
    </row>
    <row r="104" s="2" customFormat="1" ht="16.5" customHeight="1">
      <c r="A104" s="39"/>
      <c r="B104" s="173"/>
      <c r="C104" s="174" t="s">
        <v>80</v>
      </c>
      <c r="D104" s="174" t="s">
        <v>129</v>
      </c>
      <c r="E104" s="175" t="s">
        <v>737</v>
      </c>
      <c r="F104" s="176" t="s">
        <v>738</v>
      </c>
      <c r="G104" s="177" t="s">
        <v>209</v>
      </c>
      <c r="H104" s="178">
        <v>89</v>
      </c>
      <c r="I104" s="179"/>
      <c r="J104" s="180">
        <f>ROUND(I104*H104,2)</f>
        <v>0</v>
      </c>
      <c r="K104" s="176" t="s">
        <v>198</v>
      </c>
      <c r="L104" s="40"/>
      <c r="M104" s="181" t="s">
        <v>3</v>
      </c>
      <c r="N104" s="182" t="s">
        <v>43</v>
      </c>
      <c r="O104" s="73"/>
      <c r="P104" s="183">
        <f>O104*H104</f>
        <v>0</v>
      </c>
      <c r="Q104" s="183">
        <v>0</v>
      </c>
      <c r="R104" s="183">
        <f>Q104*H104</f>
        <v>0</v>
      </c>
      <c r="S104" s="183">
        <v>0</v>
      </c>
      <c r="T104" s="184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85" t="s">
        <v>151</v>
      </c>
      <c r="AT104" s="185" t="s">
        <v>129</v>
      </c>
      <c r="AU104" s="185" t="s">
        <v>80</v>
      </c>
      <c r="AY104" s="20" t="s">
        <v>126</v>
      </c>
      <c r="BE104" s="186">
        <f>IF(N104="základní",J104,0)</f>
        <v>0</v>
      </c>
      <c r="BF104" s="186">
        <f>IF(N104="snížená",J104,0)</f>
        <v>0</v>
      </c>
      <c r="BG104" s="186">
        <f>IF(N104="zákl. přenesená",J104,0)</f>
        <v>0</v>
      </c>
      <c r="BH104" s="186">
        <f>IF(N104="sníž. přenesená",J104,0)</f>
        <v>0</v>
      </c>
      <c r="BI104" s="186">
        <f>IF(N104="nulová",J104,0)</f>
        <v>0</v>
      </c>
      <c r="BJ104" s="20" t="s">
        <v>76</v>
      </c>
      <c r="BK104" s="186">
        <f>ROUND(I104*H104,2)</f>
        <v>0</v>
      </c>
      <c r="BL104" s="20" t="s">
        <v>151</v>
      </c>
      <c r="BM104" s="185" t="s">
        <v>739</v>
      </c>
    </row>
    <row r="105" s="2" customFormat="1">
      <c r="A105" s="39"/>
      <c r="B105" s="40"/>
      <c r="C105" s="39"/>
      <c r="D105" s="187" t="s">
        <v>136</v>
      </c>
      <c r="E105" s="39"/>
      <c r="F105" s="188" t="s">
        <v>740</v>
      </c>
      <c r="G105" s="39"/>
      <c r="H105" s="39"/>
      <c r="I105" s="189"/>
      <c r="J105" s="39"/>
      <c r="K105" s="39"/>
      <c r="L105" s="40"/>
      <c r="M105" s="190"/>
      <c r="N105" s="191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136</v>
      </c>
      <c r="AU105" s="20" t="s">
        <v>80</v>
      </c>
    </row>
    <row r="106" s="2" customFormat="1">
      <c r="A106" s="39"/>
      <c r="B106" s="40"/>
      <c r="C106" s="39"/>
      <c r="D106" s="192" t="s">
        <v>138</v>
      </c>
      <c r="E106" s="39"/>
      <c r="F106" s="193" t="s">
        <v>741</v>
      </c>
      <c r="G106" s="39"/>
      <c r="H106" s="39"/>
      <c r="I106" s="189"/>
      <c r="J106" s="39"/>
      <c r="K106" s="39"/>
      <c r="L106" s="40"/>
      <c r="M106" s="190"/>
      <c r="N106" s="191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138</v>
      </c>
      <c r="AU106" s="20" t="s">
        <v>80</v>
      </c>
    </row>
    <row r="107" s="13" customFormat="1">
      <c r="A107" s="13"/>
      <c r="B107" s="194"/>
      <c r="C107" s="13"/>
      <c r="D107" s="187" t="s">
        <v>140</v>
      </c>
      <c r="E107" s="195" t="s">
        <v>3</v>
      </c>
      <c r="F107" s="196" t="s">
        <v>742</v>
      </c>
      <c r="G107" s="13"/>
      <c r="H107" s="197">
        <v>85</v>
      </c>
      <c r="I107" s="198"/>
      <c r="J107" s="13"/>
      <c r="K107" s="13"/>
      <c r="L107" s="194"/>
      <c r="M107" s="199"/>
      <c r="N107" s="200"/>
      <c r="O107" s="200"/>
      <c r="P107" s="200"/>
      <c r="Q107" s="200"/>
      <c r="R107" s="200"/>
      <c r="S107" s="200"/>
      <c r="T107" s="20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95" t="s">
        <v>140</v>
      </c>
      <c r="AU107" s="195" t="s">
        <v>80</v>
      </c>
      <c r="AV107" s="13" t="s">
        <v>80</v>
      </c>
      <c r="AW107" s="13" t="s">
        <v>33</v>
      </c>
      <c r="AX107" s="13" t="s">
        <v>72</v>
      </c>
      <c r="AY107" s="195" t="s">
        <v>126</v>
      </c>
    </row>
    <row r="108" s="13" customFormat="1">
      <c r="A108" s="13"/>
      <c r="B108" s="194"/>
      <c r="C108" s="13"/>
      <c r="D108" s="187" t="s">
        <v>140</v>
      </c>
      <c r="E108" s="195" t="s">
        <v>3</v>
      </c>
      <c r="F108" s="196" t="s">
        <v>743</v>
      </c>
      <c r="G108" s="13"/>
      <c r="H108" s="197">
        <v>2</v>
      </c>
      <c r="I108" s="198"/>
      <c r="J108" s="13"/>
      <c r="K108" s="13"/>
      <c r="L108" s="194"/>
      <c r="M108" s="199"/>
      <c r="N108" s="200"/>
      <c r="O108" s="200"/>
      <c r="P108" s="200"/>
      <c r="Q108" s="200"/>
      <c r="R108" s="200"/>
      <c r="S108" s="200"/>
      <c r="T108" s="201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5" t="s">
        <v>140</v>
      </c>
      <c r="AU108" s="195" t="s">
        <v>80</v>
      </c>
      <c r="AV108" s="13" t="s">
        <v>80</v>
      </c>
      <c r="AW108" s="13" t="s">
        <v>33</v>
      </c>
      <c r="AX108" s="13" t="s">
        <v>72</v>
      </c>
      <c r="AY108" s="195" t="s">
        <v>126</v>
      </c>
    </row>
    <row r="109" s="13" customFormat="1">
      <c r="A109" s="13"/>
      <c r="B109" s="194"/>
      <c r="C109" s="13"/>
      <c r="D109" s="187" t="s">
        <v>140</v>
      </c>
      <c r="E109" s="195" t="s">
        <v>3</v>
      </c>
      <c r="F109" s="196" t="s">
        <v>744</v>
      </c>
      <c r="G109" s="13"/>
      <c r="H109" s="197">
        <v>2</v>
      </c>
      <c r="I109" s="198"/>
      <c r="J109" s="13"/>
      <c r="K109" s="13"/>
      <c r="L109" s="194"/>
      <c r="M109" s="199"/>
      <c r="N109" s="200"/>
      <c r="O109" s="200"/>
      <c r="P109" s="200"/>
      <c r="Q109" s="200"/>
      <c r="R109" s="200"/>
      <c r="S109" s="200"/>
      <c r="T109" s="20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95" t="s">
        <v>140</v>
      </c>
      <c r="AU109" s="195" t="s">
        <v>80</v>
      </c>
      <c r="AV109" s="13" t="s">
        <v>80</v>
      </c>
      <c r="AW109" s="13" t="s">
        <v>33</v>
      </c>
      <c r="AX109" s="13" t="s">
        <v>72</v>
      </c>
      <c r="AY109" s="195" t="s">
        <v>126</v>
      </c>
    </row>
    <row r="110" s="14" customFormat="1">
      <c r="A110" s="14"/>
      <c r="B110" s="205"/>
      <c r="C110" s="14"/>
      <c r="D110" s="187" t="s">
        <v>140</v>
      </c>
      <c r="E110" s="206" t="s">
        <v>3</v>
      </c>
      <c r="F110" s="207" t="s">
        <v>244</v>
      </c>
      <c r="G110" s="14"/>
      <c r="H110" s="208">
        <v>89</v>
      </c>
      <c r="I110" s="209"/>
      <c r="J110" s="14"/>
      <c r="K110" s="14"/>
      <c r="L110" s="205"/>
      <c r="M110" s="210"/>
      <c r="N110" s="211"/>
      <c r="O110" s="211"/>
      <c r="P110" s="211"/>
      <c r="Q110" s="211"/>
      <c r="R110" s="211"/>
      <c r="S110" s="211"/>
      <c r="T110" s="212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06" t="s">
        <v>140</v>
      </c>
      <c r="AU110" s="206" t="s">
        <v>80</v>
      </c>
      <c r="AV110" s="14" t="s">
        <v>151</v>
      </c>
      <c r="AW110" s="14" t="s">
        <v>33</v>
      </c>
      <c r="AX110" s="14" t="s">
        <v>76</v>
      </c>
      <c r="AY110" s="206" t="s">
        <v>126</v>
      </c>
    </row>
    <row r="111" s="2" customFormat="1" ht="21.75" customHeight="1">
      <c r="A111" s="39"/>
      <c r="B111" s="173"/>
      <c r="C111" s="174" t="s">
        <v>145</v>
      </c>
      <c r="D111" s="174" t="s">
        <v>129</v>
      </c>
      <c r="E111" s="175" t="s">
        <v>745</v>
      </c>
      <c r="F111" s="176" t="s">
        <v>746</v>
      </c>
      <c r="G111" s="177" t="s">
        <v>209</v>
      </c>
      <c r="H111" s="178">
        <v>89</v>
      </c>
      <c r="I111" s="179"/>
      <c r="J111" s="180">
        <f>ROUND(I111*H111,2)</f>
        <v>0</v>
      </c>
      <c r="K111" s="176" t="s">
        <v>198</v>
      </c>
      <c r="L111" s="40"/>
      <c r="M111" s="181" t="s">
        <v>3</v>
      </c>
      <c r="N111" s="182" t="s">
        <v>43</v>
      </c>
      <c r="O111" s="73"/>
      <c r="P111" s="183">
        <f>O111*H111</f>
        <v>0</v>
      </c>
      <c r="Q111" s="183">
        <v>0.089219999999999994</v>
      </c>
      <c r="R111" s="183">
        <f>Q111*H111</f>
        <v>7.9405799999999997</v>
      </c>
      <c r="S111" s="183">
        <v>0</v>
      </c>
      <c r="T111" s="184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85" t="s">
        <v>151</v>
      </c>
      <c r="AT111" s="185" t="s">
        <v>129</v>
      </c>
      <c r="AU111" s="185" t="s">
        <v>80</v>
      </c>
      <c r="AY111" s="20" t="s">
        <v>126</v>
      </c>
      <c r="BE111" s="186">
        <f>IF(N111="základní",J111,0)</f>
        <v>0</v>
      </c>
      <c r="BF111" s="186">
        <f>IF(N111="snížená",J111,0)</f>
        <v>0</v>
      </c>
      <c r="BG111" s="186">
        <f>IF(N111="zákl. přenesená",J111,0)</f>
        <v>0</v>
      </c>
      <c r="BH111" s="186">
        <f>IF(N111="sníž. přenesená",J111,0)</f>
        <v>0</v>
      </c>
      <c r="BI111" s="186">
        <f>IF(N111="nulová",J111,0)</f>
        <v>0</v>
      </c>
      <c r="BJ111" s="20" t="s">
        <v>76</v>
      </c>
      <c r="BK111" s="186">
        <f>ROUND(I111*H111,2)</f>
        <v>0</v>
      </c>
      <c r="BL111" s="20" t="s">
        <v>151</v>
      </c>
      <c r="BM111" s="185" t="s">
        <v>747</v>
      </c>
    </row>
    <row r="112" s="2" customFormat="1">
      <c r="A112" s="39"/>
      <c r="B112" s="40"/>
      <c r="C112" s="39"/>
      <c r="D112" s="187" t="s">
        <v>136</v>
      </c>
      <c r="E112" s="39"/>
      <c r="F112" s="188" t="s">
        <v>748</v>
      </c>
      <c r="G112" s="39"/>
      <c r="H112" s="39"/>
      <c r="I112" s="189"/>
      <c r="J112" s="39"/>
      <c r="K112" s="39"/>
      <c r="L112" s="40"/>
      <c r="M112" s="190"/>
      <c r="N112" s="191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136</v>
      </c>
      <c r="AU112" s="20" t="s">
        <v>80</v>
      </c>
    </row>
    <row r="113" s="2" customFormat="1">
      <c r="A113" s="39"/>
      <c r="B113" s="40"/>
      <c r="C113" s="39"/>
      <c r="D113" s="192" t="s">
        <v>138</v>
      </c>
      <c r="E113" s="39"/>
      <c r="F113" s="193" t="s">
        <v>749</v>
      </c>
      <c r="G113" s="39"/>
      <c r="H113" s="39"/>
      <c r="I113" s="189"/>
      <c r="J113" s="39"/>
      <c r="K113" s="39"/>
      <c r="L113" s="40"/>
      <c r="M113" s="190"/>
      <c r="N113" s="191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138</v>
      </c>
      <c r="AU113" s="20" t="s">
        <v>80</v>
      </c>
    </row>
    <row r="114" s="13" customFormat="1">
      <c r="A114" s="13"/>
      <c r="B114" s="194"/>
      <c r="C114" s="13"/>
      <c r="D114" s="187" t="s">
        <v>140</v>
      </c>
      <c r="E114" s="195" t="s">
        <v>3</v>
      </c>
      <c r="F114" s="196" t="s">
        <v>742</v>
      </c>
      <c r="G114" s="13"/>
      <c r="H114" s="197">
        <v>85</v>
      </c>
      <c r="I114" s="198"/>
      <c r="J114" s="13"/>
      <c r="K114" s="13"/>
      <c r="L114" s="194"/>
      <c r="M114" s="199"/>
      <c r="N114" s="200"/>
      <c r="O114" s="200"/>
      <c r="P114" s="200"/>
      <c r="Q114" s="200"/>
      <c r="R114" s="200"/>
      <c r="S114" s="200"/>
      <c r="T114" s="201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95" t="s">
        <v>140</v>
      </c>
      <c r="AU114" s="195" t="s">
        <v>80</v>
      </c>
      <c r="AV114" s="13" t="s">
        <v>80</v>
      </c>
      <c r="AW114" s="13" t="s">
        <v>33</v>
      </c>
      <c r="AX114" s="13" t="s">
        <v>72</v>
      </c>
      <c r="AY114" s="195" t="s">
        <v>126</v>
      </c>
    </row>
    <row r="115" s="13" customFormat="1">
      <c r="A115" s="13"/>
      <c r="B115" s="194"/>
      <c r="C115" s="13"/>
      <c r="D115" s="187" t="s">
        <v>140</v>
      </c>
      <c r="E115" s="195" t="s">
        <v>3</v>
      </c>
      <c r="F115" s="196" t="s">
        <v>743</v>
      </c>
      <c r="G115" s="13"/>
      <c r="H115" s="197">
        <v>2</v>
      </c>
      <c r="I115" s="198"/>
      <c r="J115" s="13"/>
      <c r="K115" s="13"/>
      <c r="L115" s="194"/>
      <c r="M115" s="199"/>
      <c r="N115" s="200"/>
      <c r="O115" s="200"/>
      <c r="P115" s="200"/>
      <c r="Q115" s="200"/>
      <c r="R115" s="200"/>
      <c r="S115" s="200"/>
      <c r="T115" s="20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5" t="s">
        <v>140</v>
      </c>
      <c r="AU115" s="195" t="s">
        <v>80</v>
      </c>
      <c r="AV115" s="13" t="s">
        <v>80</v>
      </c>
      <c r="AW115" s="13" t="s">
        <v>33</v>
      </c>
      <c r="AX115" s="13" t="s">
        <v>72</v>
      </c>
      <c r="AY115" s="195" t="s">
        <v>126</v>
      </c>
    </row>
    <row r="116" s="13" customFormat="1">
      <c r="A116" s="13"/>
      <c r="B116" s="194"/>
      <c r="C116" s="13"/>
      <c r="D116" s="187" t="s">
        <v>140</v>
      </c>
      <c r="E116" s="195" t="s">
        <v>3</v>
      </c>
      <c r="F116" s="196" t="s">
        <v>744</v>
      </c>
      <c r="G116" s="13"/>
      <c r="H116" s="197">
        <v>2</v>
      </c>
      <c r="I116" s="198"/>
      <c r="J116" s="13"/>
      <c r="K116" s="13"/>
      <c r="L116" s="194"/>
      <c r="M116" s="199"/>
      <c r="N116" s="200"/>
      <c r="O116" s="200"/>
      <c r="P116" s="200"/>
      <c r="Q116" s="200"/>
      <c r="R116" s="200"/>
      <c r="S116" s="200"/>
      <c r="T116" s="20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95" t="s">
        <v>140</v>
      </c>
      <c r="AU116" s="195" t="s">
        <v>80</v>
      </c>
      <c r="AV116" s="13" t="s">
        <v>80</v>
      </c>
      <c r="AW116" s="13" t="s">
        <v>33</v>
      </c>
      <c r="AX116" s="13" t="s">
        <v>72</v>
      </c>
      <c r="AY116" s="195" t="s">
        <v>126</v>
      </c>
    </row>
    <row r="117" s="14" customFormat="1">
      <c r="A117" s="14"/>
      <c r="B117" s="205"/>
      <c r="C117" s="14"/>
      <c r="D117" s="187" t="s">
        <v>140</v>
      </c>
      <c r="E117" s="206" t="s">
        <v>3</v>
      </c>
      <c r="F117" s="207" t="s">
        <v>244</v>
      </c>
      <c r="G117" s="14"/>
      <c r="H117" s="208">
        <v>89</v>
      </c>
      <c r="I117" s="209"/>
      <c r="J117" s="14"/>
      <c r="K117" s="14"/>
      <c r="L117" s="205"/>
      <c r="M117" s="210"/>
      <c r="N117" s="211"/>
      <c r="O117" s="211"/>
      <c r="P117" s="211"/>
      <c r="Q117" s="211"/>
      <c r="R117" s="211"/>
      <c r="S117" s="211"/>
      <c r="T117" s="212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06" t="s">
        <v>140</v>
      </c>
      <c r="AU117" s="206" t="s">
        <v>80</v>
      </c>
      <c r="AV117" s="14" t="s">
        <v>151</v>
      </c>
      <c r="AW117" s="14" t="s">
        <v>33</v>
      </c>
      <c r="AX117" s="14" t="s">
        <v>76</v>
      </c>
      <c r="AY117" s="206" t="s">
        <v>126</v>
      </c>
    </row>
    <row r="118" s="2" customFormat="1" ht="16.5" customHeight="1">
      <c r="A118" s="39"/>
      <c r="B118" s="173"/>
      <c r="C118" s="221" t="s">
        <v>151</v>
      </c>
      <c r="D118" s="221" t="s">
        <v>343</v>
      </c>
      <c r="E118" s="222" t="s">
        <v>750</v>
      </c>
      <c r="F118" s="223" t="s">
        <v>751</v>
      </c>
      <c r="G118" s="224" t="s">
        <v>209</v>
      </c>
      <c r="H118" s="225">
        <v>85</v>
      </c>
      <c r="I118" s="226"/>
      <c r="J118" s="227">
        <f>ROUND(I118*H118,2)</f>
        <v>0</v>
      </c>
      <c r="K118" s="223" t="s">
        <v>198</v>
      </c>
      <c r="L118" s="228"/>
      <c r="M118" s="229" t="s">
        <v>3</v>
      </c>
      <c r="N118" s="230" t="s">
        <v>43</v>
      </c>
      <c r="O118" s="73"/>
      <c r="P118" s="183">
        <f>O118*H118</f>
        <v>0</v>
      </c>
      <c r="Q118" s="183">
        <v>0.13200000000000001</v>
      </c>
      <c r="R118" s="183">
        <f>Q118*H118</f>
        <v>11.220000000000001</v>
      </c>
      <c r="S118" s="183">
        <v>0</v>
      </c>
      <c r="T118" s="184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85" t="s">
        <v>176</v>
      </c>
      <c r="AT118" s="185" t="s">
        <v>343</v>
      </c>
      <c r="AU118" s="185" t="s">
        <v>80</v>
      </c>
      <c r="AY118" s="20" t="s">
        <v>126</v>
      </c>
      <c r="BE118" s="186">
        <f>IF(N118="základní",J118,0)</f>
        <v>0</v>
      </c>
      <c r="BF118" s="186">
        <f>IF(N118="snížená",J118,0)</f>
        <v>0</v>
      </c>
      <c r="BG118" s="186">
        <f>IF(N118="zákl. přenesená",J118,0)</f>
        <v>0</v>
      </c>
      <c r="BH118" s="186">
        <f>IF(N118="sníž. přenesená",J118,0)</f>
        <v>0</v>
      </c>
      <c r="BI118" s="186">
        <f>IF(N118="nulová",J118,0)</f>
        <v>0</v>
      </c>
      <c r="BJ118" s="20" t="s">
        <v>76</v>
      </c>
      <c r="BK118" s="186">
        <f>ROUND(I118*H118,2)</f>
        <v>0</v>
      </c>
      <c r="BL118" s="20" t="s">
        <v>151</v>
      </c>
      <c r="BM118" s="185" t="s">
        <v>752</v>
      </c>
    </row>
    <row r="119" s="2" customFormat="1">
      <c r="A119" s="39"/>
      <c r="B119" s="40"/>
      <c r="C119" s="39"/>
      <c r="D119" s="187" t="s">
        <v>136</v>
      </c>
      <c r="E119" s="39"/>
      <c r="F119" s="188" t="s">
        <v>751</v>
      </c>
      <c r="G119" s="39"/>
      <c r="H119" s="39"/>
      <c r="I119" s="189"/>
      <c r="J119" s="39"/>
      <c r="K119" s="39"/>
      <c r="L119" s="40"/>
      <c r="M119" s="190"/>
      <c r="N119" s="191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136</v>
      </c>
      <c r="AU119" s="20" t="s">
        <v>80</v>
      </c>
    </row>
    <row r="120" s="13" customFormat="1">
      <c r="A120" s="13"/>
      <c r="B120" s="194"/>
      <c r="C120" s="13"/>
      <c r="D120" s="187" t="s">
        <v>140</v>
      </c>
      <c r="E120" s="195" t="s">
        <v>3</v>
      </c>
      <c r="F120" s="196" t="s">
        <v>742</v>
      </c>
      <c r="G120" s="13"/>
      <c r="H120" s="197">
        <v>85</v>
      </c>
      <c r="I120" s="198"/>
      <c r="J120" s="13"/>
      <c r="K120" s="13"/>
      <c r="L120" s="194"/>
      <c r="M120" s="199"/>
      <c r="N120" s="200"/>
      <c r="O120" s="200"/>
      <c r="P120" s="200"/>
      <c r="Q120" s="200"/>
      <c r="R120" s="200"/>
      <c r="S120" s="200"/>
      <c r="T120" s="20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95" t="s">
        <v>140</v>
      </c>
      <c r="AU120" s="195" t="s">
        <v>80</v>
      </c>
      <c r="AV120" s="13" t="s">
        <v>80</v>
      </c>
      <c r="AW120" s="13" t="s">
        <v>33</v>
      </c>
      <c r="AX120" s="13" t="s">
        <v>72</v>
      </c>
      <c r="AY120" s="195" t="s">
        <v>126</v>
      </c>
    </row>
    <row r="121" s="14" customFormat="1">
      <c r="A121" s="14"/>
      <c r="B121" s="205"/>
      <c r="C121" s="14"/>
      <c r="D121" s="187" t="s">
        <v>140</v>
      </c>
      <c r="E121" s="206" t="s">
        <v>3</v>
      </c>
      <c r="F121" s="207" t="s">
        <v>244</v>
      </c>
      <c r="G121" s="14"/>
      <c r="H121" s="208">
        <v>85</v>
      </c>
      <c r="I121" s="209"/>
      <c r="J121" s="14"/>
      <c r="K121" s="14"/>
      <c r="L121" s="205"/>
      <c r="M121" s="210"/>
      <c r="N121" s="211"/>
      <c r="O121" s="211"/>
      <c r="P121" s="211"/>
      <c r="Q121" s="211"/>
      <c r="R121" s="211"/>
      <c r="S121" s="211"/>
      <c r="T121" s="212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06" t="s">
        <v>140</v>
      </c>
      <c r="AU121" s="206" t="s">
        <v>80</v>
      </c>
      <c r="AV121" s="14" t="s">
        <v>151</v>
      </c>
      <c r="AW121" s="14" t="s">
        <v>33</v>
      </c>
      <c r="AX121" s="14" t="s">
        <v>76</v>
      </c>
      <c r="AY121" s="206" t="s">
        <v>126</v>
      </c>
    </row>
    <row r="122" s="2" customFormat="1" ht="16.5" customHeight="1">
      <c r="A122" s="39"/>
      <c r="B122" s="173"/>
      <c r="C122" s="221" t="s">
        <v>125</v>
      </c>
      <c r="D122" s="221" t="s">
        <v>343</v>
      </c>
      <c r="E122" s="222" t="s">
        <v>753</v>
      </c>
      <c r="F122" s="223" t="s">
        <v>754</v>
      </c>
      <c r="G122" s="224" t="s">
        <v>209</v>
      </c>
      <c r="H122" s="225">
        <v>2</v>
      </c>
      <c r="I122" s="226"/>
      <c r="J122" s="227">
        <f>ROUND(I122*H122,2)</f>
        <v>0</v>
      </c>
      <c r="K122" s="223" t="s">
        <v>198</v>
      </c>
      <c r="L122" s="228"/>
      <c r="M122" s="229" t="s">
        <v>3</v>
      </c>
      <c r="N122" s="230" t="s">
        <v>43</v>
      </c>
      <c r="O122" s="73"/>
      <c r="P122" s="183">
        <f>O122*H122</f>
        <v>0</v>
      </c>
      <c r="Q122" s="183">
        <v>0.13100000000000001</v>
      </c>
      <c r="R122" s="183">
        <f>Q122*H122</f>
        <v>0.26200000000000001</v>
      </c>
      <c r="S122" s="183">
        <v>0</v>
      </c>
      <c r="T122" s="184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85" t="s">
        <v>176</v>
      </c>
      <c r="AT122" s="185" t="s">
        <v>343</v>
      </c>
      <c r="AU122" s="185" t="s">
        <v>80</v>
      </c>
      <c r="AY122" s="20" t="s">
        <v>126</v>
      </c>
      <c r="BE122" s="186">
        <f>IF(N122="základní",J122,0)</f>
        <v>0</v>
      </c>
      <c r="BF122" s="186">
        <f>IF(N122="snížená",J122,0)</f>
        <v>0</v>
      </c>
      <c r="BG122" s="186">
        <f>IF(N122="zákl. přenesená",J122,0)</f>
        <v>0</v>
      </c>
      <c r="BH122" s="186">
        <f>IF(N122="sníž. přenesená",J122,0)</f>
        <v>0</v>
      </c>
      <c r="BI122" s="186">
        <f>IF(N122="nulová",J122,0)</f>
        <v>0</v>
      </c>
      <c r="BJ122" s="20" t="s">
        <v>76</v>
      </c>
      <c r="BK122" s="186">
        <f>ROUND(I122*H122,2)</f>
        <v>0</v>
      </c>
      <c r="BL122" s="20" t="s">
        <v>151</v>
      </c>
      <c r="BM122" s="185" t="s">
        <v>755</v>
      </c>
    </row>
    <row r="123" s="2" customFormat="1">
      <c r="A123" s="39"/>
      <c r="B123" s="40"/>
      <c r="C123" s="39"/>
      <c r="D123" s="187" t="s">
        <v>136</v>
      </c>
      <c r="E123" s="39"/>
      <c r="F123" s="188" t="s">
        <v>754</v>
      </c>
      <c r="G123" s="39"/>
      <c r="H123" s="39"/>
      <c r="I123" s="189"/>
      <c r="J123" s="39"/>
      <c r="K123" s="39"/>
      <c r="L123" s="40"/>
      <c r="M123" s="190"/>
      <c r="N123" s="191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136</v>
      </c>
      <c r="AU123" s="20" t="s">
        <v>80</v>
      </c>
    </row>
    <row r="124" s="13" customFormat="1">
      <c r="A124" s="13"/>
      <c r="B124" s="194"/>
      <c r="C124" s="13"/>
      <c r="D124" s="187" t="s">
        <v>140</v>
      </c>
      <c r="E124" s="195" t="s">
        <v>3</v>
      </c>
      <c r="F124" s="196" t="s">
        <v>743</v>
      </c>
      <c r="G124" s="13"/>
      <c r="H124" s="197">
        <v>2</v>
      </c>
      <c r="I124" s="198"/>
      <c r="J124" s="13"/>
      <c r="K124" s="13"/>
      <c r="L124" s="194"/>
      <c r="M124" s="199"/>
      <c r="N124" s="200"/>
      <c r="O124" s="200"/>
      <c r="P124" s="200"/>
      <c r="Q124" s="200"/>
      <c r="R124" s="200"/>
      <c r="S124" s="200"/>
      <c r="T124" s="201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95" t="s">
        <v>140</v>
      </c>
      <c r="AU124" s="195" t="s">
        <v>80</v>
      </c>
      <c r="AV124" s="13" t="s">
        <v>80</v>
      </c>
      <c r="AW124" s="13" t="s">
        <v>33</v>
      </c>
      <c r="AX124" s="13" t="s">
        <v>72</v>
      </c>
      <c r="AY124" s="195" t="s">
        <v>126</v>
      </c>
    </row>
    <row r="125" s="14" customFormat="1">
      <c r="A125" s="14"/>
      <c r="B125" s="205"/>
      <c r="C125" s="14"/>
      <c r="D125" s="187" t="s">
        <v>140</v>
      </c>
      <c r="E125" s="206" t="s">
        <v>3</v>
      </c>
      <c r="F125" s="207" t="s">
        <v>244</v>
      </c>
      <c r="G125" s="14"/>
      <c r="H125" s="208">
        <v>2</v>
      </c>
      <c r="I125" s="209"/>
      <c r="J125" s="14"/>
      <c r="K125" s="14"/>
      <c r="L125" s="205"/>
      <c r="M125" s="210"/>
      <c r="N125" s="211"/>
      <c r="O125" s="211"/>
      <c r="P125" s="211"/>
      <c r="Q125" s="211"/>
      <c r="R125" s="211"/>
      <c r="S125" s="211"/>
      <c r="T125" s="212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06" t="s">
        <v>140</v>
      </c>
      <c r="AU125" s="206" t="s">
        <v>80</v>
      </c>
      <c r="AV125" s="14" t="s">
        <v>151</v>
      </c>
      <c r="AW125" s="14" t="s">
        <v>33</v>
      </c>
      <c r="AX125" s="14" t="s">
        <v>76</v>
      </c>
      <c r="AY125" s="206" t="s">
        <v>126</v>
      </c>
    </row>
    <row r="126" s="2" customFormat="1" ht="24.15" customHeight="1">
      <c r="A126" s="39"/>
      <c r="B126" s="173"/>
      <c r="C126" s="221" t="s">
        <v>163</v>
      </c>
      <c r="D126" s="221" t="s">
        <v>343</v>
      </c>
      <c r="E126" s="222" t="s">
        <v>756</v>
      </c>
      <c r="F126" s="223" t="s">
        <v>757</v>
      </c>
      <c r="G126" s="224" t="s">
        <v>209</v>
      </c>
      <c r="H126" s="225">
        <v>2.0600000000000001</v>
      </c>
      <c r="I126" s="226"/>
      <c r="J126" s="227">
        <f>ROUND(I126*H126,2)</f>
        <v>0</v>
      </c>
      <c r="K126" s="223" t="s">
        <v>3</v>
      </c>
      <c r="L126" s="228"/>
      <c r="M126" s="229" t="s">
        <v>3</v>
      </c>
      <c r="N126" s="230" t="s">
        <v>43</v>
      </c>
      <c r="O126" s="73"/>
      <c r="P126" s="183">
        <f>O126*H126</f>
        <v>0</v>
      </c>
      <c r="Q126" s="183">
        <v>0.17000000000000001</v>
      </c>
      <c r="R126" s="183">
        <f>Q126*H126</f>
        <v>0.35020000000000001</v>
      </c>
      <c r="S126" s="183">
        <v>0</v>
      </c>
      <c r="T126" s="184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85" t="s">
        <v>176</v>
      </c>
      <c r="AT126" s="185" t="s">
        <v>343</v>
      </c>
      <c r="AU126" s="185" t="s">
        <v>80</v>
      </c>
      <c r="AY126" s="20" t="s">
        <v>126</v>
      </c>
      <c r="BE126" s="186">
        <f>IF(N126="základní",J126,0)</f>
        <v>0</v>
      </c>
      <c r="BF126" s="186">
        <f>IF(N126="snížená",J126,0)</f>
        <v>0</v>
      </c>
      <c r="BG126" s="186">
        <f>IF(N126="zákl. přenesená",J126,0)</f>
        <v>0</v>
      </c>
      <c r="BH126" s="186">
        <f>IF(N126="sníž. přenesená",J126,0)</f>
        <v>0</v>
      </c>
      <c r="BI126" s="186">
        <f>IF(N126="nulová",J126,0)</f>
        <v>0</v>
      </c>
      <c r="BJ126" s="20" t="s">
        <v>76</v>
      </c>
      <c r="BK126" s="186">
        <f>ROUND(I126*H126,2)</f>
        <v>0</v>
      </c>
      <c r="BL126" s="20" t="s">
        <v>151</v>
      </c>
      <c r="BM126" s="185" t="s">
        <v>758</v>
      </c>
    </row>
    <row r="127" s="2" customFormat="1">
      <c r="A127" s="39"/>
      <c r="B127" s="40"/>
      <c r="C127" s="39"/>
      <c r="D127" s="187" t="s">
        <v>136</v>
      </c>
      <c r="E127" s="39"/>
      <c r="F127" s="188" t="s">
        <v>757</v>
      </c>
      <c r="G127" s="39"/>
      <c r="H127" s="39"/>
      <c r="I127" s="189"/>
      <c r="J127" s="39"/>
      <c r="K127" s="39"/>
      <c r="L127" s="40"/>
      <c r="M127" s="190"/>
      <c r="N127" s="191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136</v>
      </c>
      <c r="AU127" s="20" t="s">
        <v>80</v>
      </c>
    </row>
    <row r="128" s="13" customFormat="1">
      <c r="A128" s="13"/>
      <c r="B128" s="194"/>
      <c r="C128" s="13"/>
      <c r="D128" s="187" t="s">
        <v>140</v>
      </c>
      <c r="E128" s="195" t="s">
        <v>3</v>
      </c>
      <c r="F128" s="196" t="s">
        <v>744</v>
      </c>
      <c r="G128" s="13"/>
      <c r="H128" s="197">
        <v>2</v>
      </c>
      <c r="I128" s="198"/>
      <c r="J128" s="13"/>
      <c r="K128" s="13"/>
      <c r="L128" s="194"/>
      <c r="M128" s="199"/>
      <c r="N128" s="200"/>
      <c r="O128" s="200"/>
      <c r="P128" s="200"/>
      <c r="Q128" s="200"/>
      <c r="R128" s="200"/>
      <c r="S128" s="200"/>
      <c r="T128" s="20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5" t="s">
        <v>140</v>
      </c>
      <c r="AU128" s="195" t="s">
        <v>80</v>
      </c>
      <c r="AV128" s="13" t="s">
        <v>80</v>
      </c>
      <c r="AW128" s="13" t="s">
        <v>33</v>
      </c>
      <c r="AX128" s="13" t="s">
        <v>72</v>
      </c>
      <c r="AY128" s="195" t="s">
        <v>126</v>
      </c>
    </row>
    <row r="129" s="14" customFormat="1">
      <c r="A129" s="14"/>
      <c r="B129" s="205"/>
      <c r="C129" s="14"/>
      <c r="D129" s="187" t="s">
        <v>140</v>
      </c>
      <c r="E129" s="206" t="s">
        <v>3</v>
      </c>
      <c r="F129" s="207" t="s">
        <v>244</v>
      </c>
      <c r="G129" s="14"/>
      <c r="H129" s="208">
        <v>2</v>
      </c>
      <c r="I129" s="209"/>
      <c r="J129" s="14"/>
      <c r="K129" s="14"/>
      <c r="L129" s="205"/>
      <c r="M129" s="210"/>
      <c r="N129" s="211"/>
      <c r="O129" s="211"/>
      <c r="P129" s="211"/>
      <c r="Q129" s="211"/>
      <c r="R129" s="211"/>
      <c r="S129" s="211"/>
      <c r="T129" s="21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06" t="s">
        <v>140</v>
      </c>
      <c r="AU129" s="206" t="s">
        <v>80</v>
      </c>
      <c r="AV129" s="14" t="s">
        <v>151</v>
      </c>
      <c r="AW129" s="14" t="s">
        <v>33</v>
      </c>
      <c r="AX129" s="14" t="s">
        <v>76</v>
      </c>
      <c r="AY129" s="206" t="s">
        <v>126</v>
      </c>
    </row>
    <row r="130" s="13" customFormat="1">
      <c r="A130" s="13"/>
      <c r="B130" s="194"/>
      <c r="C130" s="13"/>
      <c r="D130" s="187" t="s">
        <v>140</v>
      </c>
      <c r="E130" s="13"/>
      <c r="F130" s="196" t="s">
        <v>759</v>
      </c>
      <c r="G130" s="13"/>
      <c r="H130" s="197">
        <v>2.0600000000000001</v>
      </c>
      <c r="I130" s="198"/>
      <c r="J130" s="13"/>
      <c r="K130" s="13"/>
      <c r="L130" s="194"/>
      <c r="M130" s="199"/>
      <c r="N130" s="200"/>
      <c r="O130" s="200"/>
      <c r="P130" s="200"/>
      <c r="Q130" s="200"/>
      <c r="R130" s="200"/>
      <c r="S130" s="200"/>
      <c r="T130" s="20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5" t="s">
        <v>140</v>
      </c>
      <c r="AU130" s="195" t="s">
        <v>80</v>
      </c>
      <c r="AV130" s="13" t="s">
        <v>80</v>
      </c>
      <c r="AW130" s="13" t="s">
        <v>4</v>
      </c>
      <c r="AX130" s="13" t="s">
        <v>76</v>
      </c>
      <c r="AY130" s="195" t="s">
        <v>126</v>
      </c>
    </row>
    <row r="131" s="12" customFormat="1" ht="22.8" customHeight="1">
      <c r="A131" s="12"/>
      <c r="B131" s="160"/>
      <c r="C131" s="12"/>
      <c r="D131" s="161" t="s">
        <v>71</v>
      </c>
      <c r="E131" s="171" t="s">
        <v>255</v>
      </c>
      <c r="F131" s="171" t="s">
        <v>489</v>
      </c>
      <c r="G131" s="12"/>
      <c r="H131" s="12"/>
      <c r="I131" s="163"/>
      <c r="J131" s="172">
        <f>BK131</f>
        <v>0</v>
      </c>
      <c r="K131" s="12"/>
      <c r="L131" s="160"/>
      <c r="M131" s="165"/>
      <c r="N131" s="166"/>
      <c r="O131" s="166"/>
      <c r="P131" s="167">
        <f>SUM(P132:P146)</f>
        <v>0</v>
      </c>
      <c r="Q131" s="166"/>
      <c r="R131" s="167">
        <f>SUM(R132:R146)</f>
        <v>6.0922000000000001</v>
      </c>
      <c r="S131" s="166"/>
      <c r="T131" s="168">
        <f>SUM(T132:T146)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61" t="s">
        <v>76</v>
      </c>
      <c r="AT131" s="169" t="s">
        <v>71</v>
      </c>
      <c r="AU131" s="169" t="s">
        <v>76</v>
      </c>
      <c r="AY131" s="161" t="s">
        <v>126</v>
      </c>
      <c r="BK131" s="170">
        <f>SUM(BK132:BK146)</f>
        <v>0</v>
      </c>
    </row>
    <row r="132" s="2" customFormat="1" ht="16.5" customHeight="1">
      <c r="A132" s="39"/>
      <c r="B132" s="173"/>
      <c r="C132" s="174" t="s">
        <v>169</v>
      </c>
      <c r="D132" s="174" t="s">
        <v>129</v>
      </c>
      <c r="E132" s="175" t="s">
        <v>760</v>
      </c>
      <c r="F132" s="176" t="s">
        <v>761</v>
      </c>
      <c r="G132" s="177" t="s">
        <v>222</v>
      </c>
      <c r="H132" s="178">
        <v>16</v>
      </c>
      <c r="I132" s="179"/>
      <c r="J132" s="180">
        <f>ROUND(I132*H132,2)</f>
        <v>0</v>
      </c>
      <c r="K132" s="176" t="s">
        <v>198</v>
      </c>
      <c r="L132" s="40"/>
      <c r="M132" s="181" t="s">
        <v>3</v>
      </c>
      <c r="N132" s="182" t="s">
        <v>43</v>
      </c>
      <c r="O132" s="73"/>
      <c r="P132" s="183">
        <f>O132*H132</f>
        <v>0</v>
      </c>
      <c r="Q132" s="183">
        <v>0.10095</v>
      </c>
      <c r="R132" s="183">
        <f>Q132*H132</f>
        <v>1.6152</v>
      </c>
      <c r="S132" s="183">
        <v>0</v>
      </c>
      <c r="T132" s="184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85" t="s">
        <v>151</v>
      </c>
      <c r="AT132" s="185" t="s">
        <v>129</v>
      </c>
      <c r="AU132" s="185" t="s">
        <v>80</v>
      </c>
      <c r="AY132" s="20" t="s">
        <v>126</v>
      </c>
      <c r="BE132" s="186">
        <f>IF(N132="základní",J132,0)</f>
        <v>0</v>
      </c>
      <c r="BF132" s="186">
        <f>IF(N132="snížená",J132,0)</f>
        <v>0</v>
      </c>
      <c r="BG132" s="186">
        <f>IF(N132="zákl. přenesená",J132,0)</f>
        <v>0</v>
      </c>
      <c r="BH132" s="186">
        <f>IF(N132="sníž. přenesená",J132,0)</f>
        <v>0</v>
      </c>
      <c r="BI132" s="186">
        <f>IF(N132="nulová",J132,0)</f>
        <v>0</v>
      </c>
      <c r="BJ132" s="20" t="s">
        <v>76</v>
      </c>
      <c r="BK132" s="186">
        <f>ROUND(I132*H132,2)</f>
        <v>0</v>
      </c>
      <c r="BL132" s="20" t="s">
        <v>151</v>
      </c>
      <c r="BM132" s="185" t="s">
        <v>762</v>
      </c>
    </row>
    <row r="133" s="2" customFormat="1">
      <c r="A133" s="39"/>
      <c r="B133" s="40"/>
      <c r="C133" s="39"/>
      <c r="D133" s="187" t="s">
        <v>136</v>
      </c>
      <c r="E133" s="39"/>
      <c r="F133" s="188" t="s">
        <v>763</v>
      </c>
      <c r="G133" s="39"/>
      <c r="H133" s="39"/>
      <c r="I133" s="189"/>
      <c r="J133" s="39"/>
      <c r="K133" s="39"/>
      <c r="L133" s="40"/>
      <c r="M133" s="190"/>
      <c r="N133" s="191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136</v>
      </c>
      <c r="AU133" s="20" t="s">
        <v>80</v>
      </c>
    </row>
    <row r="134" s="2" customFormat="1">
      <c r="A134" s="39"/>
      <c r="B134" s="40"/>
      <c r="C134" s="39"/>
      <c r="D134" s="192" t="s">
        <v>138</v>
      </c>
      <c r="E134" s="39"/>
      <c r="F134" s="193" t="s">
        <v>764</v>
      </c>
      <c r="G134" s="39"/>
      <c r="H134" s="39"/>
      <c r="I134" s="189"/>
      <c r="J134" s="39"/>
      <c r="K134" s="39"/>
      <c r="L134" s="40"/>
      <c r="M134" s="190"/>
      <c r="N134" s="191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138</v>
      </c>
      <c r="AU134" s="20" t="s">
        <v>80</v>
      </c>
    </row>
    <row r="135" s="13" customFormat="1">
      <c r="A135" s="13"/>
      <c r="B135" s="194"/>
      <c r="C135" s="13"/>
      <c r="D135" s="187" t="s">
        <v>140</v>
      </c>
      <c r="E135" s="195" t="s">
        <v>3</v>
      </c>
      <c r="F135" s="196" t="s">
        <v>765</v>
      </c>
      <c r="G135" s="13"/>
      <c r="H135" s="197">
        <v>16</v>
      </c>
      <c r="I135" s="198"/>
      <c r="J135" s="13"/>
      <c r="K135" s="13"/>
      <c r="L135" s="194"/>
      <c r="M135" s="199"/>
      <c r="N135" s="200"/>
      <c r="O135" s="200"/>
      <c r="P135" s="200"/>
      <c r="Q135" s="200"/>
      <c r="R135" s="200"/>
      <c r="S135" s="200"/>
      <c r="T135" s="201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5" t="s">
        <v>140</v>
      </c>
      <c r="AU135" s="195" t="s">
        <v>80</v>
      </c>
      <c r="AV135" s="13" t="s">
        <v>80</v>
      </c>
      <c r="AW135" s="13" t="s">
        <v>33</v>
      </c>
      <c r="AX135" s="13" t="s">
        <v>76</v>
      </c>
      <c r="AY135" s="195" t="s">
        <v>126</v>
      </c>
    </row>
    <row r="136" s="2" customFormat="1" ht="16.5" customHeight="1">
      <c r="A136" s="39"/>
      <c r="B136" s="173"/>
      <c r="C136" s="221" t="s">
        <v>176</v>
      </c>
      <c r="D136" s="221" t="s">
        <v>343</v>
      </c>
      <c r="E136" s="222" t="s">
        <v>766</v>
      </c>
      <c r="F136" s="223" t="s">
        <v>767</v>
      </c>
      <c r="G136" s="224" t="s">
        <v>222</v>
      </c>
      <c r="H136" s="225">
        <v>16</v>
      </c>
      <c r="I136" s="226"/>
      <c r="J136" s="227">
        <f>ROUND(I136*H136,2)</f>
        <v>0</v>
      </c>
      <c r="K136" s="223" t="s">
        <v>198</v>
      </c>
      <c r="L136" s="228"/>
      <c r="M136" s="229" t="s">
        <v>3</v>
      </c>
      <c r="N136" s="230" t="s">
        <v>43</v>
      </c>
      <c r="O136" s="73"/>
      <c r="P136" s="183">
        <f>O136*H136</f>
        <v>0</v>
      </c>
      <c r="Q136" s="183">
        <v>0.028000000000000001</v>
      </c>
      <c r="R136" s="183">
        <f>Q136*H136</f>
        <v>0.44800000000000001</v>
      </c>
      <c r="S136" s="183">
        <v>0</v>
      </c>
      <c r="T136" s="184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85" t="s">
        <v>176</v>
      </c>
      <c r="AT136" s="185" t="s">
        <v>343</v>
      </c>
      <c r="AU136" s="185" t="s">
        <v>80</v>
      </c>
      <c r="AY136" s="20" t="s">
        <v>126</v>
      </c>
      <c r="BE136" s="186">
        <f>IF(N136="základní",J136,0)</f>
        <v>0</v>
      </c>
      <c r="BF136" s="186">
        <f>IF(N136="snížená",J136,0)</f>
        <v>0</v>
      </c>
      <c r="BG136" s="186">
        <f>IF(N136="zákl. přenesená",J136,0)</f>
        <v>0</v>
      </c>
      <c r="BH136" s="186">
        <f>IF(N136="sníž. přenesená",J136,0)</f>
        <v>0</v>
      </c>
      <c r="BI136" s="186">
        <f>IF(N136="nulová",J136,0)</f>
        <v>0</v>
      </c>
      <c r="BJ136" s="20" t="s">
        <v>76</v>
      </c>
      <c r="BK136" s="186">
        <f>ROUND(I136*H136,2)</f>
        <v>0</v>
      </c>
      <c r="BL136" s="20" t="s">
        <v>151</v>
      </c>
      <c r="BM136" s="185" t="s">
        <v>768</v>
      </c>
    </row>
    <row r="137" s="2" customFormat="1">
      <c r="A137" s="39"/>
      <c r="B137" s="40"/>
      <c r="C137" s="39"/>
      <c r="D137" s="187" t="s">
        <v>136</v>
      </c>
      <c r="E137" s="39"/>
      <c r="F137" s="188" t="s">
        <v>767</v>
      </c>
      <c r="G137" s="39"/>
      <c r="H137" s="39"/>
      <c r="I137" s="189"/>
      <c r="J137" s="39"/>
      <c r="K137" s="39"/>
      <c r="L137" s="40"/>
      <c r="M137" s="190"/>
      <c r="N137" s="191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136</v>
      </c>
      <c r="AU137" s="20" t="s">
        <v>80</v>
      </c>
    </row>
    <row r="138" s="2" customFormat="1" ht="16.5" customHeight="1">
      <c r="A138" s="39"/>
      <c r="B138" s="173"/>
      <c r="C138" s="174" t="s">
        <v>255</v>
      </c>
      <c r="D138" s="174" t="s">
        <v>129</v>
      </c>
      <c r="E138" s="175" t="s">
        <v>524</v>
      </c>
      <c r="F138" s="176" t="s">
        <v>525</v>
      </c>
      <c r="G138" s="177" t="s">
        <v>222</v>
      </c>
      <c r="H138" s="178">
        <v>17</v>
      </c>
      <c r="I138" s="179"/>
      <c r="J138" s="180">
        <f>ROUND(I138*H138,2)</f>
        <v>0</v>
      </c>
      <c r="K138" s="176" t="s">
        <v>198</v>
      </c>
      <c r="L138" s="40"/>
      <c r="M138" s="181" t="s">
        <v>3</v>
      </c>
      <c r="N138" s="182" t="s">
        <v>43</v>
      </c>
      <c r="O138" s="73"/>
      <c r="P138" s="183">
        <f>O138*H138</f>
        <v>0</v>
      </c>
      <c r="Q138" s="183">
        <v>0.15540000000000001</v>
      </c>
      <c r="R138" s="183">
        <f>Q138*H138</f>
        <v>2.6418000000000004</v>
      </c>
      <c r="S138" s="183">
        <v>0</v>
      </c>
      <c r="T138" s="184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85" t="s">
        <v>151</v>
      </c>
      <c r="AT138" s="185" t="s">
        <v>129</v>
      </c>
      <c r="AU138" s="185" t="s">
        <v>80</v>
      </c>
      <c r="AY138" s="20" t="s">
        <v>126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20" t="s">
        <v>76</v>
      </c>
      <c r="BK138" s="186">
        <f>ROUND(I138*H138,2)</f>
        <v>0</v>
      </c>
      <c r="BL138" s="20" t="s">
        <v>151</v>
      </c>
      <c r="BM138" s="185" t="s">
        <v>769</v>
      </c>
    </row>
    <row r="139" s="2" customFormat="1">
      <c r="A139" s="39"/>
      <c r="B139" s="40"/>
      <c r="C139" s="39"/>
      <c r="D139" s="187" t="s">
        <v>136</v>
      </c>
      <c r="E139" s="39"/>
      <c r="F139" s="188" t="s">
        <v>527</v>
      </c>
      <c r="G139" s="39"/>
      <c r="H139" s="39"/>
      <c r="I139" s="189"/>
      <c r="J139" s="39"/>
      <c r="K139" s="39"/>
      <c r="L139" s="40"/>
      <c r="M139" s="190"/>
      <c r="N139" s="191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136</v>
      </c>
      <c r="AU139" s="20" t="s">
        <v>80</v>
      </c>
    </row>
    <row r="140" s="2" customFormat="1">
      <c r="A140" s="39"/>
      <c r="B140" s="40"/>
      <c r="C140" s="39"/>
      <c r="D140" s="192" t="s">
        <v>138</v>
      </c>
      <c r="E140" s="39"/>
      <c r="F140" s="193" t="s">
        <v>528</v>
      </c>
      <c r="G140" s="39"/>
      <c r="H140" s="39"/>
      <c r="I140" s="189"/>
      <c r="J140" s="39"/>
      <c r="K140" s="39"/>
      <c r="L140" s="40"/>
      <c r="M140" s="190"/>
      <c r="N140" s="191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138</v>
      </c>
      <c r="AU140" s="20" t="s">
        <v>80</v>
      </c>
    </row>
    <row r="141" s="13" customFormat="1">
      <c r="A141" s="13"/>
      <c r="B141" s="194"/>
      <c r="C141" s="13"/>
      <c r="D141" s="187" t="s">
        <v>140</v>
      </c>
      <c r="E141" s="195" t="s">
        <v>3</v>
      </c>
      <c r="F141" s="196" t="s">
        <v>770</v>
      </c>
      <c r="G141" s="13"/>
      <c r="H141" s="197">
        <v>17</v>
      </c>
      <c r="I141" s="198"/>
      <c r="J141" s="13"/>
      <c r="K141" s="13"/>
      <c r="L141" s="194"/>
      <c r="M141" s="199"/>
      <c r="N141" s="200"/>
      <c r="O141" s="200"/>
      <c r="P141" s="200"/>
      <c r="Q141" s="200"/>
      <c r="R141" s="200"/>
      <c r="S141" s="200"/>
      <c r="T141" s="20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5" t="s">
        <v>140</v>
      </c>
      <c r="AU141" s="195" t="s">
        <v>80</v>
      </c>
      <c r="AV141" s="13" t="s">
        <v>80</v>
      </c>
      <c r="AW141" s="13" t="s">
        <v>33</v>
      </c>
      <c r="AX141" s="13" t="s">
        <v>72</v>
      </c>
      <c r="AY141" s="195" t="s">
        <v>126</v>
      </c>
    </row>
    <row r="142" s="14" customFormat="1">
      <c r="A142" s="14"/>
      <c r="B142" s="205"/>
      <c r="C142" s="14"/>
      <c r="D142" s="187" t="s">
        <v>140</v>
      </c>
      <c r="E142" s="206" t="s">
        <v>3</v>
      </c>
      <c r="F142" s="207" t="s">
        <v>244</v>
      </c>
      <c r="G142" s="14"/>
      <c r="H142" s="208">
        <v>17</v>
      </c>
      <c r="I142" s="209"/>
      <c r="J142" s="14"/>
      <c r="K142" s="14"/>
      <c r="L142" s="205"/>
      <c r="M142" s="210"/>
      <c r="N142" s="211"/>
      <c r="O142" s="211"/>
      <c r="P142" s="211"/>
      <c r="Q142" s="211"/>
      <c r="R142" s="211"/>
      <c r="S142" s="211"/>
      <c r="T142" s="21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06" t="s">
        <v>140</v>
      </c>
      <c r="AU142" s="206" t="s">
        <v>80</v>
      </c>
      <c r="AV142" s="14" t="s">
        <v>151</v>
      </c>
      <c r="AW142" s="14" t="s">
        <v>33</v>
      </c>
      <c r="AX142" s="14" t="s">
        <v>76</v>
      </c>
      <c r="AY142" s="206" t="s">
        <v>126</v>
      </c>
    </row>
    <row r="143" s="2" customFormat="1" ht="16.5" customHeight="1">
      <c r="A143" s="39"/>
      <c r="B143" s="173"/>
      <c r="C143" s="221" t="s">
        <v>268</v>
      </c>
      <c r="D143" s="221" t="s">
        <v>343</v>
      </c>
      <c r="E143" s="222" t="s">
        <v>532</v>
      </c>
      <c r="F143" s="223" t="s">
        <v>533</v>
      </c>
      <c r="G143" s="224" t="s">
        <v>222</v>
      </c>
      <c r="H143" s="225">
        <v>17.34</v>
      </c>
      <c r="I143" s="226"/>
      <c r="J143" s="227">
        <f>ROUND(I143*H143,2)</f>
        <v>0</v>
      </c>
      <c r="K143" s="223" t="s">
        <v>198</v>
      </c>
      <c r="L143" s="228"/>
      <c r="M143" s="229" t="s">
        <v>3</v>
      </c>
      <c r="N143" s="230" t="s">
        <v>43</v>
      </c>
      <c r="O143" s="73"/>
      <c r="P143" s="183">
        <f>O143*H143</f>
        <v>0</v>
      </c>
      <c r="Q143" s="183">
        <v>0.080000000000000002</v>
      </c>
      <c r="R143" s="183">
        <f>Q143*H143</f>
        <v>1.3872</v>
      </c>
      <c r="S143" s="183">
        <v>0</v>
      </c>
      <c r="T143" s="184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85" t="s">
        <v>176</v>
      </c>
      <c r="AT143" s="185" t="s">
        <v>343</v>
      </c>
      <c r="AU143" s="185" t="s">
        <v>80</v>
      </c>
      <c r="AY143" s="20" t="s">
        <v>126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20" t="s">
        <v>76</v>
      </c>
      <c r="BK143" s="186">
        <f>ROUND(I143*H143,2)</f>
        <v>0</v>
      </c>
      <c r="BL143" s="20" t="s">
        <v>151</v>
      </c>
      <c r="BM143" s="185" t="s">
        <v>771</v>
      </c>
    </row>
    <row r="144" s="2" customFormat="1">
      <c r="A144" s="39"/>
      <c r="B144" s="40"/>
      <c r="C144" s="39"/>
      <c r="D144" s="187" t="s">
        <v>136</v>
      </c>
      <c r="E144" s="39"/>
      <c r="F144" s="188" t="s">
        <v>533</v>
      </c>
      <c r="G144" s="39"/>
      <c r="H144" s="39"/>
      <c r="I144" s="189"/>
      <c r="J144" s="39"/>
      <c r="K144" s="39"/>
      <c r="L144" s="40"/>
      <c r="M144" s="190"/>
      <c r="N144" s="191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136</v>
      </c>
      <c r="AU144" s="20" t="s">
        <v>80</v>
      </c>
    </row>
    <row r="145" s="13" customFormat="1">
      <c r="A145" s="13"/>
      <c r="B145" s="194"/>
      <c r="C145" s="13"/>
      <c r="D145" s="187" t="s">
        <v>140</v>
      </c>
      <c r="E145" s="195" t="s">
        <v>3</v>
      </c>
      <c r="F145" s="196" t="s">
        <v>309</v>
      </c>
      <c r="G145" s="13"/>
      <c r="H145" s="197">
        <v>17</v>
      </c>
      <c r="I145" s="198"/>
      <c r="J145" s="13"/>
      <c r="K145" s="13"/>
      <c r="L145" s="194"/>
      <c r="M145" s="199"/>
      <c r="N145" s="200"/>
      <c r="O145" s="200"/>
      <c r="P145" s="200"/>
      <c r="Q145" s="200"/>
      <c r="R145" s="200"/>
      <c r="S145" s="200"/>
      <c r="T145" s="20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5" t="s">
        <v>140</v>
      </c>
      <c r="AU145" s="195" t="s">
        <v>80</v>
      </c>
      <c r="AV145" s="13" t="s">
        <v>80</v>
      </c>
      <c r="AW145" s="13" t="s">
        <v>33</v>
      </c>
      <c r="AX145" s="13" t="s">
        <v>76</v>
      </c>
      <c r="AY145" s="195" t="s">
        <v>126</v>
      </c>
    </row>
    <row r="146" s="13" customFormat="1">
      <c r="A146" s="13"/>
      <c r="B146" s="194"/>
      <c r="C146" s="13"/>
      <c r="D146" s="187" t="s">
        <v>140</v>
      </c>
      <c r="E146" s="13"/>
      <c r="F146" s="196" t="s">
        <v>772</v>
      </c>
      <c r="G146" s="13"/>
      <c r="H146" s="197">
        <v>17.34</v>
      </c>
      <c r="I146" s="198"/>
      <c r="J146" s="13"/>
      <c r="K146" s="13"/>
      <c r="L146" s="194"/>
      <c r="M146" s="199"/>
      <c r="N146" s="200"/>
      <c r="O146" s="200"/>
      <c r="P146" s="200"/>
      <c r="Q146" s="200"/>
      <c r="R146" s="200"/>
      <c r="S146" s="200"/>
      <c r="T146" s="20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5" t="s">
        <v>140</v>
      </c>
      <c r="AU146" s="195" t="s">
        <v>80</v>
      </c>
      <c r="AV146" s="13" t="s">
        <v>80</v>
      </c>
      <c r="AW146" s="13" t="s">
        <v>4</v>
      </c>
      <c r="AX146" s="13" t="s">
        <v>76</v>
      </c>
      <c r="AY146" s="195" t="s">
        <v>126</v>
      </c>
    </row>
    <row r="147" s="12" customFormat="1" ht="22.8" customHeight="1">
      <c r="A147" s="12"/>
      <c r="B147" s="160"/>
      <c r="C147" s="12"/>
      <c r="D147" s="161" t="s">
        <v>71</v>
      </c>
      <c r="E147" s="171" t="s">
        <v>585</v>
      </c>
      <c r="F147" s="171" t="s">
        <v>586</v>
      </c>
      <c r="G147" s="12"/>
      <c r="H147" s="12"/>
      <c r="I147" s="163"/>
      <c r="J147" s="172">
        <f>BK147</f>
        <v>0</v>
      </c>
      <c r="K147" s="12"/>
      <c r="L147" s="160"/>
      <c r="M147" s="165"/>
      <c r="N147" s="166"/>
      <c r="O147" s="166"/>
      <c r="P147" s="167">
        <f>SUM(P148:P150)</f>
        <v>0</v>
      </c>
      <c r="Q147" s="166"/>
      <c r="R147" s="167">
        <f>SUM(R148:R150)</f>
        <v>0</v>
      </c>
      <c r="S147" s="166"/>
      <c r="T147" s="168">
        <f>SUM(T148:T150)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1" t="s">
        <v>76</v>
      </c>
      <c r="AT147" s="169" t="s">
        <v>71</v>
      </c>
      <c r="AU147" s="169" t="s">
        <v>76</v>
      </c>
      <c r="AY147" s="161" t="s">
        <v>126</v>
      </c>
      <c r="BK147" s="170">
        <f>SUM(BK148:BK150)</f>
        <v>0</v>
      </c>
    </row>
    <row r="148" s="2" customFormat="1" ht="16.5" customHeight="1">
      <c r="A148" s="39"/>
      <c r="B148" s="173"/>
      <c r="C148" s="174" t="s">
        <v>278</v>
      </c>
      <c r="D148" s="174" t="s">
        <v>129</v>
      </c>
      <c r="E148" s="175" t="s">
        <v>588</v>
      </c>
      <c r="F148" s="176" t="s">
        <v>589</v>
      </c>
      <c r="G148" s="177" t="s">
        <v>316</v>
      </c>
      <c r="H148" s="178">
        <v>261.94</v>
      </c>
      <c r="I148" s="179"/>
      <c r="J148" s="180">
        <f>ROUND(I148*H148,2)</f>
        <v>0</v>
      </c>
      <c r="K148" s="176" t="s">
        <v>198</v>
      </c>
      <c r="L148" s="40"/>
      <c r="M148" s="181" t="s">
        <v>3</v>
      </c>
      <c r="N148" s="182" t="s">
        <v>43</v>
      </c>
      <c r="O148" s="73"/>
      <c r="P148" s="183">
        <f>O148*H148</f>
        <v>0</v>
      </c>
      <c r="Q148" s="183">
        <v>0</v>
      </c>
      <c r="R148" s="183">
        <f>Q148*H148</f>
        <v>0</v>
      </c>
      <c r="S148" s="183">
        <v>0</v>
      </c>
      <c r="T148" s="184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85" t="s">
        <v>151</v>
      </c>
      <c r="AT148" s="185" t="s">
        <v>129</v>
      </c>
      <c r="AU148" s="185" t="s">
        <v>80</v>
      </c>
      <c r="AY148" s="20" t="s">
        <v>126</v>
      </c>
      <c r="BE148" s="186">
        <f>IF(N148="základní",J148,0)</f>
        <v>0</v>
      </c>
      <c r="BF148" s="186">
        <f>IF(N148="snížená",J148,0)</f>
        <v>0</v>
      </c>
      <c r="BG148" s="186">
        <f>IF(N148="zákl. přenesená",J148,0)</f>
        <v>0</v>
      </c>
      <c r="BH148" s="186">
        <f>IF(N148="sníž. přenesená",J148,0)</f>
        <v>0</v>
      </c>
      <c r="BI148" s="186">
        <f>IF(N148="nulová",J148,0)</f>
        <v>0</v>
      </c>
      <c r="BJ148" s="20" t="s">
        <v>76</v>
      </c>
      <c r="BK148" s="186">
        <f>ROUND(I148*H148,2)</f>
        <v>0</v>
      </c>
      <c r="BL148" s="20" t="s">
        <v>151</v>
      </c>
      <c r="BM148" s="185" t="s">
        <v>773</v>
      </c>
    </row>
    <row r="149" s="2" customFormat="1">
      <c r="A149" s="39"/>
      <c r="B149" s="40"/>
      <c r="C149" s="39"/>
      <c r="D149" s="187" t="s">
        <v>136</v>
      </c>
      <c r="E149" s="39"/>
      <c r="F149" s="188" t="s">
        <v>591</v>
      </c>
      <c r="G149" s="39"/>
      <c r="H149" s="39"/>
      <c r="I149" s="189"/>
      <c r="J149" s="39"/>
      <c r="K149" s="39"/>
      <c r="L149" s="40"/>
      <c r="M149" s="190"/>
      <c r="N149" s="191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136</v>
      </c>
      <c r="AU149" s="20" t="s">
        <v>80</v>
      </c>
    </row>
    <row r="150" s="2" customFormat="1">
      <c r="A150" s="39"/>
      <c r="B150" s="40"/>
      <c r="C150" s="39"/>
      <c r="D150" s="192" t="s">
        <v>138</v>
      </c>
      <c r="E150" s="39"/>
      <c r="F150" s="193" t="s">
        <v>592</v>
      </c>
      <c r="G150" s="39"/>
      <c r="H150" s="39"/>
      <c r="I150" s="189"/>
      <c r="J150" s="39"/>
      <c r="K150" s="39"/>
      <c r="L150" s="40"/>
      <c r="M150" s="232"/>
      <c r="N150" s="233"/>
      <c r="O150" s="234"/>
      <c r="P150" s="234"/>
      <c r="Q150" s="234"/>
      <c r="R150" s="234"/>
      <c r="S150" s="234"/>
      <c r="T150" s="235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138</v>
      </c>
      <c r="AU150" s="20" t="s">
        <v>80</v>
      </c>
    </row>
    <row r="151" s="2" customFormat="1" ht="6.96" customHeight="1">
      <c r="A151" s="39"/>
      <c r="B151" s="56"/>
      <c r="C151" s="57"/>
      <c r="D151" s="57"/>
      <c r="E151" s="57"/>
      <c r="F151" s="57"/>
      <c r="G151" s="57"/>
      <c r="H151" s="57"/>
      <c r="I151" s="57"/>
      <c r="J151" s="57"/>
      <c r="K151" s="57"/>
      <c r="L151" s="40"/>
      <c r="M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</row>
  </sheetData>
  <autoFilter ref="C89:K15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8:H78"/>
    <mergeCell ref="E80:H80"/>
    <mergeCell ref="E82:H82"/>
    <mergeCell ref="L2:V2"/>
  </mergeCells>
  <hyperlinks>
    <hyperlink ref="F106" r:id="rId1" display="https://podminky.urs.cz/item/CS_URS_2024_02/564750111"/>
    <hyperlink ref="F113" r:id="rId2" display="https://podminky.urs.cz/item/CS_URS_2024_02/596211111"/>
    <hyperlink ref="F134" r:id="rId3" display="https://podminky.urs.cz/item/CS_URS_2024_02/916331112"/>
    <hyperlink ref="F140" r:id="rId4" display="https://podminky.urs.cz/item/CS_URS_2024_02/916131213"/>
    <hyperlink ref="F150" r:id="rId5" display="https://podminky.urs.cz/item/CS_URS_2024_02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36" customWidth="1"/>
    <col min="2" max="2" width="1.667969" style="236" customWidth="1"/>
    <col min="3" max="4" width="5" style="236" customWidth="1"/>
    <col min="5" max="5" width="11.66016" style="236" customWidth="1"/>
    <col min="6" max="6" width="9.160156" style="236" customWidth="1"/>
    <col min="7" max="7" width="5" style="236" customWidth="1"/>
    <col min="8" max="8" width="77.83203" style="236" customWidth="1"/>
    <col min="9" max="10" width="20" style="236" customWidth="1"/>
    <col min="11" max="11" width="1.667969" style="236" customWidth="1"/>
  </cols>
  <sheetData>
    <row r="1" s="1" customFormat="1" ht="37.5" customHeight="1"/>
    <row r="2" s="1" customFormat="1" ht="7.5" customHeight="1">
      <c r="B2" s="237"/>
      <c r="C2" s="238"/>
      <c r="D2" s="238"/>
      <c r="E2" s="238"/>
      <c r="F2" s="238"/>
      <c r="G2" s="238"/>
      <c r="H2" s="238"/>
      <c r="I2" s="238"/>
      <c r="J2" s="238"/>
      <c r="K2" s="239"/>
    </row>
    <row r="3" s="16" customFormat="1" ht="45" customHeight="1">
      <c r="B3" s="240"/>
      <c r="C3" s="241" t="s">
        <v>774</v>
      </c>
      <c r="D3" s="241"/>
      <c r="E3" s="241"/>
      <c r="F3" s="241"/>
      <c r="G3" s="241"/>
      <c r="H3" s="241"/>
      <c r="I3" s="241"/>
      <c r="J3" s="241"/>
      <c r="K3" s="242"/>
    </row>
    <row r="4" s="1" customFormat="1" ht="25.5" customHeight="1">
      <c r="B4" s="243"/>
      <c r="C4" s="244" t="s">
        <v>775</v>
      </c>
      <c r="D4" s="244"/>
      <c r="E4" s="244"/>
      <c r="F4" s="244"/>
      <c r="G4" s="244"/>
      <c r="H4" s="244"/>
      <c r="I4" s="244"/>
      <c r="J4" s="244"/>
      <c r="K4" s="245"/>
    </row>
    <row r="5" s="1" customFormat="1" ht="5.25" customHeight="1">
      <c r="B5" s="243"/>
      <c r="C5" s="246"/>
      <c r="D5" s="246"/>
      <c r="E5" s="246"/>
      <c r="F5" s="246"/>
      <c r="G5" s="246"/>
      <c r="H5" s="246"/>
      <c r="I5" s="246"/>
      <c r="J5" s="246"/>
      <c r="K5" s="245"/>
    </row>
    <row r="6" s="1" customFormat="1" ht="15" customHeight="1">
      <c r="B6" s="243"/>
      <c r="C6" s="247" t="s">
        <v>776</v>
      </c>
      <c r="D6" s="247"/>
      <c r="E6" s="247"/>
      <c r="F6" s="247"/>
      <c r="G6" s="247"/>
      <c r="H6" s="247"/>
      <c r="I6" s="247"/>
      <c r="J6" s="247"/>
      <c r="K6" s="245"/>
    </row>
    <row r="7" s="1" customFormat="1" ht="15" customHeight="1">
      <c r="B7" s="248"/>
      <c r="C7" s="247" t="s">
        <v>777</v>
      </c>
      <c r="D7" s="247"/>
      <c r="E7" s="247"/>
      <c r="F7" s="247"/>
      <c r="G7" s="247"/>
      <c r="H7" s="247"/>
      <c r="I7" s="247"/>
      <c r="J7" s="247"/>
      <c r="K7" s="245"/>
    </row>
    <row r="8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="1" customFormat="1" ht="15" customHeight="1">
      <c r="B9" s="248"/>
      <c r="C9" s="247" t="s">
        <v>778</v>
      </c>
      <c r="D9" s="247"/>
      <c r="E9" s="247"/>
      <c r="F9" s="247"/>
      <c r="G9" s="247"/>
      <c r="H9" s="247"/>
      <c r="I9" s="247"/>
      <c r="J9" s="247"/>
      <c r="K9" s="245"/>
    </row>
    <row r="10" s="1" customFormat="1" ht="15" customHeight="1">
      <c r="B10" s="248"/>
      <c r="C10" s="247"/>
      <c r="D10" s="247" t="s">
        <v>779</v>
      </c>
      <c r="E10" s="247"/>
      <c r="F10" s="247"/>
      <c r="G10" s="247"/>
      <c r="H10" s="247"/>
      <c r="I10" s="247"/>
      <c r="J10" s="247"/>
      <c r="K10" s="245"/>
    </row>
    <row r="11" s="1" customFormat="1" ht="15" customHeight="1">
      <c r="B11" s="248"/>
      <c r="C11" s="249"/>
      <c r="D11" s="247" t="s">
        <v>780</v>
      </c>
      <c r="E11" s="247"/>
      <c r="F11" s="247"/>
      <c r="G11" s="247"/>
      <c r="H11" s="247"/>
      <c r="I11" s="247"/>
      <c r="J11" s="247"/>
      <c r="K11" s="245"/>
    </row>
    <row r="12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="1" customFormat="1" ht="15" customHeight="1">
      <c r="B13" s="248"/>
      <c r="C13" s="249"/>
      <c r="D13" s="250" t="s">
        <v>781</v>
      </c>
      <c r="E13" s="247"/>
      <c r="F13" s="247"/>
      <c r="G13" s="247"/>
      <c r="H13" s="247"/>
      <c r="I13" s="247"/>
      <c r="J13" s="247"/>
      <c r="K13" s="245"/>
    </row>
    <row r="14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="1" customFormat="1" ht="15" customHeight="1">
      <c r="B15" s="248"/>
      <c r="C15" s="249"/>
      <c r="D15" s="247" t="s">
        <v>782</v>
      </c>
      <c r="E15" s="247"/>
      <c r="F15" s="247"/>
      <c r="G15" s="247"/>
      <c r="H15" s="247"/>
      <c r="I15" s="247"/>
      <c r="J15" s="247"/>
      <c r="K15" s="245"/>
    </row>
    <row r="16" s="1" customFormat="1" ht="15" customHeight="1">
      <c r="B16" s="248"/>
      <c r="C16" s="249"/>
      <c r="D16" s="247" t="s">
        <v>783</v>
      </c>
      <c r="E16" s="247"/>
      <c r="F16" s="247"/>
      <c r="G16" s="247"/>
      <c r="H16" s="247"/>
      <c r="I16" s="247"/>
      <c r="J16" s="247"/>
      <c r="K16" s="245"/>
    </row>
    <row r="17" s="1" customFormat="1" ht="15" customHeight="1">
      <c r="B17" s="248"/>
      <c r="C17" s="249"/>
      <c r="D17" s="247" t="s">
        <v>784</v>
      </c>
      <c r="E17" s="247"/>
      <c r="F17" s="247"/>
      <c r="G17" s="247"/>
      <c r="H17" s="247"/>
      <c r="I17" s="247"/>
      <c r="J17" s="247"/>
      <c r="K17" s="245"/>
    </row>
    <row r="18" s="1" customFormat="1" ht="15" customHeight="1">
      <c r="B18" s="248"/>
      <c r="C18" s="249"/>
      <c r="D18" s="249"/>
      <c r="E18" s="251" t="s">
        <v>78</v>
      </c>
      <c r="F18" s="247" t="s">
        <v>785</v>
      </c>
      <c r="G18" s="247"/>
      <c r="H18" s="247"/>
      <c r="I18" s="247"/>
      <c r="J18" s="247"/>
      <c r="K18" s="245"/>
    </row>
    <row r="19" s="1" customFormat="1" ht="15" customHeight="1">
      <c r="B19" s="248"/>
      <c r="C19" s="249"/>
      <c r="D19" s="249"/>
      <c r="E19" s="251" t="s">
        <v>786</v>
      </c>
      <c r="F19" s="247" t="s">
        <v>787</v>
      </c>
      <c r="G19" s="247"/>
      <c r="H19" s="247"/>
      <c r="I19" s="247"/>
      <c r="J19" s="247"/>
      <c r="K19" s="245"/>
    </row>
    <row r="20" s="1" customFormat="1" ht="15" customHeight="1">
      <c r="B20" s="248"/>
      <c r="C20" s="249"/>
      <c r="D20" s="249"/>
      <c r="E20" s="251" t="s">
        <v>788</v>
      </c>
      <c r="F20" s="247" t="s">
        <v>789</v>
      </c>
      <c r="G20" s="247"/>
      <c r="H20" s="247"/>
      <c r="I20" s="247"/>
      <c r="J20" s="247"/>
      <c r="K20" s="245"/>
    </row>
    <row r="21" s="1" customFormat="1" ht="15" customHeight="1">
      <c r="B21" s="248"/>
      <c r="C21" s="249"/>
      <c r="D21" s="249"/>
      <c r="E21" s="251" t="s">
        <v>790</v>
      </c>
      <c r="F21" s="247" t="s">
        <v>791</v>
      </c>
      <c r="G21" s="247"/>
      <c r="H21" s="247"/>
      <c r="I21" s="247"/>
      <c r="J21" s="247"/>
      <c r="K21" s="245"/>
    </row>
    <row r="22" s="1" customFormat="1" ht="15" customHeight="1">
      <c r="B22" s="248"/>
      <c r="C22" s="249"/>
      <c r="D22" s="249"/>
      <c r="E22" s="251" t="s">
        <v>792</v>
      </c>
      <c r="F22" s="247" t="s">
        <v>793</v>
      </c>
      <c r="G22" s="247"/>
      <c r="H22" s="247"/>
      <c r="I22" s="247"/>
      <c r="J22" s="247"/>
      <c r="K22" s="245"/>
    </row>
    <row r="23" s="1" customFormat="1" ht="15" customHeight="1">
      <c r="B23" s="248"/>
      <c r="C23" s="249"/>
      <c r="D23" s="249"/>
      <c r="E23" s="251" t="s">
        <v>84</v>
      </c>
      <c r="F23" s="247" t="s">
        <v>794</v>
      </c>
      <c r="G23" s="247"/>
      <c r="H23" s="247"/>
      <c r="I23" s="247"/>
      <c r="J23" s="247"/>
      <c r="K23" s="245"/>
    </row>
    <row r="24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="1" customFormat="1" ht="15" customHeight="1">
      <c r="B25" s="248"/>
      <c r="C25" s="247" t="s">
        <v>795</v>
      </c>
      <c r="D25" s="247"/>
      <c r="E25" s="247"/>
      <c r="F25" s="247"/>
      <c r="G25" s="247"/>
      <c r="H25" s="247"/>
      <c r="I25" s="247"/>
      <c r="J25" s="247"/>
      <c r="K25" s="245"/>
    </row>
    <row r="26" s="1" customFormat="1" ht="15" customHeight="1">
      <c r="B26" s="248"/>
      <c r="C26" s="247" t="s">
        <v>796</v>
      </c>
      <c r="D26" s="247"/>
      <c r="E26" s="247"/>
      <c r="F26" s="247"/>
      <c r="G26" s="247"/>
      <c r="H26" s="247"/>
      <c r="I26" s="247"/>
      <c r="J26" s="247"/>
      <c r="K26" s="245"/>
    </row>
    <row r="27" s="1" customFormat="1" ht="15" customHeight="1">
      <c r="B27" s="248"/>
      <c r="C27" s="247"/>
      <c r="D27" s="247" t="s">
        <v>797</v>
      </c>
      <c r="E27" s="247"/>
      <c r="F27" s="247"/>
      <c r="G27" s="247"/>
      <c r="H27" s="247"/>
      <c r="I27" s="247"/>
      <c r="J27" s="247"/>
      <c r="K27" s="245"/>
    </row>
    <row r="28" s="1" customFormat="1" ht="15" customHeight="1">
      <c r="B28" s="248"/>
      <c r="C28" s="249"/>
      <c r="D28" s="247" t="s">
        <v>798</v>
      </c>
      <c r="E28" s="247"/>
      <c r="F28" s="247"/>
      <c r="G28" s="247"/>
      <c r="H28" s="247"/>
      <c r="I28" s="247"/>
      <c r="J28" s="247"/>
      <c r="K28" s="245"/>
    </row>
    <row r="29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="1" customFormat="1" ht="15" customHeight="1">
      <c r="B30" s="248"/>
      <c r="C30" s="249"/>
      <c r="D30" s="247" t="s">
        <v>799</v>
      </c>
      <c r="E30" s="247"/>
      <c r="F30" s="247"/>
      <c r="G30" s="247"/>
      <c r="H30" s="247"/>
      <c r="I30" s="247"/>
      <c r="J30" s="247"/>
      <c r="K30" s="245"/>
    </row>
    <row r="31" s="1" customFormat="1" ht="15" customHeight="1">
      <c r="B31" s="248"/>
      <c r="C31" s="249"/>
      <c r="D31" s="247" t="s">
        <v>800</v>
      </c>
      <c r="E31" s="247"/>
      <c r="F31" s="247"/>
      <c r="G31" s="247"/>
      <c r="H31" s="247"/>
      <c r="I31" s="247"/>
      <c r="J31" s="247"/>
      <c r="K31" s="245"/>
    </row>
    <row r="32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="1" customFormat="1" ht="15" customHeight="1">
      <c r="B33" s="248"/>
      <c r="C33" s="249"/>
      <c r="D33" s="247" t="s">
        <v>801</v>
      </c>
      <c r="E33" s="247"/>
      <c r="F33" s="247"/>
      <c r="G33" s="247"/>
      <c r="H33" s="247"/>
      <c r="I33" s="247"/>
      <c r="J33" s="247"/>
      <c r="K33" s="245"/>
    </row>
    <row r="34" s="1" customFormat="1" ht="15" customHeight="1">
      <c r="B34" s="248"/>
      <c r="C34" s="249"/>
      <c r="D34" s="247" t="s">
        <v>802</v>
      </c>
      <c r="E34" s="247"/>
      <c r="F34" s="247"/>
      <c r="G34" s="247"/>
      <c r="H34" s="247"/>
      <c r="I34" s="247"/>
      <c r="J34" s="247"/>
      <c r="K34" s="245"/>
    </row>
    <row r="35" s="1" customFormat="1" ht="15" customHeight="1">
      <c r="B35" s="248"/>
      <c r="C35" s="249"/>
      <c r="D35" s="247" t="s">
        <v>803</v>
      </c>
      <c r="E35" s="247"/>
      <c r="F35" s="247"/>
      <c r="G35" s="247"/>
      <c r="H35" s="247"/>
      <c r="I35" s="247"/>
      <c r="J35" s="247"/>
      <c r="K35" s="245"/>
    </row>
    <row r="36" s="1" customFormat="1" ht="15" customHeight="1">
      <c r="B36" s="248"/>
      <c r="C36" s="249"/>
      <c r="D36" s="247"/>
      <c r="E36" s="250" t="s">
        <v>111</v>
      </c>
      <c r="F36" s="247"/>
      <c r="G36" s="247" t="s">
        <v>804</v>
      </c>
      <c r="H36" s="247"/>
      <c r="I36" s="247"/>
      <c r="J36" s="247"/>
      <c r="K36" s="245"/>
    </row>
    <row r="37" s="1" customFormat="1" ht="30.75" customHeight="1">
      <c r="B37" s="248"/>
      <c r="C37" s="249"/>
      <c r="D37" s="247"/>
      <c r="E37" s="250" t="s">
        <v>805</v>
      </c>
      <c r="F37" s="247"/>
      <c r="G37" s="247" t="s">
        <v>806</v>
      </c>
      <c r="H37" s="247"/>
      <c r="I37" s="247"/>
      <c r="J37" s="247"/>
      <c r="K37" s="245"/>
    </row>
    <row r="38" s="1" customFormat="1" ht="15" customHeight="1">
      <c r="B38" s="248"/>
      <c r="C38" s="249"/>
      <c r="D38" s="247"/>
      <c r="E38" s="250" t="s">
        <v>53</v>
      </c>
      <c r="F38" s="247"/>
      <c r="G38" s="247" t="s">
        <v>807</v>
      </c>
      <c r="H38" s="247"/>
      <c r="I38" s="247"/>
      <c r="J38" s="247"/>
      <c r="K38" s="245"/>
    </row>
    <row r="39" s="1" customFormat="1" ht="15" customHeight="1">
      <c r="B39" s="248"/>
      <c r="C39" s="249"/>
      <c r="D39" s="247"/>
      <c r="E39" s="250" t="s">
        <v>54</v>
      </c>
      <c r="F39" s="247"/>
      <c r="G39" s="247" t="s">
        <v>808</v>
      </c>
      <c r="H39" s="247"/>
      <c r="I39" s="247"/>
      <c r="J39" s="247"/>
      <c r="K39" s="245"/>
    </row>
    <row r="40" s="1" customFormat="1" ht="15" customHeight="1">
      <c r="B40" s="248"/>
      <c r="C40" s="249"/>
      <c r="D40" s="247"/>
      <c r="E40" s="250" t="s">
        <v>112</v>
      </c>
      <c r="F40" s="247"/>
      <c r="G40" s="247" t="s">
        <v>809</v>
      </c>
      <c r="H40" s="247"/>
      <c r="I40" s="247"/>
      <c r="J40" s="247"/>
      <c r="K40" s="245"/>
    </row>
    <row r="41" s="1" customFormat="1" ht="15" customHeight="1">
      <c r="B41" s="248"/>
      <c r="C41" s="249"/>
      <c r="D41" s="247"/>
      <c r="E41" s="250" t="s">
        <v>113</v>
      </c>
      <c r="F41" s="247"/>
      <c r="G41" s="247" t="s">
        <v>810</v>
      </c>
      <c r="H41" s="247"/>
      <c r="I41" s="247"/>
      <c r="J41" s="247"/>
      <c r="K41" s="245"/>
    </row>
    <row r="42" s="1" customFormat="1" ht="15" customHeight="1">
      <c r="B42" s="248"/>
      <c r="C42" s="249"/>
      <c r="D42" s="247"/>
      <c r="E42" s="250" t="s">
        <v>811</v>
      </c>
      <c r="F42" s="247"/>
      <c r="G42" s="247" t="s">
        <v>812</v>
      </c>
      <c r="H42" s="247"/>
      <c r="I42" s="247"/>
      <c r="J42" s="247"/>
      <c r="K42" s="245"/>
    </row>
    <row r="43" s="1" customFormat="1" ht="15" customHeight="1">
      <c r="B43" s="248"/>
      <c r="C43" s="249"/>
      <c r="D43" s="247"/>
      <c r="E43" s="250"/>
      <c r="F43" s="247"/>
      <c r="G43" s="247" t="s">
        <v>813</v>
      </c>
      <c r="H43" s="247"/>
      <c r="I43" s="247"/>
      <c r="J43" s="247"/>
      <c r="K43" s="245"/>
    </row>
    <row r="44" s="1" customFormat="1" ht="15" customHeight="1">
      <c r="B44" s="248"/>
      <c r="C44" s="249"/>
      <c r="D44" s="247"/>
      <c r="E44" s="250" t="s">
        <v>814</v>
      </c>
      <c r="F44" s="247"/>
      <c r="G44" s="247" t="s">
        <v>815</v>
      </c>
      <c r="H44" s="247"/>
      <c r="I44" s="247"/>
      <c r="J44" s="247"/>
      <c r="K44" s="245"/>
    </row>
    <row r="45" s="1" customFormat="1" ht="15" customHeight="1">
      <c r="B45" s="248"/>
      <c r="C45" s="249"/>
      <c r="D45" s="247"/>
      <c r="E45" s="250" t="s">
        <v>115</v>
      </c>
      <c r="F45" s="247"/>
      <c r="G45" s="247" t="s">
        <v>816</v>
      </c>
      <c r="H45" s="247"/>
      <c r="I45" s="247"/>
      <c r="J45" s="247"/>
      <c r="K45" s="245"/>
    </row>
    <row r="46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="1" customFormat="1" ht="15" customHeight="1">
      <c r="B47" s="248"/>
      <c r="C47" s="249"/>
      <c r="D47" s="247" t="s">
        <v>817</v>
      </c>
      <c r="E47" s="247"/>
      <c r="F47" s="247"/>
      <c r="G47" s="247"/>
      <c r="H47" s="247"/>
      <c r="I47" s="247"/>
      <c r="J47" s="247"/>
      <c r="K47" s="245"/>
    </row>
    <row r="48" s="1" customFormat="1" ht="15" customHeight="1">
      <c r="B48" s="248"/>
      <c r="C48" s="249"/>
      <c r="D48" s="249"/>
      <c r="E48" s="247" t="s">
        <v>818</v>
      </c>
      <c r="F48" s="247"/>
      <c r="G48" s="247"/>
      <c r="H48" s="247"/>
      <c r="I48" s="247"/>
      <c r="J48" s="247"/>
      <c r="K48" s="245"/>
    </row>
    <row r="49" s="1" customFormat="1" ht="15" customHeight="1">
      <c r="B49" s="248"/>
      <c r="C49" s="249"/>
      <c r="D49" s="249"/>
      <c r="E49" s="247" t="s">
        <v>819</v>
      </c>
      <c r="F49" s="247"/>
      <c r="G49" s="247"/>
      <c r="H49" s="247"/>
      <c r="I49" s="247"/>
      <c r="J49" s="247"/>
      <c r="K49" s="245"/>
    </row>
    <row r="50" s="1" customFormat="1" ht="15" customHeight="1">
      <c r="B50" s="248"/>
      <c r="C50" s="249"/>
      <c r="D50" s="249"/>
      <c r="E50" s="247" t="s">
        <v>820</v>
      </c>
      <c r="F50" s="247"/>
      <c r="G50" s="247"/>
      <c r="H50" s="247"/>
      <c r="I50" s="247"/>
      <c r="J50" s="247"/>
      <c r="K50" s="245"/>
    </row>
    <row r="51" s="1" customFormat="1" ht="15" customHeight="1">
      <c r="B51" s="248"/>
      <c r="C51" s="249"/>
      <c r="D51" s="247" t="s">
        <v>821</v>
      </c>
      <c r="E51" s="247"/>
      <c r="F51" s="247"/>
      <c r="G51" s="247"/>
      <c r="H51" s="247"/>
      <c r="I51" s="247"/>
      <c r="J51" s="247"/>
      <c r="K51" s="245"/>
    </row>
    <row r="52" s="1" customFormat="1" ht="25.5" customHeight="1">
      <c r="B52" s="243"/>
      <c r="C52" s="244" t="s">
        <v>822</v>
      </c>
      <c r="D52" s="244"/>
      <c r="E52" s="244"/>
      <c r="F52" s="244"/>
      <c r="G52" s="244"/>
      <c r="H52" s="244"/>
      <c r="I52" s="244"/>
      <c r="J52" s="244"/>
      <c r="K52" s="245"/>
    </row>
    <row r="53" s="1" customFormat="1" ht="5.25" customHeight="1">
      <c r="B53" s="243"/>
      <c r="C53" s="246"/>
      <c r="D53" s="246"/>
      <c r="E53" s="246"/>
      <c r="F53" s="246"/>
      <c r="G53" s="246"/>
      <c r="H53" s="246"/>
      <c r="I53" s="246"/>
      <c r="J53" s="246"/>
      <c r="K53" s="245"/>
    </row>
    <row r="54" s="1" customFormat="1" ht="15" customHeight="1">
      <c r="B54" s="243"/>
      <c r="C54" s="247" t="s">
        <v>823</v>
      </c>
      <c r="D54" s="247"/>
      <c r="E54" s="247"/>
      <c r="F54" s="247"/>
      <c r="G54" s="247"/>
      <c r="H54" s="247"/>
      <c r="I54" s="247"/>
      <c r="J54" s="247"/>
      <c r="K54" s="245"/>
    </row>
    <row r="55" s="1" customFormat="1" ht="15" customHeight="1">
      <c r="B55" s="243"/>
      <c r="C55" s="247" t="s">
        <v>824</v>
      </c>
      <c r="D55" s="247"/>
      <c r="E55" s="247"/>
      <c r="F55" s="247"/>
      <c r="G55" s="247"/>
      <c r="H55" s="247"/>
      <c r="I55" s="247"/>
      <c r="J55" s="247"/>
      <c r="K55" s="245"/>
    </row>
    <row r="56" s="1" customFormat="1" ht="12.75" customHeight="1">
      <c r="B56" s="243"/>
      <c r="C56" s="247"/>
      <c r="D56" s="247"/>
      <c r="E56" s="247"/>
      <c r="F56" s="247"/>
      <c r="G56" s="247"/>
      <c r="H56" s="247"/>
      <c r="I56" s="247"/>
      <c r="J56" s="247"/>
      <c r="K56" s="245"/>
    </row>
    <row r="57" s="1" customFormat="1" ht="15" customHeight="1">
      <c r="B57" s="243"/>
      <c r="C57" s="247" t="s">
        <v>825</v>
      </c>
      <c r="D57" s="247"/>
      <c r="E57" s="247"/>
      <c r="F57" s="247"/>
      <c r="G57" s="247"/>
      <c r="H57" s="247"/>
      <c r="I57" s="247"/>
      <c r="J57" s="247"/>
      <c r="K57" s="245"/>
    </row>
    <row r="58" s="1" customFormat="1" ht="15" customHeight="1">
      <c r="B58" s="243"/>
      <c r="C58" s="249"/>
      <c r="D58" s="247" t="s">
        <v>826</v>
      </c>
      <c r="E58" s="247"/>
      <c r="F58" s="247"/>
      <c r="G58" s="247"/>
      <c r="H58" s="247"/>
      <c r="I58" s="247"/>
      <c r="J58" s="247"/>
      <c r="K58" s="245"/>
    </row>
    <row r="59" s="1" customFormat="1" ht="15" customHeight="1">
      <c r="B59" s="243"/>
      <c r="C59" s="249"/>
      <c r="D59" s="247" t="s">
        <v>827</v>
      </c>
      <c r="E59" s="247"/>
      <c r="F59" s="247"/>
      <c r="G59" s="247"/>
      <c r="H59" s="247"/>
      <c r="I59" s="247"/>
      <c r="J59" s="247"/>
      <c r="K59" s="245"/>
    </row>
    <row r="60" s="1" customFormat="1" ht="15" customHeight="1">
      <c r="B60" s="243"/>
      <c r="C60" s="249"/>
      <c r="D60" s="247" t="s">
        <v>828</v>
      </c>
      <c r="E60" s="247"/>
      <c r="F60" s="247"/>
      <c r="G60" s="247"/>
      <c r="H60" s="247"/>
      <c r="I60" s="247"/>
      <c r="J60" s="247"/>
      <c r="K60" s="245"/>
    </row>
    <row r="61" s="1" customFormat="1" ht="15" customHeight="1">
      <c r="B61" s="243"/>
      <c r="C61" s="249"/>
      <c r="D61" s="247" t="s">
        <v>829</v>
      </c>
      <c r="E61" s="247"/>
      <c r="F61" s="247"/>
      <c r="G61" s="247"/>
      <c r="H61" s="247"/>
      <c r="I61" s="247"/>
      <c r="J61" s="247"/>
      <c r="K61" s="245"/>
    </row>
    <row r="62" s="1" customFormat="1" ht="15" customHeight="1">
      <c r="B62" s="243"/>
      <c r="C62" s="249"/>
      <c r="D62" s="252" t="s">
        <v>830</v>
      </c>
      <c r="E62" s="252"/>
      <c r="F62" s="252"/>
      <c r="G62" s="252"/>
      <c r="H62" s="252"/>
      <c r="I62" s="252"/>
      <c r="J62" s="252"/>
      <c r="K62" s="245"/>
    </row>
    <row r="63" s="1" customFormat="1" ht="15" customHeight="1">
      <c r="B63" s="243"/>
      <c r="C63" s="249"/>
      <c r="D63" s="247" t="s">
        <v>831</v>
      </c>
      <c r="E63" s="247"/>
      <c r="F63" s="247"/>
      <c r="G63" s="247"/>
      <c r="H63" s="247"/>
      <c r="I63" s="247"/>
      <c r="J63" s="247"/>
      <c r="K63" s="245"/>
    </row>
    <row r="64" s="1" customFormat="1" ht="12.75" customHeight="1">
      <c r="B64" s="243"/>
      <c r="C64" s="249"/>
      <c r="D64" s="249"/>
      <c r="E64" s="253"/>
      <c r="F64" s="249"/>
      <c r="G64" s="249"/>
      <c r="H64" s="249"/>
      <c r="I64" s="249"/>
      <c r="J64" s="249"/>
      <c r="K64" s="245"/>
    </row>
    <row r="65" s="1" customFormat="1" ht="15" customHeight="1">
      <c r="B65" s="243"/>
      <c r="C65" s="249"/>
      <c r="D65" s="247" t="s">
        <v>832</v>
      </c>
      <c r="E65" s="247"/>
      <c r="F65" s="247"/>
      <c r="G65" s="247"/>
      <c r="H65" s="247"/>
      <c r="I65" s="247"/>
      <c r="J65" s="247"/>
      <c r="K65" s="245"/>
    </row>
    <row r="66" s="1" customFormat="1" ht="15" customHeight="1">
      <c r="B66" s="243"/>
      <c r="C66" s="249"/>
      <c r="D66" s="252" t="s">
        <v>833</v>
      </c>
      <c r="E66" s="252"/>
      <c r="F66" s="252"/>
      <c r="G66" s="252"/>
      <c r="H66" s="252"/>
      <c r="I66" s="252"/>
      <c r="J66" s="252"/>
      <c r="K66" s="245"/>
    </row>
    <row r="67" s="1" customFormat="1" ht="15" customHeight="1">
      <c r="B67" s="243"/>
      <c r="C67" s="249"/>
      <c r="D67" s="247" t="s">
        <v>834</v>
      </c>
      <c r="E67" s="247"/>
      <c r="F67" s="247"/>
      <c r="G67" s="247"/>
      <c r="H67" s="247"/>
      <c r="I67" s="247"/>
      <c r="J67" s="247"/>
      <c r="K67" s="245"/>
    </row>
    <row r="68" s="1" customFormat="1" ht="15" customHeight="1">
      <c r="B68" s="243"/>
      <c r="C68" s="249"/>
      <c r="D68" s="247" t="s">
        <v>835</v>
      </c>
      <c r="E68" s="247"/>
      <c r="F68" s="247"/>
      <c r="G68" s="247"/>
      <c r="H68" s="247"/>
      <c r="I68" s="247"/>
      <c r="J68" s="247"/>
      <c r="K68" s="245"/>
    </row>
    <row r="69" s="1" customFormat="1" ht="15" customHeight="1">
      <c r="B69" s="243"/>
      <c r="C69" s="249"/>
      <c r="D69" s="247" t="s">
        <v>836</v>
      </c>
      <c r="E69" s="247"/>
      <c r="F69" s="247"/>
      <c r="G69" s="247"/>
      <c r="H69" s="247"/>
      <c r="I69" s="247"/>
      <c r="J69" s="247"/>
      <c r="K69" s="245"/>
    </row>
    <row r="70" s="1" customFormat="1" ht="15" customHeight="1">
      <c r="B70" s="243"/>
      <c r="C70" s="249"/>
      <c r="D70" s="247" t="s">
        <v>837</v>
      </c>
      <c r="E70" s="247"/>
      <c r="F70" s="247"/>
      <c r="G70" s="247"/>
      <c r="H70" s="247"/>
      <c r="I70" s="247"/>
      <c r="J70" s="247"/>
      <c r="K70" s="245"/>
    </row>
    <row r="71" s="1" customFormat="1" ht="12.75" customHeight="1">
      <c r="B71" s="254"/>
      <c r="C71" s="255"/>
      <c r="D71" s="255"/>
      <c r="E71" s="255"/>
      <c r="F71" s="255"/>
      <c r="G71" s="255"/>
      <c r="H71" s="255"/>
      <c r="I71" s="255"/>
      <c r="J71" s="255"/>
      <c r="K71" s="256"/>
    </row>
    <row r="72" s="1" customFormat="1" ht="18.75" customHeight="1">
      <c r="B72" s="257"/>
      <c r="C72" s="257"/>
      <c r="D72" s="257"/>
      <c r="E72" s="257"/>
      <c r="F72" s="257"/>
      <c r="G72" s="257"/>
      <c r="H72" s="257"/>
      <c r="I72" s="257"/>
      <c r="J72" s="257"/>
      <c r="K72" s="258"/>
    </row>
    <row r="73" s="1" customFormat="1" ht="18.75" customHeight="1">
      <c r="B73" s="258"/>
      <c r="C73" s="258"/>
      <c r="D73" s="258"/>
      <c r="E73" s="258"/>
      <c r="F73" s="258"/>
      <c r="G73" s="258"/>
      <c r="H73" s="258"/>
      <c r="I73" s="258"/>
      <c r="J73" s="258"/>
      <c r="K73" s="258"/>
    </row>
    <row r="74" s="1" customFormat="1" ht="7.5" customHeight="1">
      <c r="B74" s="259"/>
      <c r="C74" s="260"/>
      <c r="D74" s="260"/>
      <c r="E74" s="260"/>
      <c r="F74" s="260"/>
      <c r="G74" s="260"/>
      <c r="H74" s="260"/>
      <c r="I74" s="260"/>
      <c r="J74" s="260"/>
      <c r="K74" s="261"/>
    </row>
    <row r="75" s="1" customFormat="1" ht="45" customHeight="1">
      <c r="B75" s="262"/>
      <c r="C75" s="263" t="s">
        <v>838</v>
      </c>
      <c r="D75" s="263"/>
      <c r="E75" s="263"/>
      <c r="F75" s="263"/>
      <c r="G75" s="263"/>
      <c r="H75" s="263"/>
      <c r="I75" s="263"/>
      <c r="J75" s="263"/>
      <c r="K75" s="264"/>
    </row>
    <row r="76" s="1" customFormat="1" ht="17.25" customHeight="1">
      <c r="B76" s="262"/>
      <c r="C76" s="265" t="s">
        <v>839</v>
      </c>
      <c r="D76" s="265"/>
      <c r="E76" s="265"/>
      <c r="F76" s="265" t="s">
        <v>840</v>
      </c>
      <c r="G76" s="266"/>
      <c r="H76" s="265" t="s">
        <v>54</v>
      </c>
      <c r="I76" s="265" t="s">
        <v>57</v>
      </c>
      <c r="J76" s="265" t="s">
        <v>841</v>
      </c>
      <c r="K76" s="264"/>
    </row>
    <row r="77" s="1" customFormat="1" ht="17.25" customHeight="1">
      <c r="B77" s="262"/>
      <c r="C77" s="267" t="s">
        <v>842</v>
      </c>
      <c r="D77" s="267"/>
      <c r="E77" s="267"/>
      <c r="F77" s="268" t="s">
        <v>843</v>
      </c>
      <c r="G77" s="269"/>
      <c r="H77" s="267"/>
      <c r="I77" s="267"/>
      <c r="J77" s="267" t="s">
        <v>844</v>
      </c>
      <c r="K77" s="264"/>
    </row>
    <row r="78" s="1" customFormat="1" ht="5.25" customHeight="1">
      <c r="B78" s="262"/>
      <c r="C78" s="270"/>
      <c r="D78" s="270"/>
      <c r="E78" s="270"/>
      <c r="F78" s="270"/>
      <c r="G78" s="271"/>
      <c r="H78" s="270"/>
      <c r="I78" s="270"/>
      <c r="J78" s="270"/>
      <c r="K78" s="264"/>
    </row>
    <row r="79" s="1" customFormat="1" ht="15" customHeight="1">
      <c r="B79" s="262"/>
      <c r="C79" s="250" t="s">
        <v>53</v>
      </c>
      <c r="D79" s="272"/>
      <c r="E79" s="272"/>
      <c r="F79" s="273" t="s">
        <v>845</v>
      </c>
      <c r="G79" s="274"/>
      <c r="H79" s="250" t="s">
        <v>846</v>
      </c>
      <c r="I79" s="250" t="s">
        <v>847</v>
      </c>
      <c r="J79" s="250">
        <v>20</v>
      </c>
      <c r="K79" s="264"/>
    </row>
    <row r="80" s="1" customFormat="1" ht="15" customHeight="1">
      <c r="B80" s="262"/>
      <c r="C80" s="250" t="s">
        <v>848</v>
      </c>
      <c r="D80" s="250"/>
      <c r="E80" s="250"/>
      <c r="F80" s="273" t="s">
        <v>845</v>
      </c>
      <c r="G80" s="274"/>
      <c r="H80" s="250" t="s">
        <v>849</v>
      </c>
      <c r="I80" s="250" t="s">
        <v>847</v>
      </c>
      <c r="J80" s="250">
        <v>120</v>
      </c>
      <c r="K80" s="264"/>
    </row>
    <row r="81" s="1" customFormat="1" ht="15" customHeight="1">
      <c r="B81" s="275"/>
      <c r="C81" s="250" t="s">
        <v>850</v>
      </c>
      <c r="D81" s="250"/>
      <c r="E81" s="250"/>
      <c r="F81" s="273" t="s">
        <v>851</v>
      </c>
      <c r="G81" s="274"/>
      <c r="H81" s="250" t="s">
        <v>852</v>
      </c>
      <c r="I81" s="250" t="s">
        <v>847</v>
      </c>
      <c r="J81" s="250">
        <v>50</v>
      </c>
      <c r="K81" s="264"/>
    </row>
    <row r="82" s="1" customFormat="1" ht="15" customHeight="1">
      <c r="B82" s="275"/>
      <c r="C82" s="250" t="s">
        <v>853</v>
      </c>
      <c r="D82" s="250"/>
      <c r="E82" s="250"/>
      <c r="F82" s="273" t="s">
        <v>845</v>
      </c>
      <c r="G82" s="274"/>
      <c r="H82" s="250" t="s">
        <v>854</v>
      </c>
      <c r="I82" s="250" t="s">
        <v>855</v>
      </c>
      <c r="J82" s="250"/>
      <c r="K82" s="264"/>
    </row>
    <row r="83" s="1" customFormat="1" ht="15" customHeight="1">
      <c r="B83" s="275"/>
      <c r="C83" s="276" t="s">
        <v>856</v>
      </c>
      <c r="D83" s="276"/>
      <c r="E83" s="276"/>
      <c r="F83" s="277" t="s">
        <v>851</v>
      </c>
      <c r="G83" s="276"/>
      <c r="H83" s="276" t="s">
        <v>857</v>
      </c>
      <c r="I83" s="276" t="s">
        <v>847</v>
      </c>
      <c r="J83" s="276">
        <v>15</v>
      </c>
      <c r="K83" s="264"/>
    </row>
    <row r="84" s="1" customFormat="1" ht="15" customHeight="1">
      <c r="B84" s="275"/>
      <c r="C84" s="276" t="s">
        <v>858</v>
      </c>
      <c r="D84" s="276"/>
      <c r="E84" s="276"/>
      <c r="F84" s="277" t="s">
        <v>851</v>
      </c>
      <c r="G84" s="276"/>
      <c r="H84" s="276" t="s">
        <v>859</v>
      </c>
      <c r="I84" s="276" t="s">
        <v>847</v>
      </c>
      <c r="J84" s="276">
        <v>15</v>
      </c>
      <c r="K84" s="264"/>
    </row>
    <row r="85" s="1" customFormat="1" ht="15" customHeight="1">
      <c r="B85" s="275"/>
      <c r="C85" s="276" t="s">
        <v>860</v>
      </c>
      <c r="D85" s="276"/>
      <c r="E85" s="276"/>
      <c r="F85" s="277" t="s">
        <v>851</v>
      </c>
      <c r="G85" s="276"/>
      <c r="H85" s="276" t="s">
        <v>861</v>
      </c>
      <c r="I85" s="276" t="s">
        <v>847</v>
      </c>
      <c r="J85" s="276">
        <v>20</v>
      </c>
      <c r="K85" s="264"/>
    </row>
    <row r="86" s="1" customFormat="1" ht="15" customHeight="1">
      <c r="B86" s="275"/>
      <c r="C86" s="276" t="s">
        <v>862</v>
      </c>
      <c r="D86" s="276"/>
      <c r="E86" s="276"/>
      <c r="F86" s="277" t="s">
        <v>851</v>
      </c>
      <c r="G86" s="276"/>
      <c r="H86" s="276" t="s">
        <v>863</v>
      </c>
      <c r="I86" s="276" t="s">
        <v>847</v>
      </c>
      <c r="J86" s="276">
        <v>20</v>
      </c>
      <c r="K86" s="264"/>
    </row>
    <row r="87" s="1" customFormat="1" ht="15" customHeight="1">
      <c r="B87" s="275"/>
      <c r="C87" s="250" t="s">
        <v>864</v>
      </c>
      <c r="D87" s="250"/>
      <c r="E87" s="250"/>
      <c r="F87" s="273" t="s">
        <v>851</v>
      </c>
      <c r="G87" s="274"/>
      <c r="H87" s="250" t="s">
        <v>865</v>
      </c>
      <c r="I87" s="250" t="s">
        <v>847</v>
      </c>
      <c r="J87" s="250">
        <v>50</v>
      </c>
      <c r="K87" s="264"/>
    </row>
    <row r="88" s="1" customFormat="1" ht="15" customHeight="1">
      <c r="B88" s="275"/>
      <c r="C88" s="250" t="s">
        <v>866</v>
      </c>
      <c r="D88" s="250"/>
      <c r="E88" s="250"/>
      <c r="F88" s="273" t="s">
        <v>851</v>
      </c>
      <c r="G88" s="274"/>
      <c r="H88" s="250" t="s">
        <v>867</v>
      </c>
      <c r="I88" s="250" t="s">
        <v>847</v>
      </c>
      <c r="J88" s="250">
        <v>20</v>
      </c>
      <c r="K88" s="264"/>
    </row>
    <row r="89" s="1" customFormat="1" ht="15" customHeight="1">
      <c r="B89" s="275"/>
      <c r="C89" s="250" t="s">
        <v>868</v>
      </c>
      <c r="D89" s="250"/>
      <c r="E89" s="250"/>
      <c r="F89" s="273" t="s">
        <v>851</v>
      </c>
      <c r="G89" s="274"/>
      <c r="H89" s="250" t="s">
        <v>869</v>
      </c>
      <c r="I89" s="250" t="s">
        <v>847</v>
      </c>
      <c r="J89" s="250">
        <v>20</v>
      </c>
      <c r="K89" s="264"/>
    </row>
    <row r="90" s="1" customFormat="1" ht="15" customHeight="1">
      <c r="B90" s="275"/>
      <c r="C90" s="250" t="s">
        <v>870</v>
      </c>
      <c r="D90" s="250"/>
      <c r="E90" s="250"/>
      <c r="F90" s="273" t="s">
        <v>851</v>
      </c>
      <c r="G90" s="274"/>
      <c r="H90" s="250" t="s">
        <v>871</v>
      </c>
      <c r="I90" s="250" t="s">
        <v>847</v>
      </c>
      <c r="J90" s="250">
        <v>50</v>
      </c>
      <c r="K90" s="264"/>
    </row>
    <row r="91" s="1" customFormat="1" ht="15" customHeight="1">
      <c r="B91" s="275"/>
      <c r="C91" s="250" t="s">
        <v>872</v>
      </c>
      <c r="D91" s="250"/>
      <c r="E91" s="250"/>
      <c r="F91" s="273" t="s">
        <v>851</v>
      </c>
      <c r="G91" s="274"/>
      <c r="H91" s="250" t="s">
        <v>872</v>
      </c>
      <c r="I91" s="250" t="s">
        <v>847</v>
      </c>
      <c r="J91" s="250">
        <v>50</v>
      </c>
      <c r="K91" s="264"/>
    </row>
    <row r="92" s="1" customFormat="1" ht="15" customHeight="1">
      <c r="B92" s="275"/>
      <c r="C92" s="250" t="s">
        <v>873</v>
      </c>
      <c r="D92" s="250"/>
      <c r="E92" s="250"/>
      <c r="F92" s="273" t="s">
        <v>851</v>
      </c>
      <c r="G92" s="274"/>
      <c r="H92" s="250" t="s">
        <v>874</v>
      </c>
      <c r="I92" s="250" t="s">
        <v>847</v>
      </c>
      <c r="J92" s="250">
        <v>255</v>
      </c>
      <c r="K92" s="264"/>
    </row>
    <row r="93" s="1" customFormat="1" ht="15" customHeight="1">
      <c r="B93" s="275"/>
      <c r="C93" s="250" t="s">
        <v>875</v>
      </c>
      <c r="D93" s="250"/>
      <c r="E93" s="250"/>
      <c r="F93" s="273" t="s">
        <v>845</v>
      </c>
      <c r="G93" s="274"/>
      <c r="H93" s="250" t="s">
        <v>876</v>
      </c>
      <c r="I93" s="250" t="s">
        <v>877</v>
      </c>
      <c r="J93" s="250"/>
      <c r="K93" s="264"/>
    </row>
    <row r="94" s="1" customFormat="1" ht="15" customHeight="1">
      <c r="B94" s="275"/>
      <c r="C94" s="250" t="s">
        <v>878</v>
      </c>
      <c r="D94" s="250"/>
      <c r="E94" s="250"/>
      <c r="F94" s="273" t="s">
        <v>845</v>
      </c>
      <c r="G94" s="274"/>
      <c r="H94" s="250" t="s">
        <v>879</v>
      </c>
      <c r="I94" s="250" t="s">
        <v>880</v>
      </c>
      <c r="J94" s="250"/>
      <c r="K94" s="264"/>
    </row>
    <row r="95" s="1" customFormat="1" ht="15" customHeight="1">
      <c r="B95" s="275"/>
      <c r="C95" s="250" t="s">
        <v>881</v>
      </c>
      <c r="D95" s="250"/>
      <c r="E95" s="250"/>
      <c r="F95" s="273" t="s">
        <v>845</v>
      </c>
      <c r="G95" s="274"/>
      <c r="H95" s="250" t="s">
        <v>881</v>
      </c>
      <c r="I95" s="250" t="s">
        <v>880</v>
      </c>
      <c r="J95" s="250"/>
      <c r="K95" s="264"/>
    </row>
    <row r="96" s="1" customFormat="1" ht="15" customHeight="1">
      <c r="B96" s="275"/>
      <c r="C96" s="250" t="s">
        <v>38</v>
      </c>
      <c r="D96" s="250"/>
      <c r="E96" s="250"/>
      <c r="F96" s="273" t="s">
        <v>845</v>
      </c>
      <c r="G96" s="274"/>
      <c r="H96" s="250" t="s">
        <v>882</v>
      </c>
      <c r="I96" s="250" t="s">
        <v>880</v>
      </c>
      <c r="J96" s="250"/>
      <c r="K96" s="264"/>
    </row>
    <row r="97" s="1" customFormat="1" ht="15" customHeight="1">
      <c r="B97" s="275"/>
      <c r="C97" s="250" t="s">
        <v>48</v>
      </c>
      <c r="D97" s="250"/>
      <c r="E97" s="250"/>
      <c r="F97" s="273" t="s">
        <v>845</v>
      </c>
      <c r="G97" s="274"/>
      <c r="H97" s="250" t="s">
        <v>883</v>
      </c>
      <c r="I97" s="250" t="s">
        <v>880</v>
      </c>
      <c r="J97" s="250"/>
      <c r="K97" s="264"/>
    </row>
    <row r="98" s="1" customFormat="1" ht="15" customHeight="1">
      <c r="B98" s="278"/>
      <c r="C98" s="279"/>
      <c r="D98" s="279"/>
      <c r="E98" s="279"/>
      <c r="F98" s="279"/>
      <c r="G98" s="279"/>
      <c r="H98" s="279"/>
      <c r="I98" s="279"/>
      <c r="J98" s="279"/>
      <c r="K98" s="280"/>
    </row>
    <row r="99" s="1" customFormat="1" ht="18.75" customHeight="1">
      <c r="B99" s="281"/>
      <c r="C99" s="282"/>
      <c r="D99" s="282"/>
      <c r="E99" s="282"/>
      <c r="F99" s="282"/>
      <c r="G99" s="282"/>
      <c r="H99" s="282"/>
      <c r="I99" s="282"/>
      <c r="J99" s="282"/>
      <c r="K99" s="281"/>
    </row>
    <row r="100" s="1" customFormat="1" ht="18.75" customHeight="1">
      <c r="B100" s="258"/>
      <c r="C100" s="258"/>
      <c r="D100" s="258"/>
      <c r="E100" s="258"/>
      <c r="F100" s="258"/>
      <c r="G100" s="258"/>
      <c r="H100" s="258"/>
      <c r="I100" s="258"/>
      <c r="J100" s="258"/>
      <c r="K100" s="258"/>
    </row>
    <row r="101" s="1" customFormat="1" ht="7.5" customHeight="1">
      <c r="B101" s="259"/>
      <c r="C101" s="260"/>
      <c r="D101" s="260"/>
      <c r="E101" s="260"/>
      <c r="F101" s="260"/>
      <c r="G101" s="260"/>
      <c r="H101" s="260"/>
      <c r="I101" s="260"/>
      <c r="J101" s="260"/>
      <c r="K101" s="261"/>
    </row>
    <row r="102" s="1" customFormat="1" ht="45" customHeight="1">
      <c r="B102" s="262"/>
      <c r="C102" s="263" t="s">
        <v>884</v>
      </c>
      <c r="D102" s="263"/>
      <c r="E102" s="263"/>
      <c r="F102" s="263"/>
      <c r="G102" s="263"/>
      <c r="H102" s="263"/>
      <c r="I102" s="263"/>
      <c r="J102" s="263"/>
      <c r="K102" s="264"/>
    </row>
    <row r="103" s="1" customFormat="1" ht="17.25" customHeight="1">
      <c r="B103" s="262"/>
      <c r="C103" s="265" t="s">
        <v>839</v>
      </c>
      <c r="D103" s="265"/>
      <c r="E103" s="265"/>
      <c r="F103" s="265" t="s">
        <v>840</v>
      </c>
      <c r="G103" s="266"/>
      <c r="H103" s="265" t="s">
        <v>54</v>
      </c>
      <c r="I103" s="265" t="s">
        <v>57</v>
      </c>
      <c r="J103" s="265" t="s">
        <v>841</v>
      </c>
      <c r="K103" s="264"/>
    </row>
    <row r="104" s="1" customFormat="1" ht="17.25" customHeight="1">
      <c r="B104" s="262"/>
      <c r="C104" s="267" t="s">
        <v>842</v>
      </c>
      <c r="D104" s="267"/>
      <c r="E104" s="267"/>
      <c r="F104" s="268" t="s">
        <v>843</v>
      </c>
      <c r="G104" s="269"/>
      <c r="H104" s="267"/>
      <c r="I104" s="267"/>
      <c r="J104" s="267" t="s">
        <v>844</v>
      </c>
      <c r="K104" s="264"/>
    </row>
    <row r="105" s="1" customFormat="1" ht="5.25" customHeight="1">
      <c r="B105" s="262"/>
      <c r="C105" s="265"/>
      <c r="D105" s="265"/>
      <c r="E105" s="265"/>
      <c r="F105" s="265"/>
      <c r="G105" s="283"/>
      <c r="H105" s="265"/>
      <c r="I105" s="265"/>
      <c r="J105" s="265"/>
      <c r="K105" s="264"/>
    </row>
    <row r="106" s="1" customFormat="1" ht="15" customHeight="1">
      <c r="B106" s="262"/>
      <c r="C106" s="250" t="s">
        <v>53</v>
      </c>
      <c r="D106" s="272"/>
      <c r="E106" s="272"/>
      <c r="F106" s="273" t="s">
        <v>845</v>
      </c>
      <c r="G106" s="250"/>
      <c r="H106" s="250" t="s">
        <v>885</v>
      </c>
      <c r="I106" s="250" t="s">
        <v>847</v>
      </c>
      <c r="J106" s="250">
        <v>20</v>
      </c>
      <c r="K106" s="264"/>
    </row>
    <row r="107" s="1" customFormat="1" ht="15" customHeight="1">
      <c r="B107" s="262"/>
      <c r="C107" s="250" t="s">
        <v>848</v>
      </c>
      <c r="D107" s="250"/>
      <c r="E107" s="250"/>
      <c r="F107" s="273" t="s">
        <v>845</v>
      </c>
      <c r="G107" s="250"/>
      <c r="H107" s="250" t="s">
        <v>885</v>
      </c>
      <c r="I107" s="250" t="s">
        <v>847</v>
      </c>
      <c r="J107" s="250">
        <v>120</v>
      </c>
      <c r="K107" s="264"/>
    </row>
    <row r="108" s="1" customFormat="1" ht="15" customHeight="1">
      <c r="B108" s="275"/>
      <c r="C108" s="250" t="s">
        <v>850</v>
      </c>
      <c r="D108" s="250"/>
      <c r="E108" s="250"/>
      <c r="F108" s="273" t="s">
        <v>851</v>
      </c>
      <c r="G108" s="250"/>
      <c r="H108" s="250" t="s">
        <v>885</v>
      </c>
      <c r="I108" s="250" t="s">
        <v>847</v>
      </c>
      <c r="J108" s="250">
        <v>50</v>
      </c>
      <c r="K108" s="264"/>
    </row>
    <row r="109" s="1" customFormat="1" ht="15" customHeight="1">
      <c r="B109" s="275"/>
      <c r="C109" s="250" t="s">
        <v>853</v>
      </c>
      <c r="D109" s="250"/>
      <c r="E109" s="250"/>
      <c r="F109" s="273" t="s">
        <v>845</v>
      </c>
      <c r="G109" s="250"/>
      <c r="H109" s="250" t="s">
        <v>885</v>
      </c>
      <c r="I109" s="250" t="s">
        <v>855</v>
      </c>
      <c r="J109" s="250"/>
      <c r="K109" s="264"/>
    </row>
    <row r="110" s="1" customFormat="1" ht="15" customHeight="1">
      <c r="B110" s="275"/>
      <c r="C110" s="250" t="s">
        <v>864</v>
      </c>
      <c r="D110" s="250"/>
      <c r="E110" s="250"/>
      <c r="F110" s="273" t="s">
        <v>851</v>
      </c>
      <c r="G110" s="250"/>
      <c r="H110" s="250" t="s">
        <v>885</v>
      </c>
      <c r="I110" s="250" t="s">
        <v>847</v>
      </c>
      <c r="J110" s="250">
        <v>50</v>
      </c>
      <c r="K110" s="264"/>
    </row>
    <row r="111" s="1" customFormat="1" ht="15" customHeight="1">
      <c r="B111" s="275"/>
      <c r="C111" s="250" t="s">
        <v>872</v>
      </c>
      <c r="D111" s="250"/>
      <c r="E111" s="250"/>
      <c r="F111" s="273" t="s">
        <v>851</v>
      </c>
      <c r="G111" s="250"/>
      <c r="H111" s="250" t="s">
        <v>885</v>
      </c>
      <c r="I111" s="250" t="s">
        <v>847</v>
      </c>
      <c r="J111" s="250">
        <v>50</v>
      </c>
      <c r="K111" s="264"/>
    </row>
    <row r="112" s="1" customFormat="1" ht="15" customHeight="1">
      <c r="B112" s="275"/>
      <c r="C112" s="250" t="s">
        <v>870</v>
      </c>
      <c r="D112" s="250"/>
      <c r="E112" s="250"/>
      <c r="F112" s="273" t="s">
        <v>851</v>
      </c>
      <c r="G112" s="250"/>
      <c r="H112" s="250" t="s">
        <v>885</v>
      </c>
      <c r="I112" s="250" t="s">
        <v>847</v>
      </c>
      <c r="J112" s="250">
        <v>50</v>
      </c>
      <c r="K112" s="264"/>
    </row>
    <row r="113" s="1" customFormat="1" ht="15" customHeight="1">
      <c r="B113" s="275"/>
      <c r="C113" s="250" t="s">
        <v>53</v>
      </c>
      <c r="D113" s="250"/>
      <c r="E113" s="250"/>
      <c r="F113" s="273" t="s">
        <v>845</v>
      </c>
      <c r="G113" s="250"/>
      <c r="H113" s="250" t="s">
        <v>886</v>
      </c>
      <c r="I113" s="250" t="s">
        <v>847</v>
      </c>
      <c r="J113" s="250">
        <v>20</v>
      </c>
      <c r="K113" s="264"/>
    </row>
    <row r="114" s="1" customFormat="1" ht="15" customHeight="1">
      <c r="B114" s="275"/>
      <c r="C114" s="250" t="s">
        <v>887</v>
      </c>
      <c r="D114" s="250"/>
      <c r="E114" s="250"/>
      <c r="F114" s="273" t="s">
        <v>845</v>
      </c>
      <c r="G114" s="250"/>
      <c r="H114" s="250" t="s">
        <v>888</v>
      </c>
      <c r="I114" s="250" t="s">
        <v>847</v>
      </c>
      <c r="J114" s="250">
        <v>120</v>
      </c>
      <c r="K114" s="264"/>
    </row>
    <row r="115" s="1" customFormat="1" ht="15" customHeight="1">
      <c r="B115" s="275"/>
      <c r="C115" s="250" t="s">
        <v>38</v>
      </c>
      <c r="D115" s="250"/>
      <c r="E115" s="250"/>
      <c r="F115" s="273" t="s">
        <v>845</v>
      </c>
      <c r="G115" s="250"/>
      <c r="H115" s="250" t="s">
        <v>889</v>
      </c>
      <c r="I115" s="250" t="s">
        <v>880</v>
      </c>
      <c r="J115" s="250"/>
      <c r="K115" s="264"/>
    </row>
    <row r="116" s="1" customFormat="1" ht="15" customHeight="1">
      <c r="B116" s="275"/>
      <c r="C116" s="250" t="s">
        <v>48</v>
      </c>
      <c r="D116" s="250"/>
      <c r="E116" s="250"/>
      <c r="F116" s="273" t="s">
        <v>845</v>
      </c>
      <c r="G116" s="250"/>
      <c r="H116" s="250" t="s">
        <v>890</v>
      </c>
      <c r="I116" s="250" t="s">
        <v>880</v>
      </c>
      <c r="J116" s="250"/>
      <c r="K116" s="264"/>
    </row>
    <row r="117" s="1" customFormat="1" ht="15" customHeight="1">
      <c r="B117" s="275"/>
      <c r="C117" s="250" t="s">
        <v>57</v>
      </c>
      <c r="D117" s="250"/>
      <c r="E117" s="250"/>
      <c r="F117" s="273" t="s">
        <v>845</v>
      </c>
      <c r="G117" s="250"/>
      <c r="H117" s="250" t="s">
        <v>891</v>
      </c>
      <c r="I117" s="250" t="s">
        <v>892</v>
      </c>
      <c r="J117" s="250"/>
      <c r="K117" s="264"/>
    </row>
    <row r="118" s="1" customFormat="1" ht="15" customHeight="1">
      <c r="B118" s="278"/>
      <c r="C118" s="284"/>
      <c r="D118" s="284"/>
      <c r="E118" s="284"/>
      <c r="F118" s="284"/>
      <c r="G118" s="284"/>
      <c r="H118" s="284"/>
      <c r="I118" s="284"/>
      <c r="J118" s="284"/>
      <c r="K118" s="280"/>
    </row>
    <row r="119" s="1" customFormat="1" ht="18.75" customHeight="1">
      <c r="B119" s="285"/>
      <c r="C119" s="286"/>
      <c r="D119" s="286"/>
      <c r="E119" s="286"/>
      <c r="F119" s="287"/>
      <c r="G119" s="286"/>
      <c r="H119" s="286"/>
      <c r="I119" s="286"/>
      <c r="J119" s="286"/>
      <c r="K119" s="285"/>
    </row>
    <row r="120" s="1" customFormat="1" ht="18.75" customHeight="1">
      <c r="B120" s="258"/>
      <c r="C120" s="258"/>
      <c r="D120" s="258"/>
      <c r="E120" s="258"/>
      <c r="F120" s="258"/>
      <c r="G120" s="258"/>
      <c r="H120" s="258"/>
      <c r="I120" s="258"/>
      <c r="J120" s="258"/>
      <c r="K120" s="258"/>
    </row>
    <row r="121" s="1" customFormat="1" ht="7.5" customHeight="1">
      <c r="B121" s="288"/>
      <c r="C121" s="289"/>
      <c r="D121" s="289"/>
      <c r="E121" s="289"/>
      <c r="F121" s="289"/>
      <c r="G121" s="289"/>
      <c r="H121" s="289"/>
      <c r="I121" s="289"/>
      <c r="J121" s="289"/>
      <c r="K121" s="290"/>
    </row>
    <row r="122" s="1" customFormat="1" ht="45" customHeight="1">
      <c r="B122" s="291"/>
      <c r="C122" s="241" t="s">
        <v>893</v>
      </c>
      <c r="D122" s="241"/>
      <c r="E122" s="241"/>
      <c r="F122" s="241"/>
      <c r="G122" s="241"/>
      <c r="H122" s="241"/>
      <c r="I122" s="241"/>
      <c r="J122" s="241"/>
      <c r="K122" s="292"/>
    </row>
    <row r="123" s="1" customFormat="1" ht="17.25" customHeight="1">
      <c r="B123" s="293"/>
      <c r="C123" s="265" t="s">
        <v>839</v>
      </c>
      <c r="D123" s="265"/>
      <c r="E123" s="265"/>
      <c r="F123" s="265" t="s">
        <v>840</v>
      </c>
      <c r="G123" s="266"/>
      <c r="H123" s="265" t="s">
        <v>54</v>
      </c>
      <c r="I123" s="265" t="s">
        <v>57</v>
      </c>
      <c r="J123" s="265" t="s">
        <v>841</v>
      </c>
      <c r="K123" s="294"/>
    </row>
    <row r="124" s="1" customFormat="1" ht="17.25" customHeight="1">
      <c r="B124" s="293"/>
      <c r="C124" s="267" t="s">
        <v>842</v>
      </c>
      <c r="D124" s="267"/>
      <c r="E124" s="267"/>
      <c r="F124" s="268" t="s">
        <v>843</v>
      </c>
      <c r="G124" s="269"/>
      <c r="H124" s="267"/>
      <c r="I124" s="267"/>
      <c r="J124" s="267" t="s">
        <v>844</v>
      </c>
      <c r="K124" s="294"/>
    </row>
    <row r="125" s="1" customFormat="1" ht="5.25" customHeight="1">
      <c r="B125" s="295"/>
      <c r="C125" s="270"/>
      <c r="D125" s="270"/>
      <c r="E125" s="270"/>
      <c r="F125" s="270"/>
      <c r="G125" s="296"/>
      <c r="H125" s="270"/>
      <c r="I125" s="270"/>
      <c r="J125" s="270"/>
      <c r="K125" s="297"/>
    </row>
    <row r="126" s="1" customFormat="1" ht="15" customHeight="1">
      <c r="B126" s="295"/>
      <c r="C126" s="250" t="s">
        <v>848</v>
      </c>
      <c r="D126" s="272"/>
      <c r="E126" s="272"/>
      <c r="F126" s="273" t="s">
        <v>845</v>
      </c>
      <c r="G126" s="250"/>
      <c r="H126" s="250" t="s">
        <v>885</v>
      </c>
      <c r="I126" s="250" t="s">
        <v>847</v>
      </c>
      <c r="J126" s="250">
        <v>120</v>
      </c>
      <c r="K126" s="298"/>
    </row>
    <row r="127" s="1" customFormat="1" ht="15" customHeight="1">
      <c r="B127" s="295"/>
      <c r="C127" s="250" t="s">
        <v>894</v>
      </c>
      <c r="D127" s="250"/>
      <c r="E127" s="250"/>
      <c r="F127" s="273" t="s">
        <v>845</v>
      </c>
      <c r="G127" s="250"/>
      <c r="H127" s="250" t="s">
        <v>895</v>
      </c>
      <c r="I127" s="250" t="s">
        <v>847</v>
      </c>
      <c r="J127" s="250" t="s">
        <v>896</v>
      </c>
      <c r="K127" s="298"/>
    </row>
    <row r="128" s="1" customFormat="1" ht="15" customHeight="1">
      <c r="B128" s="295"/>
      <c r="C128" s="250" t="s">
        <v>84</v>
      </c>
      <c r="D128" s="250"/>
      <c r="E128" s="250"/>
      <c r="F128" s="273" t="s">
        <v>845</v>
      </c>
      <c r="G128" s="250"/>
      <c r="H128" s="250" t="s">
        <v>897</v>
      </c>
      <c r="I128" s="250" t="s">
        <v>847</v>
      </c>
      <c r="J128" s="250" t="s">
        <v>896</v>
      </c>
      <c r="K128" s="298"/>
    </row>
    <row r="129" s="1" customFormat="1" ht="15" customHeight="1">
      <c r="B129" s="295"/>
      <c r="C129" s="250" t="s">
        <v>856</v>
      </c>
      <c r="D129" s="250"/>
      <c r="E129" s="250"/>
      <c r="F129" s="273" t="s">
        <v>851</v>
      </c>
      <c r="G129" s="250"/>
      <c r="H129" s="250" t="s">
        <v>857</v>
      </c>
      <c r="I129" s="250" t="s">
        <v>847</v>
      </c>
      <c r="J129" s="250">
        <v>15</v>
      </c>
      <c r="K129" s="298"/>
    </row>
    <row r="130" s="1" customFormat="1" ht="15" customHeight="1">
      <c r="B130" s="295"/>
      <c r="C130" s="276" t="s">
        <v>858</v>
      </c>
      <c r="D130" s="276"/>
      <c r="E130" s="276"/>
      <c r="F130" s="277" t="s">
        <v>851</v>
      </c>
      <c r="G130" s="276"/>
      <c r="H130" s="276" t="s">
        <v>859</v>
      </c>
      <c r="I130" s="276" t="s">
        <v>847</v>
      </c>
      <c r="J130" s="276">
        <v>15</v>
      </c>
      <c r="K130" s="298"/>
    </row>
    <row r="131" s="1" customFormat="1" ht="15" customHeight="1">
      <c r="B131" s="295"/>
      <c r="C131" s="276" t="s">
        <v>860</v>
      </c>
      <c r="D131" s="276"/>
      <c r="E131" s="276"/>
      <c r="F131" s="277" t="s">
        <v>851</v>
      </c>
      <c r="G131" s="276"/>
      <c r="H131" s="276" t="s">
        <v>861</v>
      </c>
      <c r="I131" s="276" t="s">
        <v>847</v>
      </c>
      <c r="J131" s="276">
        <v>20</v>
      </c>
      <c r="K131" s="298"/>
    </row>
    <row r="132" s="1" customFormat="1" ht="15" customHeight="1">
      <c r="B132" s="295"/>
      <c r="C132" s="276" t="s">
        <v>862</v>
      </c>
      <c r="D132" s="276"/>
      <c r="E132" s="276"/>
      <c r="F132" s="277" t="s">
        <v>851</v>
      </c>
      <c r="G132" s="276"/>
      <c r="H132" s="276" t="s">
        <v>863</v>
      </c>
      <c r="I132" s="276" t="s">
        <v>847</v>
      </c>
      <c r="J132" s="276">
        <v>20</v>
      </c>
      <c r="K132" s="298"/>
    </row>
    <row r="133" s="1" customFormat="1" ht="15" customHeight="1">
      <c r="B133" s="295"/>
      <c r="C133" s="250" t="s">
        <v>850</v>
      </c>
      <c r="D133" s="250"/>
      <c r="E133" s="250"/>
      <c r="F133" s="273" t="s">
        <v>851</v>
      </c>
      <c r="G133" s="250"/>
      <c r="H133" s="250" t="s">
        <v>885</v>
      </c>
      <c r="I133" s="250" t="s">
        <v>847</v>
      </c>
      <c r="J133" s="250">
        <v>50</v>
      </c>
      <c r="K133" s="298"/>
    </row>
    <row r="134" s="1" customFormat="1" ht="15" customHeight="1">
      <c r="B134" s="295"/>
      <c r="C134" s="250" t="s">
        <v>864</v>
      </c>
      <c r="D134" s="250"/>
      <c r="E134" s="250"/>
      <c r="F134" s="273" t="s">
        <v>851</v>
      </c>
      <c r="G134" s="250"/>
      <c r="H134" s="250" t="s">
        <v>885</v>
      </c>
      <c r="I134" s="250" t="s">
        <v>847</v>
      </c>
      <c r="J134" s="250">
        <v>50</v>
      </c>
      <c r="K134" s="298"/>
    </row>
    <row r="135" s="1" customFormat="1" ht="15" customHeight="1">
      <c r="B135" s="295"/>
      <c r="C135" s="250" t="s">
        <v>870</v>
      </c>
      <c r="D135" s="250"/>
      <c r="E135" s="250"/>
      <c r="F135" s="273" t="s">
        <v>851</v>
      </c>
      <c r="G135" s="250"/>
      <c r="H135" s="250" t="s">
        <v>885</v>
      </c>
      <c r="I135" s="250" t="s">
        <v>847</v>
      </c>
      <c r="J135" s="250">
        <v>50</v>
      </c>
      <c r="K135" s="298"/>
    </row>
    <row r="136" s="1" customFormat="1" ht="15" customHeight="1">
      <c r="B136" s="295"/>
      <c r="C136" s="250" t="s">
        <v>872</v>
      </c>
      <c r="D136" s="250"/>
      <c r="E136" s="250"/>
      <c r="F136" s="273" t="s">
        <v>851</v>
      </c>
      <c r="G136" s="250"/>
      <c r="H136" s="250" t="s">
        <v>885</v>
      </c>
      <c r="I136" s="250" t="s">
        <v>847</v>
      </c>
      <c r="J136" s="250">
        <v>50</v>
      </c>
      <c r="K136" s="298"/>
    </row>
    <row r="137" s="1" customFormat="1" ht="15" customHeight="1">
      <c r="B137" s="295"/>
      <c r="C137" s="250" t="s">
        <v>873</v>
      </c>
      <c r="D137" s="250"/>
      <c r="E137" s="250"/>
      <c r="F137" s="273" t="s">
        <v>851</v>
      </c>
      <c r="G137" s="250"/>
      <c r="H137" s="250" t="s">
        <v>898</v>
      </c>
      <c r="I137" s="250" t="s">
        <v>847</v>
      </c>
      <c r="J137" s="250">
        <v>255</v>
      </c>
      <c r="K137" s="298"/>
    </row>
    <row r="138" s="1" customFormat="1" ht="15" customHeight="1">
      <c r="B138" s="295"/>
      <c r="C138" s="250" t="s">
        <v>875</v>
      </c>
      <c r="D138" s="250"/>
      <c r="E138" s="250"/>
      <c r="F138" s="273" t="s">
        <v>845</v>
      </c>
      <c r="G138" s="250"/>
      <c r="H138" s="250" t="s">
        <v>899</v>
      </c>
      <c r="I138" s="250" t="s">
        <v>877</v>
      </c>
      <c r="J138" s="250"/>
      <c r="K138" s="298"/>
    </row>
    <row r="139" s="1" customFormat="1" ht="15" customHeight="1">
      <c r="B139" s="295"/>
      <c r="C139" s="250" t="s">
        <v>878</v>
      </c>
      <c r="D139" s="250"/>
      <c r="E139" s="250"/>
      <c r="F139" s="273" t="s">
        <v>845</v>
      </c>
      <c r="G139" s="250"/>
      <c r="H139" s="250" t="s">
        <v>900</v>
      </c>
      <c r="I139" s="250" t="s">
        <v>880</v>
      </c>
      <c r="J139" s="250"/>
      <c r="K139" s="298"/>
    </row>
    <row r="140" s="1" customFormat="1" ht="15" customHeight="1">
      <c r="B140" s="295"/>
      <c r="C140" s="250" t="s">
        <v>881</v>
      </c>
      <c r="D140" s="250"/>
      <c r="E140" s="250"/>
      <c r="F140" s="273" t="s">
        <v>845</v>
      </c>
      <c r="G140" s="250"/>
      <c r="H140" s="250" t="s">
        <v>881</v>
      </c>
      <c r="I140" s="250" t="s">
        <v>880</v>
      </c>
      <c r="J140" s="250"/>
      <c r="K140" s="298"/>
    </row>
    <row r="141" s="1" customFormat="1" ht="15" customHeight="1">
      <c r="B141" s="295"/>
      <c r="C141" s="250" t="s">
        <v>38</v>
      </c>
      <c r="D141" s="250"/>
      <c r="E141" s="250"/>
      <c r="F141" s="273" t="s">
        <v>845</v>
      </c>
      <c r="G141" s="250"/>
      <c r="H141" s="250" t="s">
        <v>901</v>
      </c>
      <c r="I141" s="250" t="s">
        <v>880</v>
      </c>
      <c r="J141" s="250"/>
      <c r="K141" s="298"/>
    </row>
    <row r="142" s="1" customFormat="1" ht="15" customHeight="1">
      <c r="B142" s="295"/>
      <c r="C142" s="250" t="s">
        <v>902</v>
      </c>
      <c r="D142" s="250"/>
      <c r="E142" s="250"/>
      <c r="F142" s="273" t="s">
        <v>845</v>
      </c>
      <c r="G142" s="250"/>
      <c r="H142" s="250" t="s">
        <v>903</v>
      </c>
      <c r="I142" s="250" t="s">
        <v>880</v>
      </c>
      <c r="J142" s="250"/>
      <c r="K142" s="298"/>
    </row>
    <row r="143" s="1" customFormat="1" ht="15" customHeight="1">
      <c r="B143" s="299"/>
      <c r="C143" s="300"/>
      <c r="D143" s="300"/>
      <c r="E143" s="300"/>
      <c r="F143" s="300"/>
      <c r="G143" s="300"/>
      <c r="H143" s="300"/>
      <c r="I143" s="300"/>
      <c r="J143" s="300"/>
      <c r="K143" s="301"/>
    </row>
    <row r="144" s="1" customFormat="1" ht="18.75" customHeight="1">
      <c r="B144" s="286"/>
      <c r="C144" s="286"/>
      <c r="D144" s="286"/>
      <c r="E144" s="286"/>
      <c r="F144" s="287"/>
      <c r="G144" s="286"/>
      <c r="H144" s="286"/>
      <c r="I144" s="286"/>
      <c r="J144" s="286"/>
      <c r="K144" s="286"/>
    </row>
    <row r="145" s="1" customFormat="1" ht="18.75" customHeight="1">
      <c r="B145" s="258"/>
      <c r="C145" s="258"/>
      <c r="D145" s="258"/>
      <c r="E145" s="258"/>
      <c r="F145" s="258"/>
      <c r="G145" s="258"/>
      <c r="H145" s="258"/>
      <c r="I145" s="258"/>
      <c r="J145" s="258"/>
      <c r="K145" s="258"/>
    </row>
    <row r="146" s="1" customFormat="1" ht="7.5" customHeight="1">
      <c r="B146" s="259"/>
      <c r="C146" s="260"/>
      <c r="D146" s="260"/>
      <c r="E146" s="260"/>
      <c r="F146" s="260"/>
      <c r="G146" s="260"/>
      <c r="H146" s="260"/>
      <c r="I146" s="260"/>
      <c r="J146" s="260"/>
      <c r="K146" s="261"/>
    </row>
    <row r="147" s="1" customFormat="1" ht="45" customHeight="1">
      <c r="B147" s="262"/>
      <c r="C147" s="263" t="s">
        <v>904</v>
      </c>
      <c r="D147" s="263"/>
      <c r="E147" s="263"/>
      <c r="F147" s="263"/>
      <c r="G147" s="263"/>
      <c r="H147" s="263"/>
      <c r="I147" s="263"/>
      <c r="J147" s="263"/>
      <c r="K147" s="264"/>
    </row>
    <row r="148" s="1" customFormat="1" ht="17.25" customHeight="1">
      <c r="B148" s="262"/>
      <c r="C148" s="265" t="s">
        <v>839</v>
      </c>
      <c r="D148" s="265"/>
      <c r="E148" s="265"/>
      <c r="F148" s="265" t="s">
        <v>840</v>
      </c>
      <c r="G148" s="266"/>
      <c r="H148" s="265" t="s">
        <v>54</v>
      </c>
      <c r="I148" s="265" t="s">
        <v>57</v>
      </c>
      <c r="J148" s="265" t="s">
        <v>841</v>
      </c>
      <c r="K148" s="264"/>
    </row>
    <row r="149" s="1" customFormat="1" ht="17.25" customHeight="1">
      <c r="B149" s="262"/>
      <c r="C149" s="267" t="s">
        <v>842</v>
      </c>
      <c r="D149" s="267"/>
      <c r="E149" s="267"/>
      <c r="F149" s="268" t="s">
        <v>843</v>
      </c>
      <c r="G149" s="269"/>
      <c r="H149" s="267"/>
      <c r="I149" s="267"/>
      <c r="J149" s="267" t="s">
        <v>844</v>
      </c>
      <c r="K149" s="264"/>
    </row>
    <row r="150" s="1" customFormat="1" ht="5.25" customHeight="1">
      <c r="B150" s="275"/>
      <c r="C150" s="270"/>
      <c r="D150" s="270"/>
      <c r="E150" s="270"/>
      <c r="F150" s="270"/>
      <c r="G150" s="271"/>
      <c r="H150" s="270"/>
      <c r="I150" s="270"/>
      <c r="J150" s="270"/>
      <c r="K150" s="298"/>
    </row>
    <row r="151" s="1" customFormat="1" ht="15" customHeight="1">
      <c r="B151" s="275"/>
      <c r="C151" s="302" t="s">
        <v>848</v>
      </c>
      <c r="D151" s="250"/>
      <c r="E151" s="250"/>
      <c r="F151" s="303" t="s">
        <v>845</v>
      </c>
      <c r="G151" s="250"/>
      <c r="H151" s="302" t="s">
        <v>885</v>
      </c>
      <c r="I151" s="302" t="s">
        <v>847</v>
      </c>
      <c r="J151" s="302">
        <v>120</v>
      </c>
      <c r="K151" s="298"/>
    </row>
    <row r="152" s="1" customFormat="1" ht="15" customHeight="1">
      <c r="B152" s="275"/>
      <c r="C152" s="302" t="s">
        <v>894</v>
      </c>
      <c r="D152" s="250"/>
      <c r="E152" s="250"/>
      <c r="F152" s="303" t="s">
        <v>845</v>
      </c>
      <c r="G152" s="250"/>
      <c r="H152" s="302" t="s">
        <v>905</v>
      </c>
      <c r="I152" s="302" t="s">
        <v>847</v>
      </c>
      <c r="J152" s="302" t="s">
        <v>896</v>
      </c>
      <c r="K152" s="298"/>
    </row>
    <row r="153" s="1" customFormat="1" ht="15" customHeight="1">
      <c r="B153" s="275"/>
      <c r="C153" s="302" t="s">
        <v>84</v>
      </c>
      <c r="D153" s="250"/>
      <c r="E153" s="250"/>
      <c r="F153" s="303" t="s">
        <v>845</v>
      </c>
      <c r="G153" s="250"/>
      <c r="H153" s="302" t="s">
        <v>906</v>
      </c>
      <c r="I153" s="302" t="s">
        <v>847</v>
      </c>
      <c r="J153" s="302" t="s">
        <v>896</v>
      </c>
      <c r="K153" s="298"/>
    </row>
    <row r="154" s="1" customFormat="1" ht="15" customHeight="1">
      <c r="B154" s="275"/>
      <c r="C154" s="302" t="s">
        <v>850</v>
      </c>
      <c r="D154" s="250"/>
      <c r="E154" s="250"/>
      <c r="F154" s="303" t="s">
        <v>851</v>
      </c>
      <c r="G154" s="250"/>
      <c r="H154" s="302" t="s">
        <v>885</v>
      </c>
      <c r="I154" s="302" t="s">
        <v>847</v>
      </c>
      <c r="J154" s="302">
        <v>50</v>
      </c>
      <c r="K154" s="298"/>
    </row>
    <row r="155" s="1" customFormat="1" ht="15" customHeight="1">
      <c r="B155" s="275"/>
      <c r="C155" s="302" t="s">
        <v>853</v>
      </c>
      <c r="D155" s="250"/>
      <c r="E155" s="250"/>
      <c r="F155" s="303" t="s">
        <v>845</v>
      </c>
      <c r="G155" s="250"/>
      <c r="H155" s="302" t="s">
        <v>885</v>
      </c>
      <c r="I155" s="302" t="s">
        <v>855</v>
      </c>
      <c r="J155" s="302"/>
      <c r="K155" s="298"/>
    </row>
    <row r="156" s="1" customFormat="1" ht="15" customHeight="1">
      <c r="B156" s="275"/>
      <c r="C156" s="302" t="s">
        <v>864</v>
      </c>
      <c r="D156" s="250"/>
      <c r="E156" s="250"/>
      <c r="F156" s="303" t="s">
        <v>851</v>
      </c>
      <c r="G156" s="250"/>
      <c r="H156" s="302" t="s">
        <v>885</v>
      </c>
      <c r="I156" s="302" t="s">
        <v>847</v>
      </c>
      <c r="J156" s="302">
        <v>50</v>
      </c>
      <c r="K156" s="298"/>
    </row>
    <row r="157" s="1" customFormat="1" ht="15" customHeight="1">
      <c r="B157" s="275"/>
      <c r="C157" s="302" t="s">
        <v>872</v>
      </c>
      <c r="D157" s="250"/>
      <c r="E157" s="250"/>
      <c r="F157" s="303" t="s">
        <v>851</v>
      </c>
      <c r="G157" s="250"/>
      <c r="H157" s="302" t="s">
        <v>885</v>
      </c>
      <c r="I157" s="302" t="s">
        <v>847</v>
      </c>
      <c r="J157" s="302">
        <v>50</v>
      </c>
      <c r="K157" s="298"/>
    </row>
    <row r="158" s="1" customFormat="1" ht="15" customHeight="1">
      <c r="B158" s="275"/>
      <c r="C158" s="302" t="s">
        <v>870</v>
      </c>
      <c r="D158" s="250"/>
      <c r="E158" s="250"/>
      <c r="F158" s="303" t="s">
        <v>851</v>
      </c>
      <c r="G158" s="250"/>
      <c r="H158" s="302" t="s">
        <v>885</v>
      </c>
      <c r="I158" s="302" t="s">
        <v>847</v>
      </c>
      <c r="J158" s="302">
        <v>50</v>
      </c>
      <c r="K158" s="298"/>
    </row>
    <row r="159" s="1" customFormat="1" ht="15" customHeight="1">
      <c r="B159" s="275"/>
      <c r="C159" s="302" t="s">
        <v>102</v>
      </c>
      <c r="D159" s="250"/>
      <c r="E159" s="250"/>
      <c r="F159" s="303" t="s">
        <v>845</v>
      </c>
      <c r="G159" s="250"/>
      <c r="H159" s="302" t="s">
        <v>907</v>
      </c>
      <c r="I159" s="302" t="s">
        <v>847</v>
      </c>
      <c r="J159" s="302" t="s">
        <v>908</v>
      </c>
      <c r="K159" s="298"/>
    </row>
    <row r="160" s="1" customFormat="1" ht="15" customHeight="1">
      <c r="B160" s="275"/>
      <c r="C160" s="302" t="s">
        <v>909</v>
      </c>
      <c r="D160" s="250"/>
      <c r="E160" s="250"/>
      <c r="F160" s="303" t="s">
        <v>845</v>
      </c>
      <c r="G160" s="250"/>
      <c r="H160" s="302" t="s">
        <v>910</v>
      </c>
      <c r="I160" s="302" t="s">
        <v>880</v>
      </c>
      <c r="J160" s="302"/>
      <c r="K160" s="298"/>
    </row>
    <row r="161" s="1" customFormat="1" ht="15" customHeight="1">
      <c r="B161" s="304"/>
      <c r="C161" s="284"/>
      <c r="D161" s="284"/>
      <c r="E161" s="284"/>
      <c r="F161" s="284"/>
      <c r="G161" s="284"/>
      <c r="H161" s="284"/>
      <c r="I161" s="284"/>
      <c r="J161" s="284"/>
      <c r="K161" s="305"/>
    </row>
    <row r="162" s="1" customFormat="1" ht="18.75" customHeight="1">
      <c r="B162" s="286"/>
      <c r="C162" s="296"/>
      <c r="D162" s="296"/>
      <c r="E162" s="296"/>
      <c r="F162" s="306"/>
      <c r="G162" s="296"/>
      <c r="H162" s="296"/>
      <c r="I162" s="296"/>
      <c r="J162" s="296"/>
      <c r="K162" s="286"/>
    </row>
    <row r="163" s="1" customFormat="1" ht="18.75" customHeight="1">
      <c r="B163" s="258"/>
      <c r="C163" s="258"/>
      <c r="D163" s="258"/>
      <c r="E163" s="258"/>
      <c r="F163" s="258"/>
      <c r="G163" s="258"/>
      <c r="H163" s="258"/>
      <c r="I163" s="258"/>
      <c r="J163" s="258"/>
      <c r="K163" s="258"/>
    </row>
    <row r="164" s="1" customFormat="1" ht="7.5" customHeight="1">
      <c r="B164" s="237"/>
      <c r="C164" s="238"/>
      <c r="D164" s="238"/>
      <c r="E164" s="238"/>
      <c r="F164" s="238"/>
      <c r="G164" s="238"/>
      <c r="H164" s="238"/>
      <c r="I164" s="238"/>
      <c r="J164" s="238"/>
      <c r="K164" s="239"/>
    </row>
    <row r="165" s="1" customFormat="1" ht="45" customHeight="1">
      <c r="B165" s="240"/>
      <c r="C165" s="241" t="s">
        <v>911</v>
      </c>
      <c r="D165" s="241"/>
      <c r="E165" s="241"/>
      <c r="F165" s="241"/>
      <c r="G165" s="241"/>
      <c r="H165" s="241"/>
      <c r="I165" s="241"/>
      <c r="J165" s="241"/>
      <c r="K165" s="242"/>
    </row>
    <row r="166" s="1" customFormat="1" ht="17.25" customHeight="1">
      <c r="B166" s="240"/>
      <c r="C166" s="265" t="s">
        <v>839</v>
      </c>
      <c r="D166" s="265"/>
      <c r="E166" s="265"/>
      <c r="F166" s="265" t="s">
        <v>840</v>
      </c>
      <c r="G166" s="307"/>
      <c r="H166" s="308" t="s">
        <v>54</v>
      </c>
      <c r="I166" s="308" t="s">
        <v>57</v>
      </c>
      <c r="J166" s="265" t="s">
        <v>841</v>
      </c>
      <c r="K166" s="242"/>
    </row>
    <row r="167" s="1" customFormat="1" ht="17.25" customHeight="1">
      <c r="B167" s="243"/>
      <c r="C167" s="267" t="s">
        <v>842</v>
      </c>
      <c r="D167" s="267"/>
      <c r="E167" s="267"/>
      <c r="F167" s="268" t="s">
        <v>843</v>
      </c>
      <c r="G167" s="309"/>
      <c r="H167" s="310"/>
      <c r="I167" s="310"/>
      <c r="J167" s="267" t="s">
        <v>844</v>
      </c>
      <c r="K167" s="245"/>
    </row>
    <row r="168" s="1" customFormat="1" ht="5.25" customHeight="1">
      <c r="B168" s="275"/>
      <c r="C168" s="270"/>
      <c r="D168" s="270"/>
      <c r="E168" s="270"/>
      <c r="F168" s="270"/>
      <c r="G168" s="271"/>
      <c r="H168" s="270"/>
      <c r="I168" s="270"/>
      <c r="J168" s="270"/>
      <c r="K168" s="298"/>
    </row>
    <row r="169" s="1" customFormat="1" ht="15" customHeight="1">
      <c r="B169" s="275"/>
      <c r="C169" s="250" t="s">
        <v>848</v>
      </c>
      <c r="D169" s="250"/>
      <c r="E169" s="250"/>
      <c r="F169" s="273" t="s">
        <v>845</v>
      </c>
      <c r="G169" s="250"/>
      <c r="H169" s="250" t="s">
        <v>885</v>
      </c>
      <c r="I169" s="250" t="s">
        <v>847</v>
      </c>
      <c r="J169" s="250">
        <v>120</v>
      </c>
      <c r="K169" s="298"/>
    </row>
    <row r="170" s="1" customFormat="1" ht="15" customHeight="1">
      <c r="B170" s="275"/>
      <c r="C170" s="250" t="s">
        <v>894</v>
      </c>
      <c r="D170" s="250"/>
      <c r="E170" s="250"/>
      <c r="F170" s="273" t="s">
        <v>845</v>
      </c>
      <c r="G170" s="250"/>
      <c r="H170" s="250" t="s">
        <v>895</v>
      </c>
      <c r="I170" s="250" t="s">
        <v>847</v>
      </c>
      <c r="J170" s="250" t="s">
        <v>896</v>
      </c>
      <c r="K170" s="298"/>
    </row>
    <row r="171" s="1" customFormat="1" ht="15" customHeight="1">
      <c r="B171" s="275"/>
      <c r="C171" s="250" t="s">
        <v>84</v>
      </c>
      <c r="D171" s="250"/>
      <c r="E171" s="250"/>
      <c r="F171" s="273" t="s">
        <v>845</v>
      </c>
      <c r="G171" s="250"/>
      <c r="H171" s="250" t="s">
        <v>912</v>
      </c>
      <c r="I171" s="250" t="s">
        <v>847</v>
      </c>
      <c r="J171" s="250" t="s">
        <v>896</v>
      </c>
      <c r="K171" s="298"/>
    </row>
    <row r="172" s="1" customFormat="1" ht="15" customHeight="1">
      <c r="B172" s="275"/>
      <c r="C172" s="250" t="s">
        <v>850</v>
      </c>
      <c r="D172" s="250"/>
      <c r="E172" s="250"/>
      <c r="F172" s="273" t="s">
        <v>851</v>
      </c>
      <c r="G172" s="250"/>
      <c r="H172" s="250" t="s">
        <v>912</v>
      </c>
      <c r="I172" s="250" t="s">
        <v>847</v>
      </c>
      <c r="J172" s="250">
        <v>50</v>
      </c>
      <c r="K172" s="298"/>
    </row>
    <row r="173" s="1" customFormat="1" ht="15" customHeight="1">
      <c r="B173" s="275"/>
      <c r="C173" s="250" t="s">
        <v>853</v>
      </c>
      <c r="D173" s="250"/>
      <c r="E173" s="250"/>
      <c r="F173" s="273" t="s">
        <v>845</v>
      </c>
      <c r="G173" s="250"/>
      <c r="H173" s="250" t="s">
        <v>912</v>
      </c>
      <c r="I173" s="250" t="s">
        <v>855</v>
      </c>
      <c r="J173" s="250"/>
      <c r="K173" s="298"/>
    </row>
    <row r="174" s="1" customFormat="1" ht="15" customHeight="1">
      <c r="B174" s="275"/>
      <c r="C174" s="250" t="s">
        <v>864</v>
      </c>
      <c r="D174" s="250"/>
      <c r="E174" s="250"/>
      <c r="F174" s="273" t="s">
        <v>851</v>
      </c>
      <c r="G174" s="250"/>
      <c r="H174" s="250" t="s">
        <v>912</v>
      </c>
      <c r="I174" s="250" t="s">
        <v>847</v>
      </c>
      <c r="J174" s="250">
        <v>50</v>
      </c>
      <c r="K174" s="298"/>
    </row>
    <row r="175" s="1" customFormat="1" ht="15" customHeight="1">
      <c r="B175" s="275"/>
      <c r="C175" s="250" t="s">
        <v>872</v>
      </c>
      <c r="D175" s="250"/>
      <c r="E175" s="250"/>
      <c r="F175" s="273" t="s">
        <v>851</v>
      </c>
      <c r="G175" s="250"/>
      <c r="H175" s="250" t="s">
        <v>912</v>
      </c>
      <c r="I175" s="250" t="s">
        <v>847</v>
      </c>
      <c r="J175" s="250">
        <v>50</v>
      </c>
      <c r="K175" s="298"/>
    </row>
    <row r="176" s="1" customFormat="1" ht="15" customHeight="1">
      <c r="B176" s="275"/>
      <c r="C176" s="250" t="s">
        <v>870</v>
      </c>
      <c r="D176" s="250"/>
      <c r="E176" s="250"/>
      <c r="F176" s="273" t="s">
        <v>851</v>
      </c>
      <c r="G176" s="250"/>
      <c r="H176" s="250" t="s">
        <v>912</v>
      </c>
      <c r="I176" s="250" t="s">
        <v>847</v>
      </c>
      <c r="J176" s="250">
        <v>50</v>
      </c>
      <c r="K176" s="298"/>
    </row>
    <row r="177" s="1" customFormat="1" ht="15" customHeight="1">
      <c r="B177" s="275"/>
      <c r="C177" s="250" t="s">
        <v>111</v>
      </c>
      <c r="D177" s="250"/>
      <c r="E177" s="250"/>
      <c r="F177" s="273" t="s">
        <v>845</v>
      </c>
      <c r="G177" s="250"/>
      <c r="H177" s="250" t="s">
        <v>913</v>
      </c>
      <c r="I177" s="250" t="s">
        <v>914</v>
      </c>
      <c r="J177" s="250"/>
      <c r="K177" s="298"/>
    </row>
    <row r="178" s="1" customFormat="1" ht="15" customHeight="1">
      <c r="B178" s="275"/>
      <c r="C178" s="250" t="s">
        <v>57</v>
      </c>
      <c r="D178" s="250"/>
      <c r="E178" s="250"/>
      <c r="F178" s="273" t="s">
        <v>845</v>
      </c>
      <c r="G178" s="250"/>
      <c r="H178" s="250" t="s">
        <v>915</v>
      </c>
      <c r="I178" s="250" t="s">
        <v>916</v>
      </c>
      <c r="J178" s="250">
        <v>1</v>
      </c>
      <c r="K178" s="298"/>
    </row>
    <row r="179" s="1" customFormat="1" ht="15" customHeight="1">
      <c r="B179" s="275"/>
      <c r="C179" s="250" t="s">
        <v>53</v>
      </c>
      <c r="D179" s="250"/>
      <c r="E179" s="250"/>
      <c r="F179" s="273" t="s">
        <v>845</v>
      </c>
      <c r="G179" s="250"/>
      <c r="H179" s="250" t="s">
        <v>917</v>
      </c>
      <c r="I179" s="250" t="s">
        <v>847</v>
      </c>
      <c r="J179" s="250">
        <v>20</v>
      </c>
      <c r="K179" s="298"/>
    </row>
    <row r="180" s="1" customFormat="1" ht="15" customHeight="1">
      <c r="B180" s="275"/>
      <c r="C180" s="250" t="s">
        <v>54</v>
      </c>
      <c r="D180" s="250"/>
      <c r="E180" s="250"/>
      <c r="F180" s="273" t="s">
        <v>845</v>
      </c>
      <c r="G180" s="250"/>
      <c r="H180" s="250" t="s">
        <v>918</v>
      </c>
      <c r="I180" s="250" t="s">
        <v>847</v>
      </c>
      <c r="J180" s="250">
        <v>255</v>
      </c>
      <c r="K180" s="298"/>
    </row>
    <row r="181" s="1" customFormat="1" ht="15" customHeight="1">
      <c r="B181" s="275"/>
      <c r="C181" s="250" t="s">
        <v>112</v>
      </c>
      <c r="D181" s="250"/>
      <c r="E181" s="250"/>
      <c r="F181" s="273" t="s">
        <v>845</v>
      </c>
      <c r="G181" s="250"/>
      <c r="H181" s="250" t="s">
        <v>809</v>
      </c>
      <c r="I181" s="250" t="s">
        <v>847</v>
      </c>
      <c r="J181" s="250">
        <v>10</v>
      </c>
      <c r="K181" s="298"/>
    </row>
    <row r="182" s="1" customFormat="1" ht="15" customHeight="1">
      <c r="B182" s="275"/>
      <c r="C182" s="250" t="s">
        <v>113</v>
      </c>
      <c r="D182" s="250"/>
      <c r="E182" s="250"/>
      <c r="F182" s="273" t="s">
        <v>845</v>
      </c>
      <c r="G182" s="250"/>
      <c r="H182" s="250" t="s">
        <v>919</v>
      </c>
      <c r="I182" s="250" t="s">
        <v>880</v>
      </c>
      <c r="J182" s="250"/>
      <c r="K182" s="298"/>
    </row>
    <row r="183" s="1" customFormat="1" ht="15" customHeight="1">
      <c r="B183" s="275"/>
      <c r="C183" s="250" t="s">
        <v>920</v>
      </c>
      <c r="D183" s="250"/>
      <c r="E183" s="250"/>
      <c r="F183" s="273" t="s">
        <v>845</v>
      </c>
      <c r="G183" s="250"/>
      <c r="H183" s="250" t="s">
        <v>921</v>
      </c>
      <c r="I183" s="250" t="s">
        <v>880</v>
      </c>
      <c r="J183" s="250"/>
      <c r="K183" s="298"/>
    </row>
    <row r="184" s="1" customFormat="1" ht="15" customHeight="1">
      <c r="B184" s="275"/>
      <c r="C184" s="250" t="s">
        <v>909</v>
      </c>
      <c r="D184" s="250"/>
      <c r="E184" s="250"/>
      <c r="F184" s="273" t="s">
        <v>845</v>
      </c>
      <c r="G184" s="250"/>
      <c r="H184" s="250" t="s">
        <v>922</v>
      </c>
      <c r="I184" s="250" t="s">
        <v>880</v>
      </c>
      <c r="J184" s="250"/>
      <c r="K184" s="298"/>
    </row>
    <row r="185" s="1" customFormat="1" ht="15" customHeight="1">
      <c r="B185" s="275"/>
      <c r="C185" s="250" t="s">
        <v>115</v>
      </c>
      <c r="D185" s="250"/>
      <c r="E185" s="250"/>
      <c r="F185" s="273" t="s">
        <v>851</v>
      </c>
      <c r="G185" s="250"/>
      <c r="H185" s="250" t="s">
        <v>923</v>
      </c>
      <c r="I185" s="250" t="s">
        <v>847</v>
      </c>
      <c r="J185" s="250">
        <v>50</v>
      </c>
      <c r="K185" s="298"/>
    </row>
    <row r="186" s="1" customFormat="1" ht="15" customHeight="1">
      <c r="B186" s="275"/>
      <c r="C186" s="250" t="s">
        <v>924</v>
      </c>
      <c r="D186" s="250"/>
      <c r="E186" s="250"/>
      <c r="F186" s="273" t="s">
        <v>851</v>
      </c>
      <c r="G186" s="250"/>
      <c r="H186" s="250" t="s">
        <v>925</v>
      </c>
      <c r="I186" s="250" t="s">
        <v>926</v>
      </c>
      <c r="J186" s="250"/>
      <c r="K186" s="298"/>
    </row>
    <row r="187" s="1" customFormat="1" ht="15" customHeight="1">
      <c r="B187" s="275"/>
      <c r="C187" s="250" t="s">
        <v>927</v>
      </c>
      <c r="D187" s="250"/>
      <c r="E187" s="250"/>
      <c r="F187" s="273" t="s">
        <v>851</v>
      </c>
      <c r="G187" s="250"/>
      <c r="H187" s="250" t="s">
        <v>928</v>
      </c>
      <c r="I187" s="250" t="s">
        <v>926</v>
      </c>
      <c r="J187" s="250"/>
      <c r="K187" s="298"/>
    </row>
    <row r="188" s="1" customFormat="1" ht="15" customHeight="1">
      <c r="B188" s="275"/>
      <c r="C188" s="250" t="s">
        <v>929</v>
      </c>
      <c r="D188" s="250"/>
      <c r="E188" s="250"/>
      <c r="F188" s="273" t="s">
        <v>851</v>
      </c>
      <c r="G188" s="250"/>
      <c r="H188" s="250" t="s">
        <v>930</v>
      </c>
      <c r="I188" s="250" t="s">
        <v>926</v>
      </c>
      <c r="J188" s="250"/>
      <c r="K188" s="298"/>
    </row>
    <row r="189" s="1" customFormat="1" ht="15" customHeight="1">
      <c r="B189" s="275"/>
      <c r="C189" s="311" t="s">
        <v>931</v>
      </c>
      <c r="D189" s="250"/>
      <c r="E189" s="250"/>
      <c r="F189" s="273" t="s">
        <v>851</v>
      </c>
      <c r="G189" s="250"/>
      <c r="H189" s="250" t="s">
        <v>932</v>
      </c>
      <c r="I189" s="250" t="s">
        <v>933</v>
      </c>
      <c r="J189" s="312" t="s">
        <v>934</v>
      </c>
      <c r="K189" s="298"/>
    </row>
    <row r="190" s="17" customFormat="1" ht="15" customHeight="1">
      <c r="B190" s="313"/>
      <c r="C190" s="314" t="s">
        <v>935</v>
      </c>
      <c r="D190" s="315"/>
      <c r="E190" s="315"/>
      <c r="F190" s="316" t="s">
        <v>851</v>
      </c>
      <c r="G190" s="315"/>
      <c r="H190" s="315" t="s">
        <v>936</v>
      </c>
      <c r="I190" s="315" t="s">
        <v>933</v>
      </c>
      <c r="J190" s="317" t="s">
        <v>934</v>
      </c>
      <c r="K190" s="318"/>
    </row>
    <row r="191" s="1" customFormat="1" ht="15" customHeight="1">
      <c r="B191" s="275"/>
      <c r="C191" s="311" t="s">
        <v>42</v>
      </c>
      <c r="D191" s="250"/>
      <c r="E191" s="250"/>
      <c r="F191" s="273" t="s">
        <v>845</v>
      </c>
      <c r="G191" s="250"/>
      <c r="H191" s="247" t="s">
        <v>937</v>
      </c>
      <c r="I191" s="250" t="s">
        <v>938</v>
      </c>
      <c r="J191" s="250"/>
      <c r="K191" s="298"/>
    </row>
    <row r="192" s="1" customFormat="1" ht="15" customHeight="1">
      <c r="B192" s="275"/>
      <c r="C192" s="311" t="s">
        <v>939</v>
      </c>
      <c r="D192" s="250"/>
      <c r="E192" s="250"/>
      <c r="F192" s="273" t="s">
        <v>845</v>
      </c>
      <c r="G192" s="250"/>
      <c r="H192" s="250" t="s">
        <v>940</v>
      </c>
      <c r="I192" s="250" t="s">
        <v>880</v>
      </c>
      <c r="J192" s="250"/>
      <c r="K192" s="298"/>
    </row>
    <row r="193" s="1" customFormat="1" ht="15" customHeight="1">
      <c r="B193" s="275"/>
      <c r="C193" s="311" t="s">
        <v>941</v>
      </c>
      <c r="D193" s="250"/>
      <c r="E193" s="250"/>
      <c r="F193" s="273" t="s">
        <v>845</v>
      </c>
      <c r="G193" s="250"/>
      <c r="H193" s="250" t="s">
        <v>942</v>
      </c>
      <c r="I193" s="250" t="s">
        <v>880</v>
      </c>
      <c r="J193" s="250"/>
      <c r="K193" s="298"/>
    </row>
    <row r="194" s="1" customFormat="1" ht="15" customHeight="1">
      <c r="B194" s="275"/>
      <c r="C194" s="311" t="s">
        <v>943</v>
      </c>
      <c r="D194" s="250"/>
      <c r="E194" s="250"/>
      <c r="F194" s="273" t="s">
        <v>851</v>
      </c>
      <c r="G194" s="250"/>
      <c r="H194" s="250" t="s">
        <v>944</v>
      </c>
      <c r="I194" s="250" t="s">
        <v>880</v>
      </c>
      <c r="J194" s="250"/>
      <c r="K194" s="298"/>
    </row>
    <row r="195" s="1" customFormat="1" ht="15" customHeight="1">
      <c r="B195" s="304"/>
      <c r="C195" s="319"/>
      <c r="D195" s="284"/>
      <c r="E195" s="284"/>
      <c r="F195" s="284"/>
      <c r="G195" s="284"/>
      <c r="H195" s="284"/>
      <c r="I195" s="284"/>
      <c r="J195" s="284"/>
      <c r="K195" s="305"/>
    </row>
    <row r="196" s="1" customFormat="1" ht="18.75" customHeight="1">
      <c r="B196" s="286"/>
      <c r="C196" s="296"/>
      <c r="D196" s="296"/>
      <c r="E196" s="296"/>
      <c r="F196" s="306"/>
      <c r="G196" s="296"/>
      <c r="H196" s="296"/>
      <c r="I196" s="296"/>
      <c r="J196" s="296"/>
      <c r="K196" s="286"/>
    </row>
    <row r="197" s="1" customFormat="1" ht="18.75" customHeight="1">
      <c r="B197" s="286"/>
      <c r="C197" s="296"/>
      <c r="D197" s="296"/>
      <c r="E197" s="296"/>
      <c r="F197" s="306"/>
      <c r="G197" s="296"/>
      <c r="H197" s="296"/>
      <c r="I197" s="296"/>
      <c r="J197" s="296"/>
      <c r="K197" s="286"/>
    </row>
    <row r="198" s="1" customFormat="1" ht="18.75" customHeight="1">
      <c r="B198" s="258"/>
      <c r="C198" s="258"/>
      <c r="D198" s="258"/>
      <c r="E198" s="258"/>
      <c r="F198" s="258"/>
      <c r="G198" s="258"/>
      <c r="H198" s="258"/>
      <c r="I198" s="258"/>
      <c r="J198" s="258"/>
      <c r="K198" s="258"/>
    </row>
    <row r="199" s="1" customFormat="1" ht="13.5">
      <c r="B199" s="237"/>
      <c r="C199" s="238"/>
      <c r="D199" s="238"/>
      <c r="E199" s="238"/>
      <c r="F199" s="238"/>
      <c r="G199" s="238"/>
      <c r="H199" s="238"/>
      <c r="I199" s="238"/>
      <c r="J199" s="238"/>
      <c r="K199" s="239"/>
    </row>
    <row r="200" s="1" customFormat="1" ht="21">
      <c r="B200" s="240"/>
      <c r="C200" s="241" t="s">
        <v>945</v>
      </c>
      <c r="D200" s="241"/>
      <c r="E200" s="241"/>
      <c r="F200" s="241"/>
      <c r="G200" s="241"/>
      <c r="H200" s="241"/>
      <c r="I200" s="241"/>
      <c r="J200" s="241"/>
      <c r="K200" s="242"/>
    </row>
    <row r="201" s="1" customFormat="1" ht="25.5" customHeight="1">
      <c r="B201" s="240"/>
      <c r="C201" s="320" t="s">
        <v>946</v>
      </c>
      <c r="D201" s="320"/>
      <c r="E201" s="320"/>
      <c r="F201" s="320" t="s">
        <v>947</v>
      </c>
      <c r="G201" s="321"/>
      <c r="H201" s="320" t="s">
        <v>948</v>
      </c>
      <c r="I201" s="320"/>
      <c r="J201" s="320"/>
      <c r="K201" s="242"/>
    </row>
    <row r="202" s="1" customFormat="1" ht="5.25" customHeight="1">
      <c r="B202" s="275"/>
      <c r="C202" s="270"/>
      <c r="D202" s="270"/>
      <c r="E202" s="270"/>
      <c r="F202" s="270"/>
      <c r="G202" s="296"/>
      <c r="H202" s="270"/>
      <c r="I202" s="270"/>
      <c r="J202" s="270"/>
      <c r="K202" s="298"/>
    </row>
    <row r="203" s="1" customFormat="1" ht="15" customHeight="1">
      <c r="B203" s="275"/>
      <c r="C203" s="250" t="s">
        <v>938</v>
      </c>
      <c r="D203" s="250"/>
      <c r="E203" s="250"/>
      <c r="F203" s="273" t="s">
        <v>43</v>
      </c>
      <c r="G203" s="250"/>
      <c r="H203" s="250" t="s">
        <v>949</v>
      </c>
      <c r="I203" s="250"/>
      <c r="J203" s="250"/>
      <c r="K203" s="298"/>
    </row>
    <row r="204" s="1" customFormat="1" ht="15" customHeight="1">
      <c r="B204" s="275"/>
      <c r="C204" s="250"/>
      <c r="D204" s="250"/>
      <c r="E204" s="250"/>
      <c r="F204" s="273" t="s">
        <v>44</v>
      </c>
      <c r="G204" s="250"/>
      <c r="H204" s="250" t="s">
        <v>950</v>
      </c>
      <c r="I204" s="250"/>
      <c r="J204" s="250"/>
      <c r="K204" s="298"/>
    </row>
    <row r="205" s="1" customFormat="1" ht="15" customHeight="1">
      <c r="B205" s="275"/>
      <c r="C205" s="250"/>
      <c r="D205" s="250"/>
      <c r="E205" s="250"/>
      <c r="F205" s="273" t="s">
        <v>47</v>
      </c>
      <c r="G205" s="250"/>
      <c r="H205" s="250" t="s">
        <v>951</v>
      </c>
      <c r="I205" s="250"/>
      <c r="J205" s="250"/>
      <c r="K205" s="298"/>
    </row>
    <row r="206" s="1" customFormat="1" ht="15" customHeight="1">
      <c r="B206" s="275"/>
      <c r="C206" s="250"/>
      <c r="D206" s="250"/>
      <c r="E206" s="250"/>
      <c r="F206" s="273" t="s">
        <v>45</v>
      </c>
      <c r="G206" s="250"/>
      <c r="H206" s="250" t="s">
        <v>952</v>
      </c>
      <c r="I206" s="250"/>
      <c r="J206" s="250"/>
      <c r="K206" s="298"/>
    </row>
    <row r="207" s="1" customFormat="1" ht="15" customHeight="1">
      <c r="B207" s="275"/>
      <c r="C207" s="250"/>
      <c r="D207" s="250"/>
      <c r="E207" s="250"/>
      <c r="F207" s="273" t="s">
        <v>46</v>
      </c>
      <c r="G207" s="250"/>
      <c r="H207" s="250" t="s">
        <v>953</v>
      </c>
      <c r="I207" s="250"/>
      <c r="J207" s="250"/>
      <c r="K207" s="298"/>
    </row>
    <row r="208" s="1" customFormat="1" ht="15" customHeight="1">
      <c r="B208" s="275"/>
      <c r="C208" s="250"/>
      <c r="D208" s="250"/>
      <c r="E208" s="250"/>
      <c r="F208" s="273"/>
      <c r="G208" s="250"/>
      <c r="H208" s="250"/>
      <c r="I208" s="250"/>
      <c r="J208" s="250"/>
      <c r="K208" s="298"/>
    </row>
    <row r="209" s="1" customFormat="1" ht="15" customHeight="1">
      <c r="B209" s="275"/>
      <c r="C209" s="250" t="s">
        <v>892</v>
      </c>
      <c r="D209" s="250"/>
      <c r="E209" s="250"/>
      <c r="F209" s="273" t="s">
        <v>78</v>
      </c>
      <c r="G209" s="250"/>
      <c r="H209" s="250" t="s">
        <v>954</v>
      </c>
      <c r="I209" s="250"/>
      <c r="J209" s="250"/>
      <c r="K209" s="298"/>
    </row>
    <row r="210" s="1" customFormat="1" ht="15" customHeight="1">
      <c r="B210" s="275"/>
      <c r="C210" s="250"/>
      <c r="D210" s="250"/>
      <c r="E210" s="250"/>
      <c r="F210" s="273" t="s">
        <v>788</v>
      </c>
      <c r="G210" s="250"/>
      <c r="H210" s="250" t="s">
        <v>789</v>
      </c>
      <c r="I210" s="250"/>
      <c r="J210" s="250"/>
      <c r="K210" s="298"/>
    </row>
    <row r="211" s="1" customFormat="1" ht="15" customHeight="1">
      <c r="B211" s="275"/>
      <c r="C211" s="250"/>
      <c r="D211" s="250"/>
      <c r="E211" s="250"/>
      <c r="F211" s="273" t="s">
        <v>786</v>
      </c>
      <c r="G211" s="250"/>
      <c r="H211" s="250" t="s">
        <v>955</v>
      </c>
      <c r="I211" s="250"/>
      <c r="J211" s="250"/>
      <c r="K211" s="298"/>
    </row>
    <row r="212" s="1" customFormat="1" ht="15" customHeight="1">
      <c r="B212" s="322"/>
      <c r="C212" s="250"/>
      <c r="D212" s="250"/>
      <c r="E212" s="250"/>
      <c r="F212" s="273" t="s">
        <v>790</v>
      </c>
      <c r="G212" s="311"/>
      <c r="H212" s="302" t="s">
        <v>791</v>
      </c>
      <c r="I212" s="302"/>
      <c r="J212" s="302"/>
      <c r="K212" s="323"/>
    </row>
    <row r="213" s="1" customFormat="1" ht="15" customHeight="1">
      <c r="B213" s="322"/>
      <c r="C213" s="250"/>
      <c r="D213" s="250"/>
      <c r="E213" s="250"/>
      <c r="F213" s="273" t="s">
        <v>792</v>
      </c>
      <c r="G213" s="311"/>
      <c r="H213" s="302" t="s">
        <v>727</v>
      </c>
      <c r="I213" s="302"/>
      <c r="J213" s="302"/>
      <c r="K213" s="323"/>
    </row>
    <row r="214" s="1" customFormat="1" ht="15" customHeight="1">
      <c r="B214" s="322"/>
      <c r="C214" s="250"/>
      <c r="D214" s="250"/>
      <c r="E214" s="250"/>
      <c r="F214" s="273"/>
      <c r="G214" s="311"/>
      <c r="H214" s="302"/>
      <c r="I214" s="302"/>
      <c r="J214" s="302"/>
      <c r="K214" s="323"/>
    </row>
    <row r="215" s="1" customFormat="1" ht="15" customHeight="1">
      <c r="B215" s="322"/>
      <c r="C215" s="250" t="s">
        <v>916</v>
      </c>
      <c r="D215" s="250"/>
      <c r="E215" s="250"/>
      <c r="F215" s="273">
        <v>1</v>
      </c>
      <c r="G215" s="311"/>
      <c r="H215" s="302" t="s">
        <v>956</v>
      </c>
      <c r="I215" s="302"/>
      <c r="J215" s="302"/>
      <c r="K215" s="323"/>
    </row>
    <row r="216" s="1" customFormat="1" ht="15" customHeight="1">
      <c r="B216" s="322"/>
      <c r="C216" s="250"/>
      <c r="D216" s="250"/>
      <c r="E216" s="250"/>
      <c r="F216" s="273">
        <v>2</v>
      </c>
      <c r="G216" s="311"/>
      <c r="H216" s="302" t="s">
        <v>957</v>
      </c>
      <c r="I216" s="302"/>
      <c r="J216" s="302"/>
      <c r="K216" s="323"/>
    </row>
    <row r="217" s="1" customFormat="1" ht="15" customHeight="1">
      <c r="B217" s="322"/>
      <c r="C217" s="250"/>
      <c r="D217" s="250"/>
      <c r="E217" s="250"/>
      <c r="F217" s="273">
        <v>3</v>
      </c>
      <c r="G217" s="311"/>
      <c r="H217" s="302" t="s">
        <v>958</v>
      </c>
      <c r="I217" s="302"/>
      <c r="J217" s="302"/>
      <c r="K217" s="323"/>
    </row>
    <row r="218" s="1" customFormat="1" ht="15" customHeight="1">
      <c r="B218" s="322"/>
      <c r="C218" s="250"/>
      <c r="D218" s="250"/>
      <c r="E218" s="250"/>
      <c r="F218" s="273">
        <v>4</v>
      </c>
      <c r="G218" s="311"/>
      <c r="H218" s="302" t="s">
        <v>959</v>
      </c>
      <c r="I218" s="302"/>
      <c r="J218" s="302"/>
      <c r="K218" s="323"/>
    </row>
    <row r="219" s="1" customFormat="1" ht="12.75" customHeight="1">
      <c r="B219" s="324"/>
      <c r="C219" s="325"/>
      <c r="D219" s="325"/>
      <c r="E219" s="325"/>
      <c r="F219" s="325"/>
      <c r="G219" s="325"/>
      <c r="H219" s="325"/>
      <c r="I219" s="325"/>
      <c r="J219" s="325"/>
      <c r="K219" s="32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Jakub HON</dc:creator>
  <cp:lastModifiedBy>Jakub HON</cp:lastModifiedBy>
  <dcterms:created xsi:type="dcterms:W3CDTF">2024-11-29T08:19:52Z</dcterms:created>
  <dcterms:modified xsi:type="dcterms:W3CDTF">2024-11-29T08:19:57Z</dcterms:modified>
</cp:coreProperties>
</file>