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rver2012\busek$\Documents\Documents\2024\dotace\NSA - Revitalizace beachvolejbalového kurtu\VZMR\Dodatečné informace\"/>
    </mc:Choice>
  </mc:AlternateContent>
  <bookViews>
    <workbookView xWindow="0" yWindow="0" windowWidth="28800" windowHeight="12435" activeTab="1"/>
  </bookViews>
  <sheets>
    <sheet name="Rekapitulace stavby" sheetId="1" r:id="rId1"/>
    <sheet name="SO 701 - Stavební část" sheetId="2" r:id="rId2"/>
    <sheet name="SO 801 - Přípojky - kanal..." sheetId="3" r:id="rId3"/>
  </sheets>
  <definedNames>
    <definedName name="_xlnm._FilterDatabase" localSheetId="1" hidden="1">'SO 701 - Stavební část'!$C$142:$K$673</definedName>
    <definedName name="_xlnm._FilterDatabase" localSheetId="2" hidden="1">'SO 801 - Přípojky - kanal...'!$C$120:$K$190</definedName>
    <definedName name="_xlnm.Print_Titles" localSheetId="0">'Rekapitulace stavby'!$92:$92</definedName>
    <definedName name="_xlnm.Print_Titles" localSheetId="1">'SO 701 - Stavební část'!$142:$142</definedName>
    <definedName name="_xlnm.Print_Titles" localSheetId="2">'SO 801 - Přípojky - kanal...'!$120:$120</definedName>
    <definedName name="_xlnm.Print_Area" localSheetId="0">'Rekapitulace stavby'!$D$4:$AO$76,'Rekapitulace stavby'!$C$82:$AQ$97</definedName>
    <definedName name="_xlnm.Print_Area" localSheetId="1">'SO 701 - Stavební část'!$C$4:$J$76,'SO 701 - Stavební část'!$C$82:$J$124,'SO 701 - Stavební část'!$C$130:$K$673</definedName>
    <definedName name="_xlnm.Print_Area" localSheetId="2">'SO 801 - Přípojky - kanal...'!$C$4:$J$76,'SO 801 - Přípojky - kanal...'!$C$82:$J$102,'SO 801 - Přípojky - kanal...'!$C$108:$K$190</definedName>
  </definedNames>
  <calcPr calcId="152511"/>
</workbook>
</file>

<file path=xl/calcChain.xml><?xml version="1.0" encoding="utf-8"?>
<calcChain xmlns="http://schemas.openxmlformats.org/spreadsheetml/2006/main">
  <c r="J170" i="3" l="1"/>
  <c r="J37" i="3" l="1"/>
  <c r="J36" i="3"/>
  <c r="AY96" i="1" s="1"/>
  <c r="J35" i="3"/>
  <c r="AX96" i="1"/>
  <c r="BI190" i="3"/>
  <c r="BH190" i="3"/>
  <c r="BG190" i="3"/>
  <c r="BF190" i="3"/>
  <c r="T190" i="3"/>
  <c r="T189" i="3" s="1"/>
  <c r="R190" i="3"/>
  <c r="R189" i="3"/>
  <c r="P190" i="3"/>
  <c r="P189" i="3" s="1"/>
  <c r="BI188" i="3"/>
  <c r="BH188" i="3"/>
  <c r="BG188" i="3"/>
  <c r="BF188" i="3"/>
  <c r="T188" i="3"/>
  <c r="R188" i="3"/>
  <c r="P188" i="3"/>
  <c r="BI187" i="3"/>
  <c r="BH187" i="3"/>
  <c r="BG187" i="3"/>
  <c r="BF187" i="3"/>
  <c r="T187" i="3"/>
  <c r="R187" i="3"/>
  <c r="P187" i="3"/>
  <c r="BI186" i="3"/>
  <c r="BH186" i="3"/>
  <c r="BG186" i="3"/>
  <c r="BF186" i="3"/>
  <c r="T186" i="3"/>
  <c r="R186" i="3"/>
  <c r="P186" i="3"/>
  <c r="BI185" i="3"/>
  <c r="BH185" i="3"/>
  <c r="BG185" i="3"/>
  <c r="BF185" i="3"/>
  <c r="T185" i="3"/>
  <c r="R185" i="3"/>
  <c r="P185" i="3"/>
  <c r="BI184" i="3"/>
  <c r="BH184" i="3"/>
  <c r="BG184" i="3"/>
  <c r="BF184" i="3"/>
  <c r="T184" i="3"/>
  <c r="R184" i="3"/>
  <c r="P184" i="3"/>
  <c r="BI183" i="3"/>
  <c r="BH183" i="3"/>
  <c r="BG183" i="3"/>
  <c r="BF183" i="3"/>
  <c r="T183" i="3"/>
  <c r="R183" i="3"/>
  <c r="P183" i="3"/>
  <c r="BI182" i="3"/>
  <c r="BH182" i="3"/>
  <c r="BG182" i="3"/>
  <c r="BF182" i="3"/>
  <c r="T182" i="3"/>
  <c r="R182" i="3"/>
  <c r="P182" i="3"/>
  <c r="BI181" i="3"/>
  <c r="BH181" i="3"/>
  <c r="BG181" i="3"/>
  <c r="BF181" i="3"/>
  <c r="T181" i="3"/>
  <c r="R181" i="3"/>
  <c r="P181" i="3"/>
  <c r="BI179" i="3"/>
  <c r="BH179" i="3"/>
  <c r="BG179" i="3"/>
  <c r="BF179" i="3"/>
  <c r="T179" i="3"/>
  <c r="R179" i="3"/>
  <c r="P179" i="3"/>
  <c r="BI175" i="3"/>
  <c r="BH175" i="3"/>
  <c r="BG175" i="3"/>
  <c r="BF175" i="3"/>
  <c r="T175" i="3"/>
  <c r="R175" i="3"/>
  <c r="P175" i="3"/>
  <c r="BI172" i="3"/>
  <c r="BH172" i="3"/>
  <c r="BG172" i="3"/>
  <c r="BF172" i="3"/>
  <c r="T172" i="3"/>
  <c r="R172" i="3"/>
  <c r="P172" i="3"/>
  <c r="BI170" i="3"/>
  <c r="BH170" i="3"/>
  <c r="BG170" i="3"/>
  <c r="BF170" i="3"/>
  <c r="T170" i="3"/>
  <c r="R170" i="3"/>
  <c r="P170" i="3"/>
  <c r="BI168" i="3"/>
  <c r="BH168" i="3"/>
  <c r="BG168" i="3"/>
  <c r="BF168" i="3"/>
  <c r="T168" i="3"/>
  <c r="R168" i="3"/>
  <c r="P168" i="3"/>
  <c r="BI163" i="3"/>
  <c r="BH163" i="3"/>
  <c r="BG163" i="3"/>
  <c r="BF163" i="3"/>
  <c r="T163" i="3"/>
  <c r="R163" i="3"/>
  <c r="P163" i="3"/>
  <c r="BI160" i="3"/>
  <c r="BH160" i="3"/>
  <c r="BG160" i="3"/>
  <c r="BF160" i="3"/>
  <c r="T160" i="3"/>
  <c r="R160" i="3"/>
  <c r="P160" i="3"/>
  <c r="BI156" i="3"/>
  <c r="BH156" i="3"/>
  <c r="BG156" i="3"/>
  <c r="BF156" i="3"/>
  <c r="T156" i="3"/>
  <c r="R156" i="3"/>
  <c r="P156" i="3"/>
  <c r="BI147" i="3"/>
  <c r="BH147" i="3"/>
  <c r="BG147" i="3"/>
  <c r="BF147" i="3"/>
  <c r="T147" i="3"/>
  <c r="R147" i="3"/>
  <c r="P147" i="3"/>
  <c r="BI146" i="3"/>
  <c r="BH146" i="3"/>
  <c r="BG146" i="3"/>
  <c r="BF146" i="3"/>
  <c r="T146" i="3"/>
  <c r="R146" i="3"/>
  <c r="P146" i="3"/>
  <c r="BI144" i="3"/>
  <c r="BH144" i="3"/>
  <c r="BG144" i="3"/>
  <c r="BF144" i="3"/>
  <c r="T144" i="3"/>
  <c r="R144" i="3"/>
  <c r="P144" i="3"/>
  <c r="BI141" i="3"/>
  <c r="BH141" i="3"/>
  <c r="BG141" i="3"/>
  <c r="BF141" i="3"/>
  <c r="T141" i="3"/>
  <c r="R141" i="3"/>
  <c r="P141" i="3"/>
  <c r="BI135" i="3"/>
  <c r="BH135" i="3"/>
  <c r="BG135" i="3"/>
  <c r="BF135" i="3"/>
  <c r="T135" i="3"/>
  <c r="R135" i="3"/>
  <c r="P135" i="3"/>
  <c r="BI133" i="3"/>
  <c r="BH133" i="3"/>
  <c r="BG133" i="3"/>
  <c r="BF133" i="3"/>
  <c r="T133" i="3"/>
  <c r="R133" i="3"/>
  <c r="P133" i="3"/>
  <c r="BI129" i="3"/>
  <c r="BH129" i="3"/>
  <c r="BG129" i="3"/>
  <c r="BF129" i="3"/>
  <c r="T129" i="3"/>
  <c r="R129" i="3"/>
  <c r="P129" i="3"/>
  <c r="BI124" i="3"/>
  <c r="BH124" i="3"/>
  <c r="BG124" i="3"/>
  <c r="BF124" i="3"/>
  <c r="T124" i="3"/>
  <c r="R124" i="3"/>
  <c r="P124" i="3"/>
  <c r="J118" i="3"/>
  <c r="J117" i="3"/>
  <c r="F117" i="3"/>
  <c r="F115" i="3"/>
  <c r="E113" i="3"/>
  <c r="J92" i="3"/>
  <c r="J91" i="3"/>
  <c r="F91" i="3"/>
  <c r="F89" i="3"/>
  <c r="E87" i="3"/>
  <c r="J18" i="3"/>
  <c r="E18" i="3"/>
  <c r="F118" i="3" s="1"/>
  <c r="J17" i="3"/>
  <c r="J12" i="3"/>
  <c r="J115" i="3" s="1"/>
  <c r="E7" i="3"/>
  <c r="E111" i="3"/>
  <c r="J37" i="2"/>
  <c r="J36" i="2"/>
  <c r="AY95" i="1" s="1"/>
  <c r="J35" i="2"/>
  <c r="AX95" i="1"/>
  <c r="BI672" i="2"/>
  <c r="BH672" i="2"/>
  <c r="BG672" i="2"/>
  <c r="BF672" i="2"/>
  <c r="T672" i="2"/>
  <c r="R672" i="2"/>
  <c r="P672" i="2"/>
  <c r="BI668" i="2"/>
  <c r="BH668" i="2"/>
  <c r="BG668" i="2"/>
  <c r="BF668" i="2"/>
  <c r="T668" i="2"/>
  <c r="R668" i="2"/>
  <c r="P668" i="2"/>
  <c r="BI664" i="2"/>
  <c r="BH664" i="2"/>
  <c r="BG664" i="2"/>
  <c r="BF664" i="2"/>
  <c r="T664" i="2"/>
  <c r="R664" i="2"/>
  <c r="P664" i="2"/>
  <c r="BI662" i="2"/>
  <c r="BH662" i="2"/>
  <c r="BG662" i="2"/>
  <c r="BF662" i="2"/>
  <c r="T662" i="2"/>
  <c r="R662" i="2"/>
  <c r="P662" i="2"/>
  <c r="BI657" i="2"/>
  <c r="BH657" i="2"/>
  <c r="BG657" i="2"/>
  <c r="BF657" i="2"/>
  <c r="T657" i="2"/>
  <c r="R657" i="2"/>
  <c r="P657" i="2"/>
  <c r="BI655" i="2"/>
  <c r="BH655" i="2"/>
  <c r="BG655" i="2"/>
  <c r="BF655" i="2"/>
  <c r="T655" i="2"/>
  <c r="R655" i="2"/>
  <c r="P655" i="2"/>
  <c r="BI654" i="2"/>
  <c r="BH654" i="2"/>
  <c r="BG654" i="2"/>
  <c r="BF654" i="2"/>
  <c r="T654" i="2"/>
  <c r="R654" i="2"/>
  <c r="P654" i="2"/>
  <c r="BI653" i="2"/>
  <c r="BH653" i="2"/>
  <c r="BG653" i="2"/>
  <c r="BF653" i="2"/>
  <c r="T653" i="2"/>
  <c r="R653" i="2"/>
  <c r="P653" i="2"/>
  <c r="BI651" i="2"/>
  <c r="BH651" i="2"/>
  <c r="BG651" i="2"/>
  <c r="BF651" i="2"/>
  <c r="T651" i="2"/>
  <c r="R651" i="2"/>
  <c r="P651" i="2"/>
  <c r="BI650" i="2"/>
  <c r="BH650" i="2"/>
  <c r="BG650" i="2"/>
  <c r="BF650" i="2"/>
  <c r="T650" i="2"/>
  <c r="R650" i="2"/>
  <c r="P650" i="2"/>
  <c r="BI648" i="2"/>
  <c r="BH648" i="2"/>
  <c r="BG648" i="2"/>
  <c r="BF648" i="2"/>
  <c r="T648" i="2"/>
  <c r="R648" i="2"/>
  <c r="P648" i="2"/>
  <c r="BI646" i="2"/>
  <c r="BH646" i="2"/>
  <c r="BG646" i="2"/>
  <c r="BF646" i="2"/>
  <c r="T646" i="2"/>
  <c r="R646" i="2"/>
  <c r="P646" i="2"/>
  <c r="BI639" i="2"/>
  <c r="BH639" i="2"/>
  <c r="BG639" i="2"/>
  <c r="BF639" i="2"/>
  <c r="T639" i="2"/>
  <c r="R639" i="2"/>
  <c r="P639" i="2"/>
  <c r="BI637" i="2"/>
  <c r="BH637" i="2"/>
  <c r="BG637" i="2"/>
  <c r="BF637" i="2"/>
  <c r="T637" i="2"/>
  <c r="R637" i="2"/>
  <c r="P637" i="2"/>
  <c r="BI636" i="2"/>
  <c r="BH636" i="2"/>
  <c r="BG636" i="2"/>
  <c r="BF636" i="2"/>
  <c r="T636" i="2"/>
  <c r="R636" i="2"/>
  <c r="P636" i="2"/>
  <c r="BI635" i="2"/>
  <c r="BH635" i="2"/>
  <c r="BG635" i="2"/>
  <c r="BF635" i="2"/>
  <c r="T635" i="2"/>
  <c r="R635" i="2"/>
  <c r="P635" i="2"/>
  <c r="BI633" i="2"/>
  <c r="BH633" i="2"/>
  <c r="BG633" i="2"/>
  <c r="BF633" i="2"/>
  <c r="T633" i="2"/>
  <c r="R633" i="2"/>
  <c r="P633" i="2"/>
  <c r="BI631" i="2"/>
  <c r="BH631" i="2"/>
  <c r="BG631" i="2"/>
  <c r="BF631" i="2"/>
  <c r="T631" i="2"/>
  <c r="R631" i="2"/>
  <c r="P631" i="2"/>
  <c r="BI629" i="2"/>
  <c r="BH629" i="2"/>
  <c r="BG629" i="2"/>
  <c r="BF629" i="2"/>
  <c r="T629" i="2"/>
  <c r="R629" i="2"/>
  <c r="P629" i="2"/>
  <c r="BI627" i="2"/>
  <c r="BH627" i="2"/>
  <c r="BG627" i="2"/>
  <c r="BF627" i="2"/>
  <c r="T627" i="2"/>
  <c r="R627" i="2"/>
  <c r="P627" i="2"/>
  <c r="BI625" i="2"/>
  <c r="BH625" i="2"/>
  <c r="BG625" i="2"/>
  <c r="BF625" i="2"/>
  <c r="T625" i="2"/>
  <c r="R625" i="2"/>
  <c r="P625" i="2"/>
  <c r="BI620" i="2"/>
  <c r="BH620" i="2"/>
  <c r="BG620" i="2"/>
  <c r="BF620" i="2"/>
  <c r="T620" i="2"/>
  <c r="R620" i="2"/>
  <c r="P620" i="2"/>
  <c r="BI619" i="2"/>
  <c r="BH619" i="2"/>
  <c r="BG619" i="2"/>
  <c r="BF619" i="2"/>
  <c r="T619" i="2"/>
  <c r="R619" i="2"/>
  <c r="P619" i="2"/>
  <c r="BI615" i="2"/>
  <c r="BH615" i="2"/>
  <c r="BG615" i="2"/>
  <c r="BF615" i="2"/>
  <c r="T615" i="2"/>
  <c r="R615" i="2"/>
  <c r="P615" i="2"/>
  <c r="BI614" i="2"/>
  <c r="BH614" i="2"/>
  <c r="BG614" i="2"/>
  <c r="BF614" i="2"/>
  <c r="T614" i="2"/>
  <c r="R614" i="2"/>
  <c r="P614" i="2"/>
  <c r="BI613" i="2"/>
  <c r="BH613" i="2"/>
  <c r="BG613" i="2"/>
  <c r="BF613" i="2"/>
  <c r="T613" i="2"/>
  <c r="R613" i="2"/>
  <c r="P613" i="2"/>
  <c r="BI612" i="2"/>
  <c r="BH612" i="2"/>
  <c r="BG612" i="2"/>
  <c r="BF612" i="2"/>
  <c r="T612" i="2"/>
  <c r="R612" i="2"/>
  <c r="P612" i="2"/>
  <c r="BI607" i="2"/>
  <c r="BH607" i="2"/>
  <c r="BG607" i="2"/>
  <c r="BF607" i="2"/>
  <c r="T607" i="2"/>
  <c r="R607" i="2"/>
  <c r="P607" i="2"/>
  <c r="BI605" i="2"/>
  <c r="BH605" i="2"/>
  <c r="BG605" i="2"/>
  <c r="BF605" i="2"/>
  <c r="T605" i="2"/>
  <c r="R605" i="2"/>
  <c r="P605" i="2"/>
  <c r="BI602" i="2"/>
  <c r="BH602" i="2"/>
  <c r="BG602" i="2"/>
  <c r="BF602" i="2"/>
  <c r="T602" i="2"/>
  <c r="R602" i="2"/>
  <c r="P602" i="2"/>
  <c r="BI601" i="2"/>
  <c r="BH601" i="2"/>
  <c r="BG601" i="2"/>
  <c r="BF601" i="2"/>
  <c r="T601" i="2"/>
  <c r="R601" i="2"/>
  <c r="P601" i="2"/>
  <c r="BI598" i="2"/>
  <c r="BH598" i="2"/>
  <c r="BG598" i="2"/>
  <c r="BF598" i="2"/>
  <c r="T598" i="2"/>
  <c r="R598" i="2"/>
  <c r="P598" i="2"/>
  <c r="BI597" i="2"/>
  <c r="BH597" i="2"/>
  <c r="BG597" i="2"/>
  <c r="BF597" i="2"/>
  <c r="T597" i="2"/>
  <c r="R597" i="2"/>
  <c r="P597" i="2"/>
  <c r="BI596" i="2"/>
  <c r="BH596" i="2"/>
  <c r="BG596" i="2"/>
  <c r="BF596" i="2"/>
  <c r="T596" i="2"/>
  <c r="R596" i="2"/>
  <c r="P596" i="2"/>
  <c r="BI594" i="2"/>
  <c r="BH594" i="2"/>
  <c r="BG594" i="2"/>
  <c r="BF594" i="2"/>
  <c r="T594" i="2"/>
  <c r="R594" i="2"/>
  <c r="P594" i="2"/>
  <c r="BI593" i="2"/>
  <c r="BH593" i="2"/>
  <c r="BG593" i="2"/>
  <c r="BF593" i="2"/>
  <c r="T593" i="2"/>
  <c r="R593" i="2"/>
  <c r="P593" i="2"/>
  <c r="BI592" i="2"/>
  <c r="BH592" i="2"/>
  <c r="BG592" i="2"/>
  <c r="BF592" i="2"/>
  <c r="T592" i="2"/>
  <c r="R592" i="2"/>
  <c r="P592" i="2"/>
  <c r="BI591" i="2"/>
  <c r="BH591" i="2"/>
  <c r="BG591" i="2"/>
  <c r="BF591" i="2"/>
  <c r="T591" i="2"/>
  <c r="R591" i="2"/>
  <c r="P591" i="2"/>
  <c r="BI590" i="2"/>
  <c r="BH590" i="2"/>
  <c r="BG590" i="2"/>
  <c r="BF590" i="2"/>
  <c r="T590" i="2"/>
  <c r="R590" i="2"/>
  <c r="P590" i="2"/>
  <c r="BI589" i="2"/>
  <c r="BH589" i="2"/>
  <c r="BG589" i="2"/>
  <c r="BF589" i="2"/>
  <c r="T589" i="2"/>
  <c r="R589" i="2"/>
  <c r="P589" i="2"/>
  <c r="BI588" i="2"/>
  <c r="BH588" i="2"/>
  <c r="BG588" i="2"/>
  <c r="BF588" i="2"/>
  <c r="T588" i="2"/>
  <c r="R588" i="2"/>
  <c r="P588" i="2"/>
  <c r="BI587" i="2"/>
  <c r="BH587" i="2"/>
  <c r="BG587" i="2"/>
  <c r="BF587" i="2"/>
  <c r="T587" i="2"/>
  <c r="R587" i="2"/>
  <c r="P587" i="2"/>
  <c r="BI586" i="2"/>
  <c r="BH586" i="2"/>
  <c r="BG586" i="2"/>
  <c r="BF586" i="2"/>
  <c r="T586" i="2"/>
  <c r="R586" i="2"/>
  <c r="P586" i="2"/>
  <c r="BI584" i="2"/>
  <c r="BH584" i="2"/>
  <c r="BG584" i="2"/>
  <c r="BF584" i="2"/>
  <c r="T584" i="2"/>
  <c r="R584" i="2"/>
  <c r="P584" i="2"/>
  <c r="BI582" i="2"/>
  <c r="BH582" i="2"/>
  <c r="BG582" i="2"/>
  <c r="BF582" i="2"/>
  <c r="T582" i="2"/>
  <c r="R582" i="2"/>
  <c r="P582" i="2"/>
  <c r="BI581" i="2"/>
  <c r="BH581" i="2"/>
  <c r="BG581" i="2"/>
  <c r="BF581" i="2"/>
  <c r="T581" i="2"/>
  <c r="R581" i="2"/>
  <c r="P581" i="2"/>
  <c r="BI579" i="2"/>
  <c r="BH579" i="2"/>
  <c r="BG579" i="2"/>
  <c r="BF579" i="2"/>
  <c r="T579" i="2"/>
  <c r="R579" i="2"/>
  <c r="P579" i="2"/>
  <c r="BI577" i="2"/>
  <c r="BH577" i="2"/>
  <c r="BG577" i="2"/>
  <c r="BF577" i="2"/>
  <c r="T577" i="2"/>
  <c r="R577" i="2"/>
  <c r="P577" i="2"/>
  <c r="BI575" i="2"/>
  <c r="BH575" i="2"/>
  <c r="BG575" i="2"/>
  <c r="BF575" i="2"/>
  <c r="T575" i="2"/>
  <c r="R575" i="2"/>
  <c r="P575" i="2"/>
  <c r="BI573" i="2"/>
  <c r="BH573" i="2"/>
  <c r="BG573" i="2"/>
  <c r="BF573" i="2"/>
  <c r="T573" i="2"/>
  <c r="R573" i="2"/>
  <c r="P573" i="2"/>
  <c r="BI570" i="2"/>
  <c r="BH570" i="2"/>
  <c r="BG570" i="2"/>
  <c r="BF570" i="2"/>
  <c r="T570" i="2"/>
  <c r="R570" i="2"/>
  <c r="P570" i="2"/>
  <c r="BI568" i="2"/>
  <c r="BH568" i="2"/>
  <c r="BG568" i="2"/>
  <c r="BF568" i="2"/>
  <c r="T568" i="2"/>
  <c r="R568" i="2"/>
  <c r="P568" i="2"/>
  <c r="BI566" i="2"/>
  <c r="BH566" i="2"/>
  <c r="BG566" i="2"/>
  <c r="BF566" i="2"/>
  <c r="T566" i="2"/>
  <c r="R566" i="2"/>
  <c r="P566" i="2"/>
  <c r="BI564" i="2"/>
  <c r="BH564" i="2"/>
  <c r="BG564" i="2"/>
  <c r="BF564" i="2"/>
  <c r="T564" i="2"/>
  <c r="R564" i="2"/>
  <c r="P564" i="2"/>
  <c r="BI562" i="2"/>
  <c r="BH562" i="2"/>
  <c r="BG562" i="2"/>
  <c r="BF562" i="2"/>
  <c r="T562" i="2"/>
  <c r="R562" i="2"/>
  <c r="P562" i="2"/>
  <c r="BI560" i="2"/>
  <c r="BH560" i="2"/>
  <c r="BG560" i="2"/>
  <c r="BF560" i="2"/>
  <c r="T560" i="2"/>
  <c r="R560" i="2"/>
  <c r="P560" i="2"/>
  <c r="BI559" i="2"/>
  <c r="BH559" i="2"/>
  <c r="BG559" i="2"/>
  <c r="BF559" i="2"/>
  <c r="T559" i="2"/>
  <c r="R559" i="2"/>
  <c r="P559" i="2"/>
  <c r="BI558" i="2"/>
  <c r="BH558" i="2"/>
  <c r="BG558" i="2"/>
  <c r="BF558" i="2"/>
  <c r="T558" i="2"/>
  <c r="R558" i="2"/>
  <c r="P558" i="2"/>
  <c r="BI557" i="2"/>
  <c r="BH557" i="2"/>
  <c r="BG557" i="2"/>
  <c r="BF557" i="2"/>
  <c r="T557" i="2"/>
  <c r="R557" i="2"/>
  <c r="P557" i="2"/>
  <c r="BI553" i="2"/>
  <c r="BH553" i="2"/>
  <c r="BG553" i="2"/>
  <c r="BF553" i="2"/>
  <c r="T553" i="2"/>
  <c r="R553" i="2"/>
  <c r="P553" i="2"/>
  <c r="BI551" i="2"/>
  <c r="BH551" i="2"/>
  <c r="BG551" i="2"/>
  <c r="BF551" i="2"/>
  <c r="T551" i="2"/>
  <c r="R551" i="2"/>
  <c r="P551" i="2"/>
  <c r="BI549" i="2"/>
  <c r="BH549" i="2"/>
  <c r="BG549" i="2"/>
  <c r="BF549" i="2"/>
  <c r="T549" i="2"/>
  <c r="R549" i="2"/>
  <c r="P549" i="2"/>
  <c r="BI547" i="2"/>
  <c r="BH547" i="2"/>
  <c r="BG547" i="2"/>
  <c r="BF547" i="2"/>
  <c r="T547" i="2"/>
  <c r="R547" i="2"/>
  <c r="P547" i="2"/>
  <c r="BI546" i="2"/>
  <c r="BH546" i="2"/>
  <c r="BG546" i="2"/>
  <c r="BF546" i="2"/>
  <c r="T546" i="2"/>
  <c r="R546" i="2"/>
  <c r="P546" i="2"/>
  <c r="BI544" i="2"/>
  <c r="BH544" i="2"/>
  <c r="BG544" i="2"/>
  <c r="BF544" i="2"/>
  <c r="T544" i="2"/>
  <c r="R544" i="2"/>
  <c r="P544" i="2"/>
  <c r="BI542" i="2"/>
  <c r="BH542" i="2"/>
  <c r="BG542" i="2"/>
  <c r="BF542" i="2"/>
  <c r="T542" i="2"/>
  <c r="R542" i="2"/>
  <c r="P542" i="2"/>
  <c r="BI541" i="2"/>
  <c r="BH541" i="2"/>
  <c r="BG541" i="2"/>
  <c r="BF541" i="2"/>
  <c r="T541" i="2"/>
  <c r="R541" i="2"/>
  <c r="P541" i="2"/>
  <c r="BI539" i="2"/>
  <c r="BH539" i="2"/>
  <c r="BG539" i="2"/>
  <c r="BF539" i="2"/>
  <c r="T539" i="2"/>
  <c r="R539" i="2"/>
  <c r="P539" i="2"/>
  <c r="BI537" i="2"/>
  <c r="BH537" i="2"/>
  <c r="BG537" i="2"/>
  <c r="BF537" i="2"/>
  <c r="T537" i="2"/>
  <c r="R537" i="2"/>
  <c r="P537" i="2"/>
  <c r="BI535" i="2"/>
  <c r="BH535" i="2"/>
  <c r="BG535" i="2"/>
  <c r="BF535" i="2"/>
  <c r="T535" i="2"/>
  <c r="R535" i="2"/>
  <c r="P535" i="2"/>
  <c r="BI533" i="2"/>
  <c r="BH533" i="2"/>
  <c r="BG533" i="2"/>
  <c r="BF533" i="2"/>
  <c r="T533" i="2"/>
  <c r="R533" i="2"/>
  <c r="P533" i="2"/>
  <c r="BI532" i="2"/>
  <c r="BH532" i="2"/>
  <c r="BG532" i="2"/>
  <c r="BF532" i="2"/>
  <c r="T532" i="2"/>
  <c r="R532" i="2"/>
  <c r="P532" i="2"/>
  <c r="BI528" i="2"/>
  <c r="BH528" i="2"/>
  <c r="BG528" i="2"/>
  <c r="BF528" i="2"/>
  <c r="T528" i="2"/>
  <c r="R528" i="2"/>
  <c r="P528" i="2"/>
  <c r="BI526" i="2"/>
  <c r="BH526" i="2"/>
  <c r="BG526" i="2"/>
  <c r="BF526" i="2"/>
  <c r="T526" i="2"/>
  <c r="R526" i="2"/>
  <c r="P526" i="2"/>
  <c r="BI521" i="2"/>
  <c r="BH521" i="2"/>
  <c r="BG521" i="2"/>
  <c r="BF521" i="2"/>
  <c r="T521" i="2"/>
  <c r="R521" i="2"/>
  <c r="P521" i="2"/>
  <c r="BI519" i="2"/>
  <c r="BH519" i="2"/>
  <c r="BG519" i="2"/>
  <c r="BF519" i="2"/>
  <c r="T519" i="2"/>
  <c r="R519" i="2"/>
  <c r="P519" i="2"/>
  <c r="BI514" i="2"/>
  <c r="BH514" i="2"/>
  <c r="BG514" i="2"/>
  <c r="BF514" i="2"/>
  <c r="T514" i="2"/>
  <c r="R514" i="2"/>
  <c r="P514" i="2"/>
  <c r="BI511" i="2"/>
  <c r="BH511" i="2"/>
  <c r="BG511" i="2"/>
  <c r="BF511" i="2"/>
  <c r="T511" i="2"/>
  <c r="R511" i="2"/>
  <c r="P511" i="2"/>
  <c r="BI509" i="2"/>
  <c r="BH509" i="2"/>
  <c r="BG509" i="2"/>
  <c r="BF509" i="2"/>
  <c r="T509" i="2"/>
  <c r="R509" i="2"/>
  <c r="P509" i="2"/>
  <c r="BI506" i="2"/>
  <c r="BH506" i="2"/>
  <c r="BG506" i="2"/>
  <c r="BF506" i="2"/>
  <c r="T506" i="2"/>
  <c r="R506" i="2"/>
  <c r="P506" i="2"/>
  <c r="BI504" i="2"/>
  <c r="BH504" i="2"/>
  <c r="BG504" i="2"/>
  <c r="BF504" i="2"/>
  <c r="T504" i="2"/>
  <c r="R504" i="2"/>
  <c r="P504" i="2"/>
  <c r="BI499" i="2"/>
  <c r="BH499" i="2"/>
  <c r="BG499" i="2"/>
  <c r="BF499" i="2"/>
  <c r="T499" i="2"/>
  <c r="R499" i="2"/>
  <c r="P499" i="2"/>
  <c r="BI495" i="2"/>
  <c r="BH495" i="2"/>
  <c r="BG495" i="2"/>
  <c r="BF495" i="2"/>
  <c r="T495" i="2"/>
  <c r="R495" i="2"/>
  <c r="P495" i="2"/>
  <c r="BI494" i="2"/>
  <c r="BH494" i="2"/>
  <c r="BG494" i="2"/>
  <c r="BF494" i="2"/>
  <c r="T494" i="2"/>
  <c r="R494" i="2"/>
  <c r="P494" i="2"/>
  <c r="BI492" i="2"/>
  <c r="BH492" i="2"/>
  <c r="BG492" i="2"/>
  <c r="BF492" i="2"/>
  <c r="T492" i="2"/>
  <c r="R492" i="2"/>
  <c r="P492" i="2"/>
  <c r="BI490" i="2"/>
  <c r="BH490" i="2"/>
  <c r="BG490" i="2"/>
  <c r="BF490" i="2"/>
  <c r="T490" i="2"/>
  <c r="R490" i="2"/>
  <c r="P490" i="2"/>
  <c r="BI488" i="2"/>
  <c r="BH488" i="2"/>
  <c r="BG488" i="2"/>
  <c r="BF488" i="2"/>
  <c r="T488" i="2"/>
  <c r="T487" i="2"/>
  <c r="R488" i="2"/>
  <c r="R487" i="2" s="1"/>
  <c r="P488" i="2"/>
  <c r="P487" i="2"/>
  <c r="BI486" i="2"/>
  <c r="BH486" i="2"/>
  <c r="BG486" i="2"/>
  <c r="BF486" i="2"/>
  <c r="T486" i="2"/>
  <c r="R486" i="2"/>
  <c r="P486" i="2"/>
  <c r="BI485" i="2"/>
  <c r="BH485" i="2"/>
  <c r="BG485" i="2"/>
  <c r="BF485" i="2"/>
  <c r="T485" i="2"/>
  <c r="R485" i="2"/>
  <c r="P485" i="2"/>
  <c r="BI483" i="2"/>
  <c r="BH483" i="2"/>
  <c r="BG483" i="2"/>
  <c r="BF483" i="2"/>
  <c r="T483" i="2"/>
  <c r="R483" i="2"/>
  <c r="P483" i="2"/>
  <c r="BI482" i="2"/>
  <c r="BH482" i="2"/>
  <c r="BG482" i="2"/>
  <c r="BF482" i="2"/>
  <c r="T482" i="2"/>
  <c r="R482" i="2"/>
  <c r="P482" i="2"/>
  <c r="BI481" i="2"/>
  <c r="BH481" i="2"/>
  <c r="BG481" i="2"/>
  <c r="BF481" i="2"/>
  <c r="T481" i="2"/>
  <c r="R481" i="2"/>
  <c r="P481" i="2"/>
  <c r="BI480" i="2"/>
  <c r="BH480" i="2"/>
  <c r="BG480" i="2"/>
  <c r="BF480" i="2"/>
  <c r="T480" i="2"/>
  <c r="R480" i="2"/>
  <c r="P480" i="2"/>
  <c r="BI479" i="2"/>
  <c r="BH479" i="2"/>
  <c r="BG479" i="2"/>
  <c r="BF479" i="2"/>
  <c r="T479" i="2"/>
  <c r="R479" i="2"/>
  <c r="P479" i="2"/>
  <c r="BI478" i="2"/>
  <c r="BH478" i="2"/>
  <c r="BG478" i="2"/>
  <c r="BF478" i="2"/>
  <c r="T478" i="2"/>
  <c r="R478" i="2"/>
  <c r="P478" i="2"/>
  <c r="BI477" i="2"/>
  <c r="BH477" i="2"/>
  <c r="BG477" i="2"/>
  <c r="BF477" i="2"/>
  <c r="T477" i="2"/>
  <c r="R477" i="2"/>
  <c r="P477" i="2"/>
  <c r="BI476" i="2"/>
  <c r="BH476" i="2"/>
  <c r="BG476" i="2"/>
  <c r="BF476" i="2"/>
  <c r="T476" i="2"/>
  <c r="R476" i="2"/>
  <c r="P476" i="2"/>
  <c r="BI475" i="2"/>
  <c r="BH475" i="2"/>
  <c r="BG475" i="2"/>
  <c r="BF475" i="2"/>
  <c r="T475" i="2"/>
  <c r="R475" i="2"/>
  <c r="P475" i="2"/>
  <c r="BI474" i="2"/>
  <c r="BH474" i="2"/>
  <c r="BG474" i="2"/>
  <c r="BF474" i="2"/>
  <c r="T474" i="2"/>
  <c r="R474" i="2"/>
  <c r="P474" i="2"/>
  <c r="BI473" i="2"/>
  <c r="BH473" i="2"/>
  <c r="BG473" i="2"/>
  <c r="BF473" i="2"/>
  <c r="T473" i="2"/>
  <c r="R473" i="2"/>
  <c r="P473" i="2"/>
  <c r="BI472" i="2"/>
  <c r="BH472" i="2"/>
  <c r="BG472" i="2"/>
  <c r="BF472" i="2"/>
  <c r="T472" i="2"/>
  <c r="R472" i="2"/>
  <c r="P472" i="2"/>
  <c r="BI471" i="2"/>
  <c r="BH471" i="2"/>
  <c r="BG471" i="2"/>
  <c r="BF471" i="2"/>
  <c r="T471" i="2"/>
  <c r="R471" i="2"/>
  <c r="P471" i="2"/>
  <c r="BI470" i="2"/>
  <c r="BH470" i="2"/>
  <c r="BG470" i="2"/>
  <c r="BF470" i="2"/>
  <c r="T470" i="2"/>
  <c r="R470" i="2"/>
  <c r="P470" i="2"/>
  <c r="BI468" i="2"/>
  <c r="BH468" i="2"/>
  <c r="BG468" i="2"/>
  <c r="BF468" i="2"/>
  <c r="T468" i="2"/>
  <c r="R468" i="2"/>
  <c r="P468" i="2"/>
  <c r="BI467" i="2"/>
  <c r="BH467" i="2"/>
  <c r="BG467" i="2"/>
  <c r="BF467" i="2"/>
  <c r="T467" i="2"/>
  <c r="R467" i="2"/>
  <c r="P467" i="2"/>
  <c r="BI466" i="2"/>
  <c r="BH466" i="2"/>
  <c r="BG466" i="2"/>
  <c r="BF466" i="2"/>
  <c r="T466" i="2"/>
  <c r="R466" i="2"/>
  <c r="P466" i="2"/>
  <c r="BI464" i="2"/>
  <c r="BH464" i="2"/>
  <c r="BG464" i="2"/>
  <c r="BF464" i="2"/>
  <c r="T464" i="2"/>
  <c r="R464" i="2"/>
  <c r="P464" i="2"/>
  <c r="BI463" i="2"/>
  <c r="BH463" i="2"/>
  <c r="BG463" i="2"/>
  <c r="BF463" i="2"/>
  <c r="T463" i="2"/>
  <c r="R463" i="2"/>
  <c r="P463" i="2"/>
  <c r="BI461" i="2"/>
  <c r="BH461" i="2"/>
  <c r="BG461" i="2"/>
  <c r="BF461" i="2"/>
  <c r="T461" i="2"/>
  <c r="R461" i="2"/>
  <c r="P461" i="2"/>
  <c r="BI460" i="2"/>
  <c r="BH460" i="2"/>
  <c r="BG460" i="2"/>
  <c r="BF460" i="2"/>
  <c r="T460" i="2"/>
  <c r="R460" i="2"/>
  <c r="P460" i="2"/>
  <c r="BI459" i="2"/>
  <c r="BH459" i="2"/>
  <c r="BG459" i="2"/>
  <c r="BF459" i="2"/>
  <c r="T459" i="2"/>
  <c r="R459" i="2"/>
  <c r="P459" i="2"/>
  <c r="BI455" i="2"/>
  <c r="BH455" i="2"/>
  <c r="BG455" i="2"/>
  <c r="BF455" i="2"/>
  <c r="T455" i="2"/>
  <c r="R455" i="2"/>
  <c r="P455" i="2"/>
  <c r="BI449" i="2"/>
  <c r="BH449" i="2"/>
  <c r="BG449" i="2"/>
  <c r="BF449" i="2"/>
  <c r="T449" i="2"/>
  <c r="R449" i="2"/>
  <c r="P449" i="2"/>
  <c r="BI445" i="2"/>
  <c r="BH445" i="2"/>
  <c r="BG445" i="2"/>
  <c r="BF445" i="2"/>
  <c r="T445" i="2"/>
  <c r="R445" i="2"/>
  <c r="P445" i="2"/>
  <c r="BI443" i="2"/>
  <c r="BH443" i="2"/>
  <c r="BG443" i="2"/>
  <c r="BF443" i="2"/>
  <c r="T443" i="2"/>
  <c r="R443" i="2"/>
  <c r="P443" i="2"/>
  <c r="BI441" i="2"/>
  <c r="BH441" i="2"/>
  <c r="BG441" i="2"/>
  <c r="BF441" i="2"/>
  <c r="T441" i="2"/>
  <c r="R441" i="2"/>
  <c r="P441" i="2"/>
  <c r="BI437" i="2"/>
  <c r="BH437" i="2"/>
  <c r="BG437" i="2"/>
  <c r="BF437" i="2"/>
  <c r="T437" i="2"/>
  <c r="R437" i="2"/>
  <c r="P437" i="2"/>
  <c r="BI435" i="2"/>
  <c r="BH435" i="2"/>
  <c r="BG435" i="2"/>
  <c r="BF435" i="2"/>
  <c r="T435" i="2"/>
  <c r="R435" i="2"/>
  <c r="P435" i="2"/>
  <c r="BI433" i="2"/>
  <c r="BH433" i="2"/>
  <c r="BG433" i="2"/>
  <c r="BF433" i="2"/>
  <c r="T433" i="2"/>
  <c r="R433" i="2"/>
  <c r="P433" i="2"/>
  <c r="BI431" i="2"/>
  <c r="BH431" i="2"/>
  <c r="BG431" i="2"/>
  <c r="BF431" i="2"/>
  <c r="T431" i="2"/>
  <c r="R431" i="2"/>
  <c r="P431" i="2"/>
  <c r="BI429" i="2"/>
  <c r="BH429" i="2"/>
  <c r="BG429" i="2"/>
  <c r="BF429" i="2"/>
  <c r="T429" i="2"/>
  <c r="R429" i="2"/>
  <c r="P429" i="2"/>
  <c r="BI427" i="2"/>
  <c r="BH427" i="2"/>
  <c r="BG427" i="2"/>
  <c r="BF427" i="2"/>
  <c r="T427" i="2"/>
  <c r="R427" i="2"/>
  <c r="P427" i="2"/>
  <c r="BI426" i="2"/>
  <c r="BH426" i="2"/>
  <c r="BG426" i="2"/>
  <c r="BF426" i="2"/>
  <c r="T426" i="2"/>
  <c r="R426" i="2"/>
  <c r="P426" i="2"/>
  <c r="BI424" i="2"/>
  <c r="BH424" i="2"/>
  <c r="BG424" i="2"/>
  <c r="BF424" i="2"/>
  <c r="T424" i="2"/>
  <c r="R424" i="2"/>
  <c r="P424" i="2"/>
  <c r="BI422" i="2"/>
  <c r="BH422" i="2"/>
  <c r="BG422" i="2"/>
  <c r="BF422" i="2"/>
  <c r="T422" i="2"/>
  <c r="R422" i="2"/>
  <c r="P422" i="2"/>
  <c r="BI420" i="2"/>
  <c r="BH420" i="2"/>
  <c r="BG420" i="2"/>
  <c r="BF420" i="2"/>
  <c r="T420" i="2"/>
  <c r="R420" i="2"/>
  <c r="P420" i="2"/>
  <c r="BI418" i="2"/>
  <c r="BH418" i="2"/>
  <c r="BG418" i="2"/>
  <c r="BF418" i="2"/>
  <c r="T418" i="2"/>
  <c r="R418" i="2"/>
  <c r="P418" i="2"/>
  <c r="BI416" i="2"/>
  <c r="BH416" i="2"/>
  <c r="BG416" i="2"/>
  <c r="BF416" i="2"/>
  <c r="T416" i="2"/>
  <c r="R416" i="2"/>
  <c r="P416" i="2"/>
  <c r="BI414" i="2"/>
  <c r="BH414" i="2"/>
  <c r="BG414" i="2"/>
  <c r="BF414" i="2"/>
  <c r="T414" i="2"/>
  <c r="R414" i="2"/>
  <c r="P414" i="2"/>
  <c r="BI410" i="2"/>
  <c r="BH410" i="2"/>
  <c r="BG410" i="2"/>
  <c r="BF410" i="2"/>
  <c r="T410" i="2"/>
  <c r="R410" i="2"/>
  <c r="P410" i="2"/>
  <c r="BI408" i="2"/>
  <c r="BH408" i="2"/>
  <c r="BG408" i="2"/>
  <c r="BF408" i="2"/>
  <c r="T408" i="2"/>
  <c r="R408" i="2"/>
  <c r="P408" i="2"/>
  <c r="BI402" i="2"/>
  <c r="BH402" i="2"/>
  <c r="BG402" i="2"/>
  <c r="BF402" i="2"/>
  <c r="T402" i="2"/>
  <c r="R402" i="2"/>
  <c r="P402" i="2"/>
  <c r="BI400" i="2"/>
  <c r="BH400" i="2"/>
  <c r="BG400" i="2"/>
  <c r="BF400" i="2"/>
  <c r="T400" i="2"/>
  <c r="R400" i="2"/>
  <c r="P400" i="2"/>
  <c r="BI398" i="2"/>
  <c r="BH398" i="2"/>
  <c r="BG398" i="2"/>
  <c r="BF398" i="2"/>
  <c r="T398" i="2"/>
  <c r="R398" i="2"/>
  <c r="P398" i="2"/>
  <c r="BI396" i="2"/>
  <c r="BH396" i="2"/>
  <c r="BG396" i="2"/>
  <c r="BF396" i="2"/>
  <c r="T396" i="2"/>
  <c r="R396" i="2"/>
  <c r="P396" i="2"/>
  <c r="BI390" i="2"/>
  <c r="BH390" i="2"/>
  <c r="BG390" i="2"/>
  <c r="BF390" i="2"/>
  <c r="T390" i="2"/>
  <c r="R390" i="2"/>
  <c r="P390" i="2"/>
  <c r="BI388" i="2"/>
  <c r="BH388" i="2"/>
  <c r="BG388" i="2"/>
  <c r="BF388" i="2"/>
  <c r="T388" i="2"/>
  <c r="R388" i="2"/>
  <c r="P388" i="2"/>
  <c r="BI386" i="2"/>
  <c r="BH386" i="2"/>
  <c r="BG386" i="2"/>
  <c r="BF386" i="2"/>
  <c r="T386" i="2"/>
  <c r="R386" i="2"/>
  <c r="P386" i="2"/>
  <c r="BI383" i="2"/>
  <c r="BH383" i="2"/>
  <c r="BG383" i="2"/>
  <c r="BF383" i="2"/>
  <c r="T383" i="2"/>
  <c r="T382" i="2"/>
  <c r="R383" i="2"/>
  <c r="R382" i="2" s="1"/>
  <c r="P383" i="2"/>
  <c r="P382" i="2"/>
  <c r="BI380" i="2"/>
  <c r="BH380" i="2"/>
  <c r="BG380" i="2"/>
  <c r="BF380" i="2"/>
  <c r="T380" i="2"/>
  <c r="R380" i="2"/>
  <c r="P380" i="2"/>
  <c r="BI378" i="2"/>
  <c r="BH378" i="2"/>
  <c r="BG378" i="2"/>
  <c r="BF378" i="2"/>
  <c r="T378" i="2"/>
  <c r="R378" i="2"/>
  <c r="P378" i="2"/>
  <c r="BI376" i="2"/>
  <c r="BH376" i="2"/>
  <c r="BG376" i="2"/>
  <c r="BF376" i="2"/>
  <c r="T376" i="2"/>
  <c r="R376" i="2"/>
  <c r="P376" i="2"/>
  <c r="BI374" i="2"/>
  <c r="BH374" i="2"/>
  <c r="BG374" i="2"/>
  <c r="BF374" i="2"/>
  <c r="T374" i="2"/>
  <c r="R374" i="2"/>
  <c r="P374" i="2"/>
  <c r="BI372" i="2"/>
  <c r="BH372" i="2"/>
  <c r="BG372" i="2"/>
  <c r="BF372" i="2"/>
  <c r="T372" i="2"/>
  <c r="R372" i="2"/>
  <c r="P372" i="2"/>
  <c r="BI371" i="2"/>
  <c r="BH371" i="2"/>
  <c r="BG371" i="2"/>
  <c r="BF371" i="2"/>
  <c r="T371" i="2"/>
  <c r="R371" i="2"/>
  <c r="P371" i="2"/>
  <c r="BI370" i="2"/>
  <c r="BH370" i="2"/>
  <c r="BG370" i="2"/>
  <c r="BF370" i="2"/>
  <c r="T370" i="2"/>
  <c r="R370" i="2"/>
  <c r="P370" i="2"/>
  <c r="BI365" i="2"/>
  <c r="BH365" i="2"/>
  <c r="BG365" i="2"/>
  <c r="BF365" i="2"/>
  <c r="T365" i="2"/>
  <c r="R365" i="2"/>
  <c r="P365" i="2"/>
  <c r="BI360" i="2"/>
  <c r="BH360" i="2"/>
  <c r="BG360" i="2"/>
  <c r="BF360" i="2"/>
  <c r="T360" i="2"/>
  <c r="R360" i="2"/>
  <c r="P360" i="2"/>
  <c r="BI356" i="2"/>
  <c r="BH356" i="2"/>
  <c r="BG356" i="2"/>
  <c r="BF356" i="2"/>
  <c r="T356" i="2"/>
  <c r="R356" i="2"/>
  <c r="P356" i="2"/>
  <c r="BI352" i="2"/>
  <c r="BH352" i="2"/>
  <c r="BG352" i="2"/>
  <c r="BF352" i="2"/>
  <c r="T352" i="2"/>
  <c r="R352" i="2"/>
  <c r="P352" i="2"/>
  <c r="BI351" i="2"/>
  <c r="BH351" i="2"/>
  <c r="BG351" i="2"/>
  <c r="BF351" i="2"/>
  <c r="T351" i="2"/>
  <c r="R351" i="2"/>
  <c r="P351" i="2"/>
  <c r="BI350" i="2"/>
  <c r="BH350" i="2"/>
  <c r="BG350" i="2"/>
  <c r="BF350" i="2"/>
  <c r="T350" i="2"/>
  <c r="R350" i="2"/>
  <c r="P350" i="2"/>
  <c r="BI349" i="2"/>
  <c r="BH349" i="2"/>
  <c r="BG349" i="2"/>
  <c r="BF349" i="2"/>
  <c r="T349" i="2"/>
  <c r="R349" i="2"/>
  <c r="P349" i="2"/>
  <c r="BI347" i="2"/>
  <c r="BH347" i="2"/>
  <c r="BG347" i="2"/>
  <c r="BF347" i="2"/>
  <c r="T347" i="2"/>
  <c r="R347" i="2"/>
  <c r="P347" i="2"/>
  <c r="BI346" i="2"/>
  <c r="BH346" i="2"/>
  <c r="BG346" i="2"/>
  <c r="BF346" i="2"/>
  <c r="T346" i="2"/>
  <c r="R346" i="2"/>
  <c r="P346" i="2"/>
  <c r="BI344" i="2"/>
  <c r="BH344" i="2"/>
  <c r="BG344" i="2"/>
  <c r="BF344" i="2"/>
  <c r="T344" i="2"/>
  <c r="R344" i="2"/>
  <c r="P344" i="2"/>
  <c r="BI342" i="2"/>
  <c r="BH342" i="2"/>
  <c r="BG342" i="2"/>
  <c r="BF342" i="2"/>
  <c r="T342" i="2"/>
  <c r="R342" i="2"/>
  <c r="P342" i="2"/>
  <c r="BI338" i="2"/>
  <c r="BH338" i="2"/>
  <c r="BG338" i="2"/>
  <c r="BF338" i="2"/>
  <c r="T338" i="2"/>
  <c r="R338" i="2"/>
  <c r="P338" i="2"/>
  <c r="BI335" i="2"/>
  <c r="BH335" i="2"/>
  <c r="BG335" i="2"/>
  <c r="BF335" i="2"/>
  <c r="T335" i="2"/>
  <c r="R335" i="2"/>
  <c r="P335" i="2"/>
  <c r="BI333" i="2"/>
  <c r="BH333" i="2"/>
  <c r="BG333" i="2"/>
  <c r="BF333" i="2"/>
  <c r="T333" i="2"/>
  <c r="R333" i="2"/>
  <c r="P333" i="2"/>
  <c r="BI331" i="2"/>
  <c r="BH331" i="2"/>
  <c r="BG331" i="2"/>
  <c r="BF331" i="2"/>
  <c r="T331" i="2"/>
  <c r="R331" i="2"/>
  <c r="P331" i="2"/>
  <c r="BI328" i="2"/>
  <c r="BH328" i="2"/>
  <c r="BG328" i="2"/>
  <c r="BF328" i="2"/>
  <c r="T328" i="2"/>
  <c r="R328" i="2"/>
  <c r="P328" i="2"/>
  <c r="BI327" i="2"/>
  <c r="BH327" i="2"/>
  <c r="BG327" i="2"/>
  <c r="BF327" i="2"/>
  <c r="T327" i="2"/>
  <c r="R327" i="2"/>
  <c r="P327" i="2"/>
  <c r="BI325" i="2"/>
  <c r="BH325" i="2"/>
  <c r="BG325" i="2"/>
  <c r="BF325" i="2"/>
  <c r="T325" i="2"/>
  <c r="R325" i="2"/>
  <c r="P325" i="2"/>
  <c r="BI319" i="2"/>
  <c r="BH319" i="2"/>
  <c r="BG319" i="2"/>
  <c r="BF319" i="2"/>
  <c r="T319" i="2"/>
  <c r="R319" i="2"/>
  <c r="P319" i="2"/>
  <c r="BI314" i="2"/>
  <c r="BH314" i="2"/>
  <c r="BG314" i="2"/>
  <c r="BF314" i="2"/>
  <c r="T314" i="2"/>
  <c r="R314" i="2"/>
  <c r="P314" i="2"/>
  <c r="BI309" i="2"/>
  <c r="BH309" i="2"/>
  <c r="BG309" i="2"/>
  <c r="BF309" i="2"/>
  <c r="T309" i="2"/>
  <c r="R309" i="2"/>
  <c r="P309" i="2"/>
  <c r="BI304" i="2"/>
  <c r="BH304" i="2"/>
  <c r="BG304" i="2"/>
  <c r="BF304" i="2"/>
  <c r="T304" i="2"/>
  <c r="R304" i="2"/>
  <c r="P304" i="2"/>
  <c r="BI299" i="2"/>
  <c r="BH299" i="2"/>
  <c r="BG299" i="2"/>
  <c r="BF299" i="2"/>
  <c r="T299" i="2"/>
  <c r="R299" i="2"/>
  <c r="P299" i="2"/>
  <c r="BI297" i="2"/>
  <c r="BH297" i="2"/>
  <c r="BG297" i="2"/>
  <c r="BF297" i="2"/>
  <c r="T297" i="2"/>
  <c r="R297" i="2"/>
  <c r="P297" i="2"/>
  <c r="BI293" i="2"/>
  <c r="BH293" i="2"/>
  <c r="BG293" i="2"/>
  <c r="BF293" i="2"/>
  <c r="T293" i="2"/>
  <c r="R293" i="2"/>
  <c r="P293" i="2"/>
  <c r="BI291" i="2"/>
  <c r="BH291" i="2"/>
  <c r="BG291" i="2"/>
  <c r="BF291" i="2"/>
  <c r="T291" i="2"/>
  <c r="R291" i="2"/>
  <c r="P291" i="2"/>
  <c r="BI286" i="2"/>
  <c r="BH286" i="2"/>
  <c r="BG286" i="2"/>
  <c r="BF286" i="2"/>
  <c r="T286" i="2"/>
  <c r="R286" i="2"/>
  <c r="P286" i="2"/>
  <c r="BI284" i="2"/>
  <c r="BH284" i="2"/>
  <c r="BG284" i="2"/>
  <c r="BF284" i="2"/>
  <c r="T284" i="2"/>
  <c r="R284" i="2"/>
  <c r="P284" i="2"/>
  <c r="BI278" i="2"/>
  <c r="BH278" i="2"/>
  <c r="BG278" i="2"/>
  <c r="BF278" i="2"/>
  <c r="T278" i="2"/>
  <c r="R278" i="2"/>
  <c r="P278" i="2"/>
  <c r="BI276" i="2"/>
  <c r="BH276" i="2"/>
  <c r="BG276" i="2"/>
  <c r="BF276" i="2"/>
  <c r="T276" i="2"/>
  <c r="R276" i="2"/>
  <c r="P276" i="2"/>
  <c r="BI274" i="2"/>
  <c r="BH274" i="2"/>
  <c r="BG274" i="2"/>
  <c r="BF274" i="2"/>
  <c r="T274" i="2"/>
  <c r="R274" i="2"/>
  <c r="P274" i="2"/>
  <c r="BI269" i="2"/>
  <c r="BH269" i="2"/>
  <c r="BG269" i="2"/>
  <c r="BF269" i="2"/>
  <c r="T269" i="2"/>
  <c r="R269" i="2"/>
  <c r="P269" i="2"/>
  <c r="BI264" i="2"/>
  <c r="BH264" i="2"/>
  <c r="BG264" i="2"/>
  <c r="BF264" i="2"/>
  <c r="T264" i="2"/>
  <c r="R264" i="2"/>
  <c r="P264" i="2"/>
  <c r="BI260" i="2"/>
  <c r="BH260" i="2"/>
  <c r="BG260" i="2"/>
  <c r="BF260" i="2"/>
  <c r="T260" i="2"/>
  <c r="R260" i="2"/>
  <c r="P260" i="2"/>
  <c r="BI252" i="2"/>
  <c r="BH252" i="2"/>
  <c r="BG252" i="2"/>
  <c r="BF252" i="2"/>
  <c r="T252" i="2"/>
  <c r="R252" i="2"/>
  <c r="P252" i="2"/>
  <c r="BI248" i="2"/>
  <c r="BH248" i="2"/>
  <c r="BG248" i="2"/>
  <c r="BF248" i="2"/>
  <c r="T248" i="2"/>
  <c r="R248" i="2"/>
  <c r="P248" i="2"/>
  <c r="BI246" i="2"/>
  <c r="BH246" i="2"/>
  <c r="BG246" i="2"/>
  <c r="BF246" i="2"/>
  <c r="T246" i="2"/>
  <c r="R246" i="2"/>
  <c r="P246" i="2"/>
  <c r="BI244" i="2"/>
  <c r="BH244" i="2"/>
  <c r="BG244" i="2"/>
  <c r="BF244" i="2"/>
  <c r="T244" i="2"/>
  <c r="R244" i="2"/>
  <c r="P244" i="2"/>
  <c r="BI243" i="2"/>
  <c r="BH243" i="2"/>
  <c r="BG243" i="2"/>
  <c r="BF243" i="2"/>
  <c r="T243" i="2"/>
  <c r="R243" i="2"/>
  <c r="P243" i="2"/>
  <c r="BI241" i="2"/>
  <c r="BH241" i="2"/>
  <c r="BG241" i="2"/>
  <c r="BF241" i="2"/>
  <c r="T241" i="2"/>
  <c r="R241" i="2"/>
  <c r="P241" i="2"/>
  <c r="BI238" i="2"/>
  <c r="BH238" i="2"/>
  <c r="BG238" i="2"/>
  <c r="BF238" i="2"/>
  <c r="T238" i="2"/>
  <c r="R238" i="2"/>
  <c r="P238" i="2"/>
  <c r="BI237" i="2"/>
  <c r="BH237" i="2"/>
  <c r="BG237" i="2"/>
  <c r="BF237" i="2"/>
  <c r="T237" i="2"/>
  <c r="R237" i="2"/>
  <c r="P237" i="2"/>
  <c r="BI235" i="2"/>
  <c r="BH235" i="2"/>
  <c r="BG235" i="2"/>
  <c r="BF235" i="2"/>
  <c r="T235" i="2"/>
  <c r="R235" i="2"/>
  <c r="P235" i="2"/>
  <c r="BI233" i="2"/>
  <c r="BH233" i="2"/>
  <c r="BG233" i="2"/>
  <c r="BF233" i="2"/>
  <c r="T233" i="2"/>
  <c r="R233" i="2"/>
  <c r="P233" i="2"/>
  <c r="BI231" i="2"/>
  <c r="BH231" i="2"/>
  <c r="BG231" i="2"/>
  <c r="BF231" i="2"/>
  <c r="T231" i="2"/>
  <c r="R231" i="2"/>
  <c r="P231" i="2"/>
  <c r="BI227" i="2"/>
  <c r="BH227" i="2"/>
  <c r="BG227" i="2"/>
  <c r="BF227" i="2"/>
  <c r="T227" i="2"/>
  <c r="R227" i="2"/>
  <c r="P227" i="2"/>
  <c r="BI223" i="2"/>
  <c r="BH223" i="2"/>
  <c r="BG223" i="2"/>
  <c r="BF223" i="2"/>
  <c r="T223" i="2"/>
  <c r="R223" i="2"/>
  <c r="P223" i="2"/>
  <c r="BI221" i="2"/>
  <c r="BH221" i="2"/>
  <c r="BG221" i="2"/>
  <c r="BF221" i="2"/>
  <c r="T221" i="2"/>
  <c r="R221" i="2"/>
  <c r="P221" i="2"/>
  <c r="BI219" i="2"/>
  <c r="BH219" i="2"/>
  <c r="BG219" i="2"/>
  <c r="BF219" i="2"/>
  <c r="T219" i="2"/>
  <c r="R219" i="2"/>
  <c r="P219" i="2"/>
  <c r="BI217" i="2"/>
  <c r="BH217" i="2"/>
  <c r="BG217" i="2"/>
  <c r="BF217" i="2"/>
  <c r="T217" i="2"/>
  <c r="R217" i="2"/>
  <c r="P217" i="2"/>
  <c r="BI215" i="2"/>
  <c r="BH215" i="2"/>
  <c r="BG215" i="2"/>
  <c r="BF215" i="2"/>
  <c r="T215" i="2"/>
  <c r="R215" i="2"/>
  <c r="P215" i="2"/>
  <c r="BI213" i="2"/>
  <c r="BH213" i="2"/>
  <c r="BG213" i="2"/>
  <c r="BF213" i="2"/>
  <c r="T213" i="2"/>
  <c r="R213" i="2"/>
  <c r="P213" i="2"/>
  <c r="BI211" i="2"/>
  <c r="BH211" i="2"/>
  <c r="BG211" i="2"/>
  <c r="BF211" i="2"/>
  <c r="T211" i="2"/>
  <c r="R211" i="2"/>
  <c r="P211" i="2"/>
  <c r="BI209" i="2"/>
  <c r="BH209" i="2"/>
  <c r="BG209" i="2"/>
  <c r="BF209" i="2"/>
  <c r="T209" i="2"/>
  <c r="R209" i="2"/>
  <c r="P209" i="2"/>
  <c r="BI203" i="2"/>
  <c r="BH203" i="2"/>
  <c r="BG203" i="2"/>
  <c r="BF203" i="2"/>
  <c r="T203" i="2"/>
  <c r="R203" i="2"/>
  <c r="P203" i="2"/>
  <c r="BI200" i="2"/>
  <c r="BH200" i="2"/>
  <c r="BG200" i="2"/>
  <c r="BF200" i="2"/>
  <c r="T200" i="2"/>
  <c r="R200" i="2"/>
  <c r="P200" i="2"/>
  <c r="BI195" i="2"/>
  <c r="BH195" i="2"/>
  <c r="BG195" i="2"/>
  <c r="BF195" i="2"/>
  <c r="T195" i="2"/>
  <c r="R195" i="2"/>
  <c r="P195" i="2"/>
  <c r="BI193" i="2"/>
  <c r="BH193" i="2"/>
  <c r="BG193" i="2"/>
  <c r="BF193" i="2"/>
  <c r="T193" i="2"/>
  <c r="R193" i="2"/>
  <c r="P193" i="2"/>
  <c r="BI191" i="2"/>
  <c r="BH191" i="2"/>
  <c r="BG191" i="2"/>
  <c r="BF191" i="2"/>
  <c r="T191" i="2"/>
  <c r="R191" i="2"/>
  <c r="P191" i="2"/>
  <c r="BI189" i="2"/>
  <c r="BH189" i="2"/>
  <c r="BG189" i="2"/>
  <c r="BF189" i="2"/>
  <c r="T189" i="2"/>
  <c r="R189" i="2"/>
  <c r="P189" i="2"/>
  <c r="BI187" i="2"/>
  <c r="BH187" i="2"/>
  <c r="BG187" i="2"/>
  <c r="BF187" i="2"/>
  <c r="T187" i="2"/>
  <c r="R187" i="2"/>
  <c r="P187" i="2"/>
  <c r="BI185" i="2"/>
  <c r="BH185" i="2"/>
  <c r="BG185" i="2"/>
  <c r="BF185" i="2"/>
  <c r="T185" i="2"/>
  <c r="R185" i="2"/>
  <c r="P185" i="2"/>
  <c r="BI183" i="2"/>
  <c r="BH183" i="2"/>
  <c r="BG183" i="2"/>
  <c r="BF183" i="2"/>
  <c r="T183" i="2"/>
  <c r="R183" i="2"/>
  <c r="P183" i="2"/>
  <c r="BI181" i="2"/>
  <c r="BH181" i="2"/>
  <c r="BG181" i="2"/>
  <c r="BF181" i="2"/>
  <c r="T181" i="2"/>
  <c r="R181" i="2"/>
  <c r="P181" i="2"/>
  <c r="BI179" i="2"/>
  <c r="BH179" i="2"/>
  <c r="BG179" i="2"/>
  <c r="BF179" i="2"/>
  <c r="T179" i="2"/>
  <c r="R179" i="2"/>
  <c r="P179" i="2"/>
  <c r="BI177" i="2"/>
  <c r="BH177" i="2"/>
  <c r="BG177" i="2"/>
  <c r="BF177" i="2"/>
  <c r="T177" i="2"/>
  <c r="R177" i="2"/>
  <c r="P177" i="2"/>
  <c r="BI174" i="2"/>
  <c r="BH174" i="2"/>
  <c r="BG174" i="2"/>
  <c r="BF174" i="2"/>
  <c r="T174" i="2"/>
  <c r="R174" i="2"/>
  <c r="P174" i="2"/>
  <c r="BI170" i="2"/>
  <c r="BH170" i="2"/>
  <c r="BG170" i="2"/>
  <c r="BF170" i="2"/>
  <c r="T170" i="2"/>
  <c r="R170" i="2"/>
  <c r="P170" i="2"/>
  <c r="BI168" i="2"/>
  <c r="BH168" i="2"/>
  <c r="BG168" i="2"/>
  <c r="BF168" i="2"/>
  <c r="T168" i="2"/>
  <c r="R168" i="2"/>
  <c r="P168" i="2"/>
  <c r="BI167" i="2"/>
  <c r="BH167" i="2"/>
  <c r="BG167" i="2"/>
  <c r="BF167" i="2"/>
  <c r="T167" i="2"/>
  <c r="R167" i="2"/>
  <c r="P167" i="2"/>
  <c r="BI165" i="2"/>
  <c r="BH165" i="2"/>
  <c r="BG165" i="2"/>
  <c r="BF165" i="2"/>
  <c r="T165" i="2"/>
  <c r="R165" i="2"/>
  <c r="P165" i="2"/>
  <c r="BI164" i="2"/>
  <c r="BH164" i="2"/>
  <c r="BG164" i="2"/>
  <c r="BF164" i="2"/>
  <c r="T164" i="2"/>
  <c r="R164" i="2"/>
  <c r="P164" i="2"/>
  <c r="BI161" i="2"/>
  <c r="BH161" i="2"/>
  <c r="BG161" i="2"/>
  <c r="BF161" i="2"/>
  <c r="T161" i="2"/>
  <c r="R161" i="2"/>
  <c r="P161" i="2"/>
  <c r="BI157" i="2"/>
  <c r="BH157" i="2"/>
  <c r="BG157" i="2"/>
  <c r="BF157" i="2"/>
  <c r="T157" i="2"/>
  <c r="R157" i="2"/>
  <c r="P157" i="2"/>
  <c r="BI155" i="2"/>
  <c r="BH155" i="2"/>
  <c r="BG155" i="2"/>
  <c r="BF155" i="2"/>
  <c r="T155" i="2"/>
  <c r="R155" i="2"/>
  <c r="P155" i="2"/>
  <c r="BI150" i="2"/>
  <c r="BH150" i="2"/>
  <c r="BG150" i="2"/>
  <c r="BF150" i="2"/>
  <c r="T150" i="2"/>
  <c r="R150" i="2"/>
  <c r="P150" i="2"/>
  <c r="BI148" i="2"/>
  <c r="BH148" i="2"/>
  <c r="BG148" i="2"/>
  <c r="BF148" i="2"/>
  <c r="T148" i="2"/>
  <c r="R148" i="2"/>
  <c r="P148" i="2"/>
  <c r="BI146" i="2"/>
  <c r="BH146" i="2"/>
  <c r="BG146" i="2"/>
  <c r="BF146" i="2"/>
  <c r="T146" i="2"/>
  <c r="R146" i="2"/>
  <c r="P146" i="2"/>
  <c r="J140" i="2"/>
  <c r="J139" i="2"/>
  <c r="F139" i="2"/>
  <c r="F137" i="2"/>
  <c r="E135" i="2"/>
  <c r="J92" i="2"/>
  <c r="J91" i="2"/>
  <c r="F91" i="2"/>
  <c r="F89" i="2"/>
  <c r="E87" i="2"/>
  <c r="J18" i="2"/>
  <c r="E18" i="2"/>
  <c r="F140" i="2"/>
  <c r="J17" i="2"/>
  <c r="J12" i="2"/>
  <c r="J137" i="2" s="1"/>
  <c r="E7" i="2"/>
  <c r="E85" i="2"/>
  <c r="L90" i="1"/>
  <c r="AM90" i="1"/>
  <c r="AM89" i="1"/>
  <c r="L89" i="1"/>
  <c r="AM87" i="1"/>
  <c r="L87" i="1"/>
  <c r="L85" i="1"/>
  <c r="L84" i="1"/>
  <c r="BK619" i="2"/>
  <c r="BK601" i="2"/>
  <c r="J588" i="2"/>
  <c r="BK581" i="2"/>
  <c r="J557" i="2"/>
  <c r="J544" i="2"/>
  <c r="BK533" i="2"/>
  <c r="BK504" i="2"/>
  <c r="J490" i="2"/>
  <c r="BK478" i="2"/>
  <c r="J461" i="2"/>
  <c r="BK449" i="2"/>
  <c r="J437" i="2"/>
  <c r="J429" i="2"/>
  <c r="J420" i="2"/>
  <c r="BK400" i="2"/>
  <c r="BK371" i="2"/>
  <c r="J360" i="2"/>
  <c r="BK347" i="2"/>
  <c r="J328" i="2"/>
  <c r="BK299" i="2"/>
  <c r="BK278" i="2"/>
  <c r="J244" i="2"/>
  <c r="BK237" i="2"/>
  <c r="J233" i="2"/>
  <c r="BK203" i="2"/>
  <c r="BK191" i="2"/>
  <c r="J187" i="2"/>
  <c r="J174" i="2"/>
  <c r="BK165" i="2"/>
  <c r="BK148" i="2"/>
  <c r="BK672" i="2"/>
  <c r="BK664" i="2"/>
  <c r="J662" i="2"/>
  <c r="BK655" i="2"/>
  <c r="J651" i="2"/>
  <c r="BK646" i="2"/>
  <c r="J633" i="2"/>
  <c r="J612" i="2"/>
  <c r="J601" i="2"/>
  <c r="J594" i="2"/>
  <c r="BK590" i="2"/>
  <c r="J579" i="2"/>
  <c r="J566" i="2"/>
  <c r="BK547" i="2"/>
  <c r="J533" i="2"/>
  <c r="J504" i="2"/>
  <c r="J480" i="2"/>
  <c r="J475" i="2"/>
  <c r="J655" i="2"/>
  <c r="J648" i="2"/>
  <c r="J629" i="2"/>
  <c r="BK620" i="2"/>
  <c r="J607" i="2"/>
  <c r="J596" i="2"/>
  <c r="J589" i="2"/>
  <c r="BK587" i="2"/>
  <c r="J582" i="2"/>
  <c r="BK573" i="2"/>
  <c r="BK566" i="2"/>
  <c r="BK559" i="2"/>
  <c r="J551" i="2"/>
  <c r="J541" i="2"/>
  <c r="BK528" i="2"/>
  <c r="BK519" i="2"/>
  <c r="BK499" i="2"/>
  <c r="J486" i="2"/>
  <c r="BK482" i="2"/>
  <c r="BK476" i="2"/>
  <c r="BK473" i="2"/>
  <c r="J468" i="2"/>
  <c r="J460" i="2"/>
  <c r="BK441" i="2"/>
  <c r="J431" i="2"/>
  <c r="J424" i="2"/>
  <c r="BK414" i="2"/>
  <c r="BK408" i="2"/>
  <c r="BK386" i="2"/>
  <c r="BK376" i="2"/>
  <c r="J370" i="2"/>
  <c r="BK350" i="2"/>
  <c r="J346" i="2"/>
  <c r="J342" i="2"/>
  <c r="BK331" i="2"/>
  <c r="BK314" i="2"/>
  <c r="BK291" i="2"/>
  <c r="J269" i="2"/>
  <c r="BK246" i="2"/>
  <c r="BK233" i="2"/>
  <c r="J223" i="2"/>
  <c r="BK209" i="2"/>
  <c r="J183" i="2"/>
  <c r="J179" i="2"/>
  <c r="BK168" i="2"/>
  <c r="J157" i="2"/>
  <c r="BK150" i="2"/>
  <c r="J654" i="2"/>
  <c r="J639" i="2"/>
  <c r="J635" i="2"/>
  <c r="J627" i="2"/>
  <c r="J613" i="2"/>
  <c r="J597" i="2"/>
  <c r="J587" i="2"/>
  <c r="J577" i="2"/>
  <c r="BK560" i="2"/>
  <c r="BK549" i="2"/>
  <c r="BK542" i="2"/>
  <c r="BK537" i="2"/>
  <c r="J519" i="2"/>
  <c r="BK509" i="2"/>
  <c r="J494" i="2"/>
  <c r="BK490" i="2"/>
  <c r="J476" i="2"/>
  <c r="BK467" i="2"/>
  <c r="BK461" i="2"/>
  <c r="BK455" i="2"/>
  <c r="BK443" i="2"/>
  <c r="BK431" i="2"/>
  <c r="J422" i="2"/>
  <c r="J414" i="2"/>
  <c r="J400" i="2"/>
  <c r="J386" i="2"/>
  <c r="J374" i="2"/>
  <c r="BK365" i="2"/>
  <c r="J356" i="2"/>
  <c r="BK346" i="2"/>
  <c r="J333" i="2"/>
  <c r="J327" i="2"/>
  <c r="J314" i="2"/>
  <c r="J299" i="2"/>
  <c r="J278" i="2"/>
  <c r="J276" i="2"/>
  <c r="BK260" i="2"/>
  <c r="J246" i="2"/>
  <c r="J241" i="2"/>
  <c r="J235" i="2"/>
  <c r="J221" i="2"/>
  <c r="BK215" i="2"/>
  <c r="J209" i="2"/>
  <c r="J195" i="2"/>
  <c r="BK187" i="2"/>
  <c r="J177" i="2"/>
  <c r="J165" i="2"/>
  <c r="BK157" i="2"/>
  <c r="BK188" i="3"/>
  <c r="J186" i="3"/>
  <c r="J184" i="3"/>
  <c r="J182" i="3"/>
  <c r="J179" i="3"/>
  <c r="J172" i="3"/>
  <c r="J168" i="3"/>
  <c r="J156" i="3"/>
  <c r="J144" i="3"/>
  <c r="J133" i="3"/>
  <c r="BK182" i="3"/>
  <c r="J175" i="3"/>
  <c r="J163" i="3"/>
  <c r="BK156" i="3"/>
  <c r="BK144" i="3"/>
  <c r="BK133" i="3"/>
  <c r="J615" i="2"/>
  <c r="J605" i="2"/>
  <c r="J590" i="2"/>
  <c r="BK570" i="2"/>
  <c r="J553" i="2"/>
  <c r="J539" i="2"/>
  <c r="J532" i="2"/>
  <c r="J499" i="2"/>
  <c r="J483" i="2"/>
  <c r="BK479" i="2"/>
  <c r="J463" i="2"/>
  <c r="J455" i="2"/>
  <c r="J441" i="2"/>
  <c r="BK427" i="2"/>
  <c r="J416" i="2"/>
  <c r="BK396" i="2"/>
  <c r="BK370" i="2"/>
  <c r="BK352" i="2"/>
  <c r="J344" i="2"/>
  <c r="BK325" i="2"/>
  <c r="J297" i="2"/>
  <c r="BK284" i="2"/>
  <c r="J248" i="2"/>
  <c r="BK241" i="2"/>
  <c r="BK235" i="2"/>
  <c r="BK631" i="2"/>
  <c r="BK598" i="2"/>
  <c r="J584" i="2"/>
  <c r="J568" i="2"/>
  <c r="J560" i="2"/>
  <c r="J535" i="2"/>
  <c r="BK506" i="2"/>
  <c r="BK492" i="2"/>
  <c r="BK480" i="2"/>
  <c r="J473" i="2"/>
  <c r="BK468" i="2"/>
  <c r="J445" i="2"/>
  <c r="BK435" i="2"/>
  <c r="BK424" i="2"/>
  <c r="BK410" i="2"/>
  <c r="BK388" i="2"/>
  <c r="J378" i="2"/>
  <c r="J365" i="2"/>
  <c r="J349" i="2"/>
  <c r="BK333" i="2"/>
  <c r="BK309" i="2"/>
  <c r="J291" i="2"/>
  <c r="BK264" i="2"/>
  <c r="J238" i="2"/>
  <c r="BK231" i="2"/>
  <c r="BK217" i="2"/>
  <c r="BK189" i="2"/>
  <c r="J181" i="2"/>
  <c r="J170" i="2"/>
  <c r="J161" i="2"/>
  <c r="BK146" i="2"/>
  <c r="BK668" i="2"/>
  <c r="J664" i="2"/>
  <c r="BK657" i="2"/>
  <c r="BK654" i="2"/>
  <c r="BK648" i="2"/>
  <c r="J637" i="2"/>
  <c r="J620" i="2"/>
  <c r="BK613" i="2"/>
  <c r="BK602" i="2"/>
  <c r="BK596" i="2"/>
  <c r="J593" i="2"/>
  <c r="J581" i="2"/>
  <c r="J573" i="2"/>
  <c r="BK551" i="2"/>
  <c r="BK546" i="2"/>
  <c r="BK532" i="2"/>
  <c r="BK486" i="2"/>
  <c r="J479" i="2"/>
  <c r="J477" i="2"/>
  <c r="BK653" i="2"/>
  <c r="BK639" i="2"/>
  <c r="BK627" i="2"/>
  <c r="BK615" i="2"/>
  <c r="BK605" i="2"/>
  <c r="BK594" i="2"/>
  <c r="BK588" i="2"/>
  <c r="BK584" i="2"/>
  <c r="BK577" i="2"/>
  <c r="BK568" i="2"/>
  <c r="BK562" i="2"/>
  <c r="J549" i="2"/>
  <c r="BK539" i="2"/>
  <c r="J526" i="2"/>
  <c r="BK514" i="2"/>
  <c r="BK494" i="2"/>
  <c r="J485" i="2"/>
  <c r="J481" i="2"/>
  <c r="BK475" i="2"/>
  <c r="BK472" i="2"/>
  <c r="J467" i="2"/>
  <c r="BK463" i="2"/>
  <c r="BK445" i="2"/>
  <c r="BK429" i="2"/>
  <c r="BK420" i="2"/>
  <c r="J410" i="2"/>
  <c r="BK390" i="2"/>
  <c r="J383" i="2"/>
  <c r="BK374" i="2"/>
  <c r="BK356" i="2"/>
  <c r="BK349" i="2"/>
  <c r="J347" i="2"/>
  <c r="J338" i="2"/>
  <c r="BK327" i="2"/>
  <c r="BK304" i="2"/>
  <c r="J286" i="2"/>
  <c r="J264" i="2"/>
  <c r="BK238" i="2"/>
  <c r="BK227" i="2"/>
  <c r="J215" i="2"/>
  <c r="J193" i="2"/>
  <c r="BK185" i="2"/>
  <c r="BK177" i="2"/>
  <c r="J167" i="2"/>
  <c r="J155" i="2"/>
  <c r="J148" i="2"/>
  <c r="BK651" i="2"/>
  <c r="BK637" i="2"/>
  <c r="BK633" i="2"/>
  <c r="BK629" i="2"/>
  <c r="BK614" i="2"/>
  <c r="BK593" i="2"/>
  <c r="BK592" i="2"/>
  <c r="BK586" i="2"/>
  <c r="J570" i="2"/>
  <c r="J559" i="2"/>
  <c r="J547" i="2"/>
  <c r="BK541" i="2"/>
  <c r="J521" i="2"/>
  <c r="BK511" i="2"/>
  <c r="J495" i="2"/>
  <c r="BK488" i="2"/>
  <c r="J471" i="2"/>
  <c r="BK466" i="2"/>
  <c r="BK460" i="2"/>
  <c r="J449" i="2"/>
  <c r="J435" i="2"/>
  <c r="J427" i="2"/>
  <c r="J418" i="2"/>
  <c r="J408" i="2"/>
  <c r="BK398" i="2"/>
  <c r="J390" i="2"/>
  <c r="BK378" i="2"/>
  <c r="J371" i="2"/>
  <c r="J351" i="2"/>
  <c r="J335" i="2"/>
  <c r="BK328" i="2"/>
  <c r="J309" i="2"/>
  <c r="BK293" i="2"/>
  <c r="J284" i="2"/>
  <c r="BK274" i="2"/>
  <c r="BK252" i="2"/>
  <c r="BK244" i="2"/>
  <c r="J237" i="2"/>
  <c r="J227" i="2"/>
  <c r="J219" i="2"/>
  <c r="J213" i="2"/>
  <c r="J203" i="2"/>
  <c r="BK193" i="2"/>
  <c r="BK183" i="2"/>
  <c r="BK167" i="2"/>
  <c r="J164" i="2"/>
  <c r="J150" i="2"/>
  <c r="BK190" i="3"/>
  <c r="BK187" i="3"/>
  <c r="BK185" i="3"/>
  <c r="J183" i="3"/>
  <c r="J181" i="3"/>
  <c r="BK175" i="3"/>
  <c r="J160" i="3"/>
  <c r="J146" i="3"/>
  <c r="BK135" i="3"/>
  <c r="BK129" i="3"/>
  <c r="J190" i="3"/>
  <c r="J187" i="3"/>
  <c r="J185" i="3"/>
  <c r="BK183" i="3"/>
  <c r="BK179" i="3"/>
  <c r="BK170" i="3"/>
  <c r="BK160" i="3"/>
  <c r="BK147" i="3"/>
  <c r="J141" i="3"/>
  <c r="J129" i="3"/>
  <c r="J650" i="2"/>
  <c r="BK612" i="2"/>
  <c r="BK589" i="2"/>
  <c r="BK582" i="2"/>
  <c r="BK564" i="2"/>
  <c r="J558" i="2"/>
  <c r="J542" i="2"/>
  <c r="J528" i="2"/>
  <c r="BK495" i="2"/>
  <c r="BK481" i="2"/>
  <c r="BK474" i="2"/>
  <c r="BK470" i="2"/>
  <c r="J466" i="2"/>
  <c r="J443" i="2"/>
  <c r="BK433" i="2"/>
  <c r="BK422" i="2"/>
  <c r="J402" i="2"/>
  <c r="BK383" i="2"/>
  <c r="J376" i="2"/>
  <c r="BK351" i="2"/>
  <c r="BK342" i="2"/>
  <c r="BK319" i="2"/>
  <c r="J293" i="2"/>
  <c r="J274" i="2"/>
  <c r="J252" i="2"/>
  <c r="J243" i="2"/>
  <c r="BK219" i="2"/>
  <c r="J211" i="2"/>
  <c r="J200" i="2"/>
  <c r="BK195" i="2"/>
  <c r="J185" i="2"/>
  <c r="J168" i="2"/>
  <c r="BK155" i="2"/>
  <c r="J672" i="2"/>
  <c r="J668" i="2"/>
  <c r="BK662" i="2"/>
  <c r="J657" i="2"/>
  <c r="J653" i="2"/>
  <c r="J636" i="2"/>
  <c r="J619" i="2"/>
  <c r="BK607" i="2"/>
  <c r="BK597" i="2"/>
  <c r="J591" i="2"/>
  <c r="J575" i="2"/>
  <c r="BK557" i="2"/>
  <c r="J537" i="2"/>
  <c r="J509" i="2"/>
  <c r="BK485" i="2"/>
  <c r="J478" i="2"/>
  <c r="J472" i="2"/>
  <c r="BK650" i="2"/>
  <c r="BK635" i="2"/>
  <c r="J625" i="2"/>
  <c r="J614" i="2"/>
  <c r="J598" i="2"/>
  <c r="J592" i="2"/>
  <c r="J586" i="2"/>
  <c r="BK575" i="2"/>
  <c r="J564" i="2"/>
  <c r="BK558" i="2"/>
  <c r="BK544" i="2"/>
  <c r="BK535" i="2"/>
  <c r="BK521" i="2"/>
  <c r="J511" i="2"/>
  <c r="J488" i="2"/>
  <c r="BK483" i="2"/>
  <c r="BK477" i="2"/>
  <c r="J474" i="2"/>
  <c r="BK471" i="2"/>
  <c r="J464" i="2"/>
  <c r="BK459" i="2"/>
  <c r="BK437" i="2"/>
  <c r="BK426" i="2"/>
  <c r="BK418" i="2"/>
  <c r="J398" i="2"/>
  <c r="J388" i="2"/>
  <c r="J380" i="2"/>
  <c r="J372" i="2"/>
  <c r="J352" i="2"/>
  <c r="BK344" i="2"/>
  <c r="BK335" i="2"/>
  <c r="J325" i="2"/>
  <c r="BK297" i="2"/>
  <c r="BK276" i="2"/>
  <c r="J260" i="2"/>
  <c r="J231" i="2"/>
  <c r="BK221" i="2"/>
  <c r="BK213" i="2"/>
  <c r="J189" i="2"/>
  <c r="BK181" i="2"/>
  <c r="BK174" i="2"/>
  <c r="BK164" i="2"/>
  <c r="J146" i="2"/>
  <c r="J646" i="2"/>
  <c r="BK636" i="2"/>
  <c r="J631" i="2"/>
  <c r="BK625" i="2"/>
  <c r="J602" i="2"/>
  <c r="BK591" i="2"/>
  <c r="BK579" i="2"/>
  <c r="J562" i="2"/>
  <c r="BK553" i="2"/>
  <c r="J546" i="2"/>
  <c r="BK526" i="2"/>
  <c r="J514" i="2"/>
  <c r="J506" i="2"/>
  <c r="J492" i="2"/>
  <c r="J482" i="2"/>
  <c r="J470" i="2"/>
  <c r="BK464" i="2"/>
  <c r="J459" i="2"/>
  <c r="J433" i="2"/>
  <c r="J426" i="2"/>
  <c r="BK416" i="2"/>
  <c r="BK402" i="2"/>
  <c r="J396" i="2"/>
  <c r="BK380" i="2"/>
  <c r="BK372" i="2"/>
  <c r="BK360" i="2"/>
  <c r="J350" i="2"/>
  <c r="BK338" i="2"/>
  <c r="J331" i="2"/>
  <c r="J319" i="2"/>
  <c r="J304" i="2"/>
  <c r="BK286" i="2"/>
  <c r="BK269" i="2"/>
  <c r="BK248" i="2"/>
  <c r="BK243" i="2"/>
  <c r="BK223" i="2"/>
  <c r="J217" i="2"/>
  <c r="BK211" i="2"/>
  <c r="BK200" i="2"/>
  <c r="J191" i="2"/>
  <c r="BK179" i="2"/>
  <c r="BK170" i="2"/>
  <c r="BK161" i="2"/>
  <c r="AS94" i="1"/>
  <c r="BK163" i="3"/>
  <c r="J147" i="3"/>
  <c r="BK141" i="3"/>
  <c r="J124" i="3"/>
  <c r="J188" i="3"/>
  <c r="BK186" i="3"/>
  <c r="BK184" i="3"/>
  <c r="BK181" i="3"/>
  <c r="BK172" i="3"/>
  <c r="BK168" i="3"/>
  <c r="BK146" i="3"/>
  <c r="J135" i="3"/>
  <c r="BK124" i="3"/>
  <c r="T145" i="2" l="1"/>
  <c r="T176" i="2"/>
  <c r="R202" i="2"/>
  <c r="R232" i="2"/>
  <c r="R240" i="2"/>
  <c r="R247" i="2"/>
  <c r="P330" i="2"/>
  <c r="R369" i="2"/>
  <c r="R385" i="2"/>
  <c r="R419" i="2"/>
  <c r="P428" i="2"/>
  <c r="P444" i="2"/>
  <c r="T465" i="2"/>
  <c r="T469" i="2"/>
  <c r="T484" i="2"/>
  <c r="BK489" i="2"/>
  <c r="J489" i="2" s="1"/>
  <c r="J116" i="2" s="1"/>
  <c r="T520" i="2"/>
  <c r="T543" i="2"/>
  <c r="P561" i="2"/>
  <c r="T606" i="2"/>
  <c r="T638" i="2"/>
  <c r="T656" i="2"/>
  <c r="T663" i="2"/>
  <c r="BK123" i="3"/>
  <c r="J123" i="3" s="1"/>
  <c r="J98" i="3" s="1"/>
  <c r="BK162" i="3"/>
  <c r="J162" i="3" s="1"/>
  <c r="J99" i="3" s="1"/>
  <c r="BK174" i="3"/>
  <c r="J174" i="3" s="1"/>
  <c r="J100" i="3" s="1"/>
  <c r="P145" i="2"/>
  <c r="R176" i="2"/>
  <c r="T202" i="2"/>
  <c r="T232" i="2"/>
  <c r="T240" i="2"/>
  <c r="BK247" i="2"/>
  <c r="J247" i="2" s="1"/>
  <c r="J103" i="2" s="1"/>
  <c r="BK330" i="2"/>
  <c r="J330" i="2" s="1"/>
  <c r="J104" i="2" s="1"/>
  <c r="BK369" i="2"/>
  <c r="J369" i="2" s="1"/>
  <c r="J105" i="2" s="1"/>
  <c r="BK385" i="2"/>
  <c r="J385" i="2" s="1"/>
  <c r="J108" i="2" s="1"/>
  <c r="BK419" i="2"/>
  <c r="J419" i="2" s="1"/>
  <c r="J109" i="2" s="1"/>
  <c r="BK428" i="2"/>
  <c r="J428" i="2" s="1"/>
  <c r="J110" i="2" s="1"/>
  <c r="BK444" i="2"/>
  <c r="J444" i="2" s="1"/>
  <c r="J111" i="2" s="1"/>
  <c r="BK465" i="2"/>
  <c r="J465" i="2" s="1"/>
  <c r="J112" i="2" s="1"/>
  <c r="BK469" i="2"/>
  <c r="J469" i="2" s="1"/>
  <c r="J113" i="2" s="1"/>
  <c r="BK484" i="2"/>
  <c r="J484" i="2" s="1"/>
  <c r="J114" i="2" s="1"/>
  <c r="T489" i="2"/>
  <c r="BK520" i="2"/>
  <c r="J520" i="2" s="1"/>
  <c r="J117" i="2" s="1"/>
  <c r="P543" i="2"/>
  <c r="BK561" i="2"/>
  <c r="J561" i="2" s="1"/>
  <c r="J119" i="2" s="1"/>
  <c r="BK606" i="2"/>
  <c r="J606" i="2" s="1"/>
  <c r="J120" i="2" s="1"/>
  <c r="BK638" i="2"/>
  <c r="J638" i="2" s="1"/>
  <c r="J121" i="2" s="1"/>
  <c r="P656" i="2"/>
  <c r="P663" i="2"/>
  <c r="T123" i="3"/>
  <c r="T162" i="3"/>
  <c r="P174" i="3"/>
  <c r="BK145" i="2"/>
  <c r="J145" i="2" s="1"/>
  <c r="J98" i="2" s="1"/>
  <c r="BK176" i="2"/>
  <c r="J176" i="2" s="1"/>
  <c r="J99" i="2" s="1"/>
  <c r="BK202" i="2"/>
  <c r="J202" i="2" s="1"/>
  <c r="J100" i="2" s="1"/>
  <c r="BK232" i="2"/>
  <c r="J232" i="2" s="1"/>
  <c r="J101" i="2" s="1"/>
  <c r="BK240" i="2"/>
  <c r="J240" i="2" s="1"/>
  <c r="J102" i="2" s="1"/>
  <c r="P247" i="2"/>
  <c r="T330" i="2"/>
  <c r="T369" i="2"/>
  <c r="P385" i="2"/>
  <c r="T419" i="2"/>
  <c r="R428" i="2"/>
  <c r="T444" i="2"/>
  <c r="R465" i="2"/>
  <c r="R469" i="2"/>
  <c r="R484" i="2"/>
  <c r="P489" i="2"/>
  <c r="P520" i="2"/>
  <c r="R543" i="2"/>
  <c r="R561" i="2"/>
  <c r="P606" i="2"/>
  <c r="P638" i="2"/>
  <c r="R656" i="2"/>
  <c r="R663" i="2"/>
  <c r="R123" i="3"/>
  <c r="P162" i="3"/>
  <c r="R174" i="3"/>
  <c r="R145" i="2"/>
  <c r="P176" i="2"/>
  <c r="P202" i="2"/>
  <c r="P232" i="2"/>
  <c r="P240" i="2"/>
  <c r="T247" i="2"/>
  <c r="R330" i="2"/>
  <c r="P369" i="2"/>
  <c r="T385" i="2"/>
  <c r="P419" i="2"/>
  <c r="T428" i="2"/>
  <c r="R444" i="2"/>
  <c r="P465" i="2"/>
  <c r="P469" i="2"/>
  <c r="P484" i="2"/>
  <c r="R489" i="2"/>
  <c r="R520" i="2"/>
  <c r="BK543" i="2"/>
  <c r="J543" i="2" s="1"/>
  <c r="J118" i="2" s="1"/>
  <c r="T561" i="2"/>
  <c r="R606" i="2"/>
  <c r="R638" i="2"/>
  <c r="BK656" i="2"/>
  <c r="J656" i="2" s="1"/>
  <c r="J122" i="2" s="1"/>
  <c r="BK663" i="2"/>
  <c r="J663" i="2" s="1"/>
  <c r="J123" i="2" s="1"/>
  <c r="P123" i="3"/>
  <c r="P122" i="3" s="1"/>
  <c r="P121" i="3" s="1"/>
  <c r="AU96" i="1" s="1"/>
  <c r="R162" i="3"/>
  <c r="T174" i="3"/>
  <c r="BK487" i="2"/>
  <c r="J487" i="2" s="1"/>
  <c r="J115" i="2" s="1"/>
  <c r="BK189" i="3"/>
  <c r="J189" i="3" s="1"/>
  <c r="J101" i="3" s="1"/>
  <c r="BK382" i="2"/>
  <c r="J382" i="2" s="1"/>
  <c r="J106" i="2" s="1"/>
  <c r="J89" i="3"/>
  <c r="BE124" i="3"/>
  <c r="F92" i="3"/>
  <c r="BE129" i="3"/>
  <c r="BE135" i="3"/>
  <c r="BE141" i="3"/>
  <c r="BE147" i="3"/>
  <c r="BE156" i="3"/>
  <c r="BE160" i="3"/>
  <c r="BE172" i="3"/>
  <c r="BE175" i="3"/>
  <c r="BE179" i="3"/>
  <c r="BE181" i="3"/>
  <c r="BE184" i="3"/>
  <c r="BE185" i="3"/>
  <c r="BE186" i="3"/>
  <c r="BE188" i="3"/>
  <c r="E85" i="3"/>
  <c r="BE133" i="3"/>
  <c r="BE144" i="3"/>
  <c r="BE146" i="3"/>
  <c r="BE163" i="3"/>
  <c r="BE168" i="3"/>
  <c r="BE170" i="3"/>
  <c r="BE182" i="3"/>
  <c r="BE183" i="3"/>
  <c r="BE187" i="3"/>
  <c r="BE190" i="3"/>
  <c r="J89" i="2"/>
  <c r="E133" i="2"/>
  <c r="BE155" i="2"/>
  <c r="BE174" i="2"/>
  <c r="BE177" i="2"/>
  <c r="BE181" i="2"/>
  <c r="BE185" i="2"/>
  <c r="BE195" i="2"/>
  <c r="BE211" i="2"/>
  <c r="BE213" i="2"/>
  <c r="BE217" i="2"/>
  <c r="BE233" i="2"/>
  <c r="BE235" i="2"/>
  <c r="BE241" i="2"/>
  <c r="BE243" i="2"/>
  <c r="BE246" i="2"/>
  <c r="BE248" i="2"/>
  <c r="BE269" i="2"/>
  <c r="BE284" i="2"/>
  <c r="BE291" i="2"/>
  <c r="BE297" i="2"/>
  <c r="BE309" i="2"/>
  <c r="BE319" i="2"/>
  <c r="BE325" i="2"/>
  <c r="BE327" i="2"/>
  <c r="BE335" i="2"/>
  <c r="BE344" i="2"/>
  <c r="BE351" i="2"/>
  <c r="BE356" i="2"/>
  <c r="BE370" i="2"/>
  <c r="BE372" i="2"/>
  <c r="BE376" i="2"/>
  <c r="BE388" i="2"/>
  <c r="BE396" i="2"/>
  <c r="BE400" i="2"/>
  <c r="BE414" i="2"/>
  <c r="BE420" i="2"/>
  <c r="BE426" i="2"/>
  <c r="BE427" i="2"/>
  <c r="BE429" i="2"/>
  <c r="BE433" i="2"/>
  <c r="BE441" i="2"/>
  <c r="BE445" i="2"/>
  <c r="BE449" i="2"/>
  <c r="BE455" i="2"/>
  <c r="BE460" i="2"/>
  <c r="BE463" i="2"/>
  <c r="BE472" i="2"/>
  <c r="BE473" i="2"/>
  <c r="BE474" i="2"/>
  <c r="BE477" i="2"/>
  <c r="BE478" i="2"/>
  <c r="BE480" i="2"/>
  <c r="BE483" i="2"/>
  <c r="BE485" i="2"/>
  <c r="BE499" i="2"/>
  <c r="BE528" i="2"/>
  <c r="BE533" i="2"/>
  <c r="BE557" i="2"/>
  <c r="BE564" i="2"/>
  <c r="BE566" i="2"/>
  <c r="BE573" i="2"/>
  <c r="BE581" i="2"/>
  <c r="BE589" i="2"/>
  <c r="BE594" i="2"/>
  <c r="BE598" i="2"/>
  <c r="BE605" i="2"/>
  <c r="BE607" i="2"/>
  <c r="BE615" i="2"/>
  <c r="BE646" i="2"/>
  <c r="BE655" i="2"/>
  <c r="F92" i="2"/>
  <c r="BE146" i="2"/>
  <c r="BE148" i="2"/>
  <c r="BE157" i="2"/>
  <c r="BE161" i="2"/>
  <c r="BE165" i="2"/>
  <c r="BE167" i="2"/>
  <c r="BE170" i="2"/>
  <c r="BE191" i="2"/>
  <c r="BE203" i="2"/>
  <c r="BE219" i="2"/>
  <c r="BE223" i="2"/>
  <c r="BE231" i="2"/>
  <c r="BE237" i="2"/>
  <c r="BE244" i="2"/>
  <c r="BE264" i="2"/>
  <c r="BE274" i="2"/>
  <c r="BE278" i="2"/>
  <c r="BE286" i="2"/>
  <c r="BE293" i="2"/>
  <c r="BE299" i="2"/>
  <c r="BE333" i="2"/>
  <c r="BE342" i="2"/>
  <c r="BE347" i="2"/>
  <c r="BE352" i="2"/>
  <c r="BE360" i="2"/>
  <c r="BE365" i="2"/>
  <c r="BE371" i="2"/>
  <c r="BE374" i="2"/>
  <c r="BE378" i="2"/>
  <c r="BE410" i="2"/>
  <c r="BE416" i="2"/>
  <c r="BE422" i="2"/>
  <c r="BE435" i="2"/>
  <c r="BE437" i="2"/>
  <c r="BE461" i="2"/>
  <c r="BE464" i="2"/>
  <c r="BE466" i="2"/>
  <c r="BE479" i="2"/>
  <c r="BE504" i="2"/>
  <c r="BE532" i="2"/>
  <c r="BE544" i="2"/>
  <c r="BE547" i="2"/>
  <c r="BE553" i="2"/>
  <c r="BE570" i="2"/>
  <c r="BE579" i="2"/>
  <c r="BE590" i="2"/>
  <c r="BE601" i="2"/>
  <c r="BE612" i="2"/>
  <c r="BE619" i="2"/>
  <c r="BE639" i="2"/>
  <c r="BE651" i="2"/>
  <c r="BE467" i="2"/>
  <c r="BE468" i="2"/>
  <c r="BE470" i="2"/>
  <c r="BE481" i="2"/>
  <c r="BE482" i="2"/>
  <c r="BE488" i="2"/>
  <c r="BE490" i="2"/>
  <c r="BE492" i="2"/>
  <c r="BE494" i="2"/>
  <c r="BE495" i="2"/>
  <c r="BE506" i="2"/>
  <c r="BE509" i="2"/>
  <c r="BE511" i="2"/>
  <c r="BE514" i="2"/>
  <c r="BE519" i="2"/>
  <c r="BE521" i="2"/>
  <c r="BE526" i="2"/>
  <c r="BE537" i="2"/>
  <c r="BE539" i="2"/>
  <c r="BE541" i="2"/>
  <c r="BE542" i="2"/>
  <c r="BE558" i="2"/>
  <c r="BE560" i="2"/>
  <c r="BE562" i="2"/>
  <c r="BE568" i="2"/>
  <c r="BE582" i="2"/>
  <c r="BE584" i="2"/>
  <c r="BE587" i="2"/>
  <c r="BE588" i="2"/>
  <c r="BE597" i="2"/>
  <c r="BE602" i="2"/>
  <c r="BE614" i="2"/>
  <c r="BE627" i="2"/>
  <c r="BE629" i="2"/>
  <c r="BE633" i="2"/>
  <c r="BE657" i="2"/>
  <c r="BE662" i="2"/>
  <c r="BE664" i="2"/>
  <c r="BE668" i="2"/>
  <c r="BE672" i="2"/>
  <c r="BE150" i="2"/>
  <c r="BE164" i="2"/>
  <c r="BE168" i="2"/>
  <c r="BE179" i="2"/>
  <c r="BE183" i="2"/>
  <c r="BE187" i="2"/>
  <c r="BE189" i="2"/>
  <c r="BE193" i="2"/>
  <c r="BE200" i="2"/>
  <c r="BE209" i="2"/>
  <c r="BE215" i="2"/>
  <c r="BE221" i="2"/>
  <c r="BE227" i="2"/>
  <c r="BE238" i="2"/>
  <c r="BE252" i="2"/>
  <c r="BE260" i="2"/>
  <c r="BE276" i="2"/>
  <c r="BE304" i="2"/>
  <c r="BE314" i="2"/>
  <c r="BE328" i="2"/>
  <c r="BE331" i="2"/>
  <c r="BE338" i="2"/>
  <c r="BE346" i="2"/>
  <c r="BE349" i="2"/>
  <c r="BE350" i="2"/>
  <c r="BE380" i="2"/>
  <c r="BE383" i="2"/>
  <c r="BE386" i="2"/>
  <c r="BE390" i="2"/>
  <c r="BE398" i="2"/>
  <c r="BE402" i="2"/>
  <c r="BE408" i="2"/>
  <c r="BE418" i="2"/>
  <c r="BE424" i="2"/>
  <c r="BE431" i="2"/>
  <c r="BE443" i="2"/>
  <c r="BE459" i="2"/>
  <c r="BE471" i="2"/>
  <c r="BE475" i="2"/>
  <c r="BE476" i="2"/>
  <c r="BE486" i="2"/>
  <c r="BE535" i="2"/>
  <c r="BE546" i="2"/>
  <c r="BE549" i="2"/>
  <c r="BE551" i="2"/>
  <c r="BE559" i="2"/>
  <c r="BE575" i="2"/>
  <c r="BE577" i="2"/>
  <c r="BE586" i="2"/>
  <c r="BE591" i="2"/>
  <c r="BE592" i="2"/>
  <c r="BE593" i="2"/>
  <c r="BE596" i="2"/>
  <c r="BE613" i="2"/>
  <c r="BE620" i="2"/>
  <c r="BE625" i="2"/>
  <c r="BE631" i="2"/>
  <c r="BE635" i="2"/>
  <c r="BE636" i="2"/>
  <c r="BE637" i="2"/>
  <c r="BE648" i="2"/>
  <c r="BE650" i="2"/>
  <c r="BE653" i="2"/>
  <c r="BE654" i="2"/>
  <c r="F34" i="2"/>
  <c r="BA95" i="1" s="1"/>
  <c r="J34" i="2"/>
  <c r="AW95" i="1" s="1"/>
  <c r="F35" i="3"/>
  <c r="BB96" i="1" s="1"/>
  <c r="F37" i="3"/>
  <c r="BD96" i="1" s="1"/>
  <c r="F36" i="2"/>
  <c r="BC95" i="1" s="1"/>
  <c r="F35" i="2"/>
  <c r="BB95" i="1" s="1"/>
  <c r="F34" i="3"/>
  <c r="BA96" i="1" s="1"/>
  <c r="F36" i="3"/>
  <c r="BC96" i="1" s="1"/>
  <c r="F37" i="2"/>
  <c r="BD95" i="1" s="1"/>
  <c r="J34" i="3"/>
  <c r="AW96" i="1" s="1"/>
  <c r="P384" i="2" l="1"/>
  <c r="R384" i="2"/>
  <c r="T384" i="2"/>
  <c r="T143" i="2" s="1"/>
  <c r="R144" i="2"/>
  <c r="R122" i="3"/>
  <c r="R121" i="3" s="1"/>
  <c r="T122" i="3"/>
  <c r="T121" i="3" s="1"/>
  <c r="P144" i="2"/>
  <c r="P143" i="2"/>
  <c r="AU95" i="1"/>
  <c r="AU94" i="1" s="1"/>
  <c r="T144" i="2"/>
  <c r="BK122" i="3"/>
  <c r="J122" i="3" s="1"/>
  <c r="J97" i="3" s="1"/>
  <c r="BK144" i="2"/>
  <c r="J144" i="2" s="1"/>
  <c r="J97" i="2" s="1"/>
  <c r="BK384" i="2"/>
  <c r="J384" i="2" s="1"/>
  <c r="J107" i="2" s="1"/>
  <c r="BC94" i="1"/>
  <c r="W32" i="1" s="1"/>
  <c r="BA94" i="1"/>
  <c r="AW94" i="1" s="1"/>
  <c r="AK30" i="1" s="1"/>
  <c r="BD94" i="1"/>
  <c r="W33" i="1" s="1"/>
  <c r="F33" i="3"/>
  <c r="AZ96" i="1" s="1"/>
  <c r="BB94" i="1"/>
  <c r="AX94" i="1" s="1"/>
  <c r="J33" i="3"/>
  <c r="AV96" i="1" s="1"/>
  <c r="AT96" i="1" s="1"/>
  <c r="F33" i="2"/>
  <c r="AZ95" i="1" s="1"/>
  <c r="J33" i="2"/>
  <c r="AV95" i="1" s="1"/>
  <c r="AT95" i="1" s="1"/>
  <c r="R143" i="2" l="1"/>
  <c r="BK121" i="3"/>
  <c r="J121" i="3" s="1"/>
  <c r="J30" i="3" s="1"/>
  <c r="AG96" i="1" s="1"/>
  <c r="BK143" i="2"/>
  <c r="J143" i="2" s="1"/>
  <c r="J96" i="2" s="1"/>
  <c r="AZ94" i="1"/>
  <c r="W29" i="1" s="1"/>
  <c r="W31" i="1"/>
  <c r="W30" i="1"/>
  <c r="AY94" i="1"/>
  <c r="J39" i="3" l="1"/>
  <c r="J96" i="3"/>
  <c r="AN96" i="1"/>
  <c r="J30" i="2"/>
  <c r="AG95" i="1" s="1"/>
  <c r="AG94" i="1" s="1"/>
  <c r="AK26" i="1" s="1"/>
  <c r="AV94" i="1"/>
  <c r="AK29" i="1" s="1"/>
  <c r="AK35" i="1" l="1"/>
  <c r="J39" i="2"/>
  <c r="AN95" i="1"/>
  <c r="AT94" i="1"/>
  <c r="AN94" i="1" l="1"/>
</calcChain>
</file>

<file path=xl/sharedStrings.xml><?xml version="1.0" encoding="utf-8"?>
<sst xmlns="http://schemas.openxmlformats.org/spreadsheetml/2006/main" count="7180" uniqueCount="1365">
  <si>
    <t>Export Komplet</t>
  </si>
  <si>
    <t/>
  </si>
  <si>
    <t>2.0</t>
  </si>
  <si>
    <t>False</t>
  </si>
  <si>
    <t>{10b53811-3a5c-4189-8f59-301310a85049}</t>
  </si>
  <si>
    <t>&gt;&gt;  skryté sloupce  &lt;&lt;</t>
  </si>
  <si>
    <t>0,01</t>
  </si>
  <si>
    <t>21</t>
  </si>
  <si>
    <t>15</t>
  </si>
  <si>
    <t>REKAPITULACE STAVBY</t>
  </si>
  <si>
    <t>v ---  níže se nacházejí doplnkové a pomocné údaje k sestavám  --- v</t>
  </si>
  <si>
    <t>0,001</t>
  </si>
  <si>
    <t>Kód:</t>
  </si>
  <si>
    <t>ZN2022_069</t>
  </si>
  <si>
    <t>Stavba:</t>
  </si>
  <si>
    <t>Revitalizace venkovních šaten na městském stadionu, Šluknov</t>
  </si>
  <si>
    <t>KSO:</t>
  </si>
  <si>
    <t>CC-CZ:</t>
  </si>
  <si>
    <t>Místo:</t>
  </si>
  <si>
    <t xml:space="preserve"> </t>
  </si>
  <si>
    <t>Datum:</t>
  </si>
  <si>
    <t>18. 10. 2023</t>
  </si>
  <si>
    <t>Zadavatel:</t>
  </si>
  <si>
    <t>IČ:</t>
  </si>
  <si>
    <t>Město Šluknov</t>
  </si>
  <si>
    <t>DIČ:</t>
  </si>
  <si>
    <t>Zhotovitel:</t>
  </si>
  <si>
    <t>Projektant:</t>
  </si>
  <si>
    <t>Vladimír Kašpar</t>
  </si>
  <si>
    <t>True</t>
  </si>
  <si>
    <t>Zpracovatel:</t>
  </si>
  <si>
    <t>Bc. Zuzana Kosáková</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</si>
  <si>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</si>
  <si>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</si>
  <si>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</si>
  <si>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</si>
  <si>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</si>
  <si>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</si>
  <si>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</si>
  <si>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</si>
  <si>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</si>
  <si>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</si>
  <si>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</si>
  <si>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</si>
  <si>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</si>
  <si>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</si>
  <si>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</si>
  <si>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</si>
  <si>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</si>
  <si>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</si>
  <si>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</si>
  <si>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Zhotovitel</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</si>
  <si>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</si>
  <si>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</si>
  <si>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</si>
  <si>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</si>
  <si>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</si>
  <si>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</si>
  <si>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</si>
  <si>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</si>
  <si>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</si>
  <si>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</si>
  <si>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</si>
  <si>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</si>
  <si>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</si>
  <si>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</si>
  <si>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</si>
  <si>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</si>
  <si>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</si>
  <si>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</si>
  <si>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</si>
  <si>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</si>
  <si>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</si>
  <si>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</si>
  <si>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</si>
  <si>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</si>
  <si>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</si>
  <si>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</si>
  <si>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701</t>
  </si>
  <si>
    <t>Stavební část</t>
  </si>
  <si>
    <t>STA</t>
  </si>
  <si>
    <t>1</t>
  </si>
  <si>
    <t>{b1da2b14-1114-4720-b1ff-bb6af834723c}</t>
  </si>
  <si>
    <t>2</t>
  </si>
  <si>
    <t>SO 801</t>
  </si>
  <si>
    <t>Přípojky - kanalizace, vodovod, zasakování</t>
  </si>
  <si>
    <t>{e4cc918e-c66d-4dd9-ac65-744d9e27e0c5}</t>
  </si>
  <si>
    <t>KRYCÍ LIST SOUPISU PRACÍ</t>
  </si>
  <si>
    <t>Objekt:</t>
  </si>
  <si>
    <t>SO 701 - Stavební část</t>
  </si>
  <si>
    <t>REKAPITULACE ČLENĚNÍ SOUPISU PRACÍ</t>
  </si>
  <si>
    <t>Kód dílu - Popis</t>
  </si>
  <si>
    <t>Cena celkem [CZK]</t>
  </si>
  <si>
    <t>Náklady ze soupisu prací</t>
  </si>
  <si>
    <t>-1</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</si>
  <si>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</si>
  <si>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</si>
  <si>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</si>
  <si>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</si>
  <si>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</si>
  <si>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</si>
  <si>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</si>
  <si>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</si>
  <si>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</si>
  <si>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</si>
  <si>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</si>
  <si>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</si>
  <si>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712 - Povlakové krytiny</t>
  </si>
  <si>
    <t xml:space="preserve">    713 - Izolace tepelné</t>
  </si>
  <si>
    <t xml:space="preserve">    721 - Zdravotechnika - vnitřní kanalizace</t>
  </si>
  <si>
    <t xml:space="preserve">    722 - Zdravotechnika - vnitřní vodovod</t>
  </si>
  <si>
    <t xml:space="preserve">    725 - Zdravotechnika - zařizovací předměty</t>
  </si>
  <si>
    <t xml:space="preserve">    741 - Elektroinstalace - silnoproud</t>
  </si>
  <si>
    <t xml:space="preserve">    751 - Vzduchotechnika</t>
  </si>
  <si>
    <t xml:space="preserve">    762 - Konstrukce tesařské</t>
  </si>
  <si>
    <t xml:space="preserve">    763 - Konstrukce suché výstavby</t>
  </si>
  <si>
    <t xml:space="preserve">    764 - Konstrukce klempířské</t>
  </si>
  <si>
    <t xml:space="preserve">    766 - Konstrukce truhlářské</t>
  </si>
  <si>
    <t xml:space="preserve">    771 - Podlahy z dlaždic</t>
  </si>
  <si>
    <t xml:space="preserve">    781 - Dokončovací práce - obklady</t>
  </si>
  <si>
    <t xml:space="preserve">    783 - Dokončovací práce - nátěry</t>
  </si>
  <si>
    <t xml:space="preserve">    784 - Dokončovací práce - malby a tapety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</si>
  <si>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</si>
  <si>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</si>
  <si>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</si>
  <si>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</si>
  <si>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</si>
  <si>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</si>
  <si>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</si>
  <si>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</si>
  <si>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</si>
  <si>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</si>
  <si>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</si>
  <si>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</si>
  <si>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</si>
  <si>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</si>
  <si>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</si>
  <si>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</si>
  <si>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</si>
  <si>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</si>
  <si>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113202111</t>
  </si>
  <si>
    <t>Vytrhání obrub krajníků obrubníků stojatých</t>
  </si>
  <si>
    <t>m</t>
  </si>
  <si>
    <t>CS ÚRS 2022 02</t>
  </si>
  <si>
    <t>4</t>
  </si>
  <si>
    <t>1369645616</t>
  </si>
  <si>
    <t>VV</t>
  </si>
  <si>
    <t>4,0+3,95+4,2</t>
  </si>
  <si>
    <t>122251502</t>
  </si>
  <si>
    <t>Odkopávky a prokopávky zapažené v hornině třídy těžitelnosti I skupiny 3 objem do 50 m3 strojně</t>
  </si>
  <si>
    <t>m3</t>
  </si>
  <si>
    <t>-1341265350</t>
  </si>
  <si>
    <t>(4,0+3,95+4,2+13,2+4,8)*1,95*0,4/2    "odkop šikminy svahu</t>
  </si>
  <si>
    <t>3</t>
  </si>
  <si>
    <t>132251101</t>
  </si>
  <si>
    <t>Hloubení rýh nezapažených š do 800 mm v hornině třídy těžitelnosti I skupiny 3 objem do 20 m3 strojně</t>
  </si>
  <si>
    <t>-611406849</t>
  </si>
  <si>
    <t>(5,11+17,805*2+7,35+6,1)*0,4*0,7   "základy</t>
  </si>
  <si>
    <t>(0,2+1,2+2,2+1,2+5,1+0,5*3+6,55+0,6*2+0,4*2)*0,45*0,5    "ležatá kanalizace</t>
  </si>
  <si>
    <t>9,1*0,4*0,4   "vodovodní připojení pod zákl.deskou (chránička)</t>
  </si>
  <si>
    <t>Součet</t>
  </si>
  <si>
    <t>162251102</t>
  </si>
  <si>
    <t>Vodorovné přemístění přes 20 do 50 m výkopku/sypaniny z horniny třídy těžitelnosti I skupiny 1 až 3</t>
  </si>
  <si>
    <t>12552458</t>
  </si>
  <si>
    <t>23,517</t>
  </si>
  <si>
    <t>5</t>
  </si>
  <si>
    <t>162751117</t>
  </si>
  <si>
    <t>Vodorovné přemístění přes 9 000 do 10000 m výkopku/sypaniny z horniny třídy těžitelnosti I skupiny 1 až 3</t>
  </si>
  <si>
    <t>1188118166</t>
  </si>
  <si>
    <t>11,759+21,113</t>
  </si>
  <si>
    <t>-23,517</t>
  </si>
  <si>
    <t>6</t>
  </si>
  <si>
    <t>162751119</t>
  </si>
  <si>
    <t>Příplatek k vodorovnému přemístění výkopku/sypaniny z horniny třídy těžitelnosti I skupiny 1 až 3 ZKD 1000 m přes 10000 m</t>
  </si>
  <si>
    <t>1306394411</t>
  </si>
  <si>
    <t>9,355</t>
  </si>
  <si>
    <t>9,355*14 'Přepočtené koeficientem množství</t>
  </si>
  <si>
    <t>7</t>
  </si>
  <si>
    <t>167151101</t>
  </si>
  <si>
    <t>Nakládání výkopku z hornin třídy těžitelnosti I skupiny 1 až 3 do 100 m3</t>
  </si>
  <si>
    <t>106696091</t>
  </si>
  <si>
    <t>8</t>
  </si>
  <si>
    <t>171201231</t>
  </si>
  <si>
    <t>Poplatek za uložení zeminy a kamení na recyklační skládce (skládkovné) kód odpadu 17 05 04</t>
  </si>
  <si>
    <t>t</t>
  </si>
  <si>
    <t>1647822228</t>
  </si>
  <si>
    <t>9,355*1,9</t>
  </si>
  <si>
    <t>9</t>
  </si>
  <si>
    <t>171251201</t>
  </si>
  <si>
    <t>Uložení sypaniny na skládky nebo meziskládky</t>
  </si>
  <si>
    <t>160693688</t>
  </si>
  <si>
    <t>10</t>
  </si>
  <si>
    <t>174151101</t>
  </si>
  <si>
    <t>Zásyp jam, šachet rýh nebo kolem objektů sypaninou se zhutněním</t>
  </si>
  <si>
    <t>1939468757</t>
  </si>
  <si>
    <t>(4,0+3,95+4,2+13,2+4,8)*1,95*0,4    "zásyp za objektem</t>
  </si>
  <si>
    <t>11</t>
  </si>
  <si>
    <t>175151101</t>
  </si>
  <si>
    <t>Obsypání potrubí strojně sypaninou bez prohození, uloženou do 3 m</t>
  </si>
  <si>
    <t>1575697608</t>
  </si>
  <si>
    <t>12</t>
  </si>
  <si>
    <t>M</t>
  </si>
  <si>
    <t>58337310</t>
  </si>
  <si>
    <t>štěrkopísek frakce 0/4</t>
  </si>
  <si>
    <t>-1493933797</t>
  </si>
  <si>
    <t>5,945*2 'Přepočtené koeficientem množství</t>
  </si>
  <si>
    <t>Zakládání</t>
  </si>
  <si>
    <t>13</t>
  </si>
  <si>
    <t>211531111</t>
  </si>
  <si>
    <t>Výplň odvodňovacích žeber nebo trativodů kamenivem hrubým drceným frakce 16 až 63 mm</t>
  </si>
  <si>
    <t>-842512729</t>
  </si>
  <si>
    <t>29,5*0,5</t>
  </si>
  <si>
    <t>14</t>
  </si>
  <si>
    <t>211971110</t>
  </si>
  <si>
    <t>Zřízení opláštění žeber nebo trativodů geotextilií v rýze nebo zářezu sklonu do 1:2</t>
  </si>
  <si>
    <t>m2</t>
  </si>
  <si>
    <t>1109392048</t>
  </si>
  <si>
    <t>29,5*0,5*4</t>
  </si>
  <si>
    <t>69311080</t>
  </si>
  <si>
    <t>geotextilie netkaná separační, ochranná, filtrační, drenážní PES 200g/m2</t>
  </si>
  <si>
    <t>1417120810</t>
  </si>
  <si>
    <t>59*1,1845 'Přepočtené koeficientem množství</t>
  </si>
  <si>
    <t>16</t>
  </si>
  <si>
    <t>212312111</t>
  </si>
  <si>
    <t>Lože pro trativody z betonu prostého</t>
  </si>
  <si>
    <t>-1242782892</t>
  </si>
  <si>
    <t>29,5*0,5*0,15*1,15</t>
  </si>
  <si>
    <t>17</t>
  </si>
  <si>
    <t>212755216</t>
  </si>
  <si>
    <t>Trativody z drenážních trubek plastových flexibilních D 160 mm bez lože</t>
  </si>
  <si>
    <t>-2081840222</t>
  </si>
  <si>
    <t>6,0+18,5+5,0</t>
  </si>
  <si>
    <t>18</t>
  </si>
  <si>
    <t>271532212</t>
  </si>
  <si>
    <t>Podsyp pod základové konstrukce se zhutněním z hrubého kameniva frakce 16 až 32 mm</t>
  </si>
  <si>
    <t>538660818</t>
  </si>
  <si>
    <t>12,8*5,3*0,125   "P01</t>
  </si>
  <si>
    <t>19</t>
  </si>
  <si>
    <t>273321311</t>
  </si>
  <si>
    <t>Základové desky ze ŽB bez zvýšených nároků na prostředí tř. C 16/20</t>
  </si>
  <si>
    <t>-1534161904</t>
  </si>
  <si>
    <t>12,8*5,3*0,15   "P01</t>
  </si>
  <si>
    <t>20</t>
  </si>
  <si>
    <t>273362021</t>
  </si>
  <si>
    <t>Výztuž základových desek svařovanými sítěmi Kari</t>
  </si>
  <si>
    <t>11866016</t>
  </si>
  <si>
    <t>12,8*5,3/6*1,25*26,64/1000  "P01</t>
  </si>
  <si>
    <t>274313511</t>
  </si>
  <si>
    <t>Základové pásy z betonu tř. C 12/15</t>
  </si>
  <si>
    <t>-1102833822</t>
  </si>
  <si>
    <t>(5,11+17,805*2+7,35+6,1)*0,4*0,7*1,15   "základy</t>
  </si>
  <si>
    <t>22</t>
  </si>
  <si>
    <t>279113134</t>
  </si>
  <si>
    <t>Základová zeď tl přes 250 do 300 mm z tvárnic ztraceného bednění včetně výplně z betonu tř. C 16/20</t>
  </si>
  <si>
    <t>1598514732</t>
  </si>
  <si>
    <t>(5,11+17,805*2+7,35+6,1)*0,25  "základy</t>
  </si>
  <si>
    <t>(5,11+2,6)*(0,25+2,25)/2     "šikmá část opěrky</t>
  </si>
  <si>
    <t>(2,5+17,805+4,3)*(2,5-0,25)  "opěrka</t>
  </si>
  <si>
    <t>23</t>
  </si>
  <si>
    <t>279361821</t>
  </si>
  <si>
    <t>Výztuž základových zdí nosných betonářskou ocelí 10 505</t>
  </si>
  <si>
    <t>-191799886</t>
  </si>
  <si>
    <t>78,542*0,3*0,08   "předpokládané vyztužení 80 kg / m3</t>
  </si>
  <si>
    <t>Svislé a kompletní konstrukce</t>
  </si>
  <si>
    <t>24</t>
  </si>
  <si>
    <t>311272211</t>
  </si>
  <si>
    <t>Zdivo z pórobetonových tvárnic hladkých do P2 do 450 kg/m3 na tenkovrstvou maltu tl 300 mm</t>
  </si>
  <si>
    <t>-662404933</t>
  </si>
  <si>
    <t>(5,7+3,25)*(3,0+2,75)/2</t>
  </si>
  <si>
    <t>13,6*3,0</t>
  </si>
  <si>
    <t>13,6*0,5</t>
  </si>
  <si>
    <t>-(1,5*1,25*3+1,5*2,15+2,0*0,75+1,1*2,15)</t>
  </si>
  <si>
    <t>25</t>
  </si>
  <si>
    <t>317142420</t>
  </si>
  <si>
    <t>Překlad nenosný pórobetonový š 100 mm v do 250 mm na tenkovrstvou maltu dl do 1000 mm</t>
  </si>
  <si>
    <t>kus</t>
  </si>
  <si>
    <t>1637213912</t>
  </si>
  <si>
    <t>2   "600</t>
  </si>
  <si>
    <t>26</t>
  </si>
  <si>
    <t>317142440</t>
  </si>
  <si>
    <t>Překlad nenosný pórobetonový š 150 mm v do 250 mm na tenkovrstvou maltu dl do 1000 mm</t>
  </si>
  <si>
    <t>-120110941</t>
  </si>
  <si>
    <t>27</t>
  </si>
  <si>
    <t>317142442</t>
  </si>
  <si>
    <t>Překlad nenosný pórobetonový š 150 mm v do 250 mm na tenkovrstvou maltu dl přes 1000 do 1250 mm</t>
  </si>
  <si>
    <t>-1869071996</t>
  </si>
  <si>
    <t>2   "800</t>
  </si>
  <si>
    <t>28</t>
  </si>
  <si>
    <t>317143452</t>
  </si>
  <si>
    <t>Překlad nosný z pórobetonu ve zdech tl 300 mm dl přes 1300 do 1500 mm</t>
  </si>
  <si>
    <t>286820194</t>
  </si>
  <si>
    <t>1  "1.07</t>
  </si>
  <si>
    <t>29</t>
  </si>
  <si>
    <t>317143453</t>
  </si>
  <si>
    <t>Překlad nosný z pórobetonu ve zdech tl 300 mm dl přes 1500 do 1800 mm</t>
  </si>
  <si>
    <t>-1581522257</t>
  </si>
  <si>
    <t>4   "okna</t>
  </si>
  <si>
    <t>30</t>
  </si>
  <si>
    <t>317143455</t>
  </si>
  <si>
    <t>Překlad nosný z pórobetonu ve zdech tl 300 mm dl přes 2100 do 2400 mm</t>
  </si>
  <si>
    <t>913109259</t>
  </si>
  <si>
    <t>1   "vstup</t>
  </si>
  <si>
    <t>31</t>
  </si>
  <si>
    <t>342272205</t>
  </si>
  <si>
    <t>Příčka z pórobetonových hladkých tvárnic na tenkovrstvou maltu tl 50 mm</t>
  </si>
  <si>
    <t>-1336117035</t>
  </si>
  <si>
    <t>0,9*2*(2,6+0,1+0,15)</t>
  </si>
  <si>
    <t>32</t>
  </si>
  <si>
    <t>342272225</t>
  </si>
  <si>
    <t>-1595404453</t>
  </si>
  <si>
    <t>(1,65*3+3,8+1,0)*(2,6+0,1+0,15)</t>
  </si>
  <si>
    <t>-0,6*1,97*2</t>
  </si>
  <si>
    <t>33</t>
  </si>
  <si>
    <t>342272245</t>
  </si>
  <si>
    <t>-13795732</t>
  </si>
  <si>
    <t>(4,05*2+2,0)*(2,6+0,1+0,15)-0,6*1,97*2   "WC</t>
  </si>
  <si>
    <t>5,4*(2,60+0,1+0,15)*2-0,8*1,97*2   "dělící příčky</t>
  </si>
  <si>
    <t>34</t>
  </si>
  <si>
    <t>342291121</t>
  </si>
  <si>
    <t>Ukotvení příček k cihelným konstrukcím plochými kotvami</t>
  </si>
  <si>
    <t>489456913</t>
  </si>
  <si>
    <t>Vodorovné konstrukce</t>
  </si>
  <si>
    <t>35</t>
  </si>
  <si>
    <t>417321414</t>
  </si>
  <si>
    <t>Ztužující pásy a věnce ze ŽB tř. C 20/25</t>
  </si>
  <si>
    <t>198844542</t>
  </si>
  <si>
    <t>((13,6+6,1)*2+1,25)*0,25*0,2</t>
  </si>
  <si>
    <t>36</t>
  </si>
  <si>
    <t>417351115</t>
  </si>
  <si>
    <t>Zřízení bednění ztužujících věnců</t>
  </si>
  <si>
    <t>-63021287</t>
  </si>
  <si>
    <t>((13,6+6,1)*2+1,25)*0,25*2</t>
  </si>
  <si>
    <t>37</t>
  </si>
  <si>
    <t>417351116</t>
  </si>
  <si>
    <t>Odstranění bednění ztužujících věnců</t>
  </si>
  <si>
    <t>101291506</t>
  </si>
  <si>
    <t>38</t>
  </si>
  <si>
    <t>417361821</t>
  </si>
  <si>
    <t>Výztuž ztužujících pásů a věnců betonářskou ocelí 10 505</t>
  </si>
  <si>
    <t>-1602500725</t>
  </si>
  <si>
    <t>2,033*0,08    "předpokládané množství 80 kg / m3</t>
  </si>
  <si>
    <t>Komunikace pozemní</t>
  </si>
  <si>
    <t>39</t>
  </si>
  <si>
    <t>564760101</t>
  </si>
  <si>
    <t>Podklad z kameniva hrubého drceného vel. 16-32 mm plochy do 100 m2 tl 200 mm</t>
  </si>
  <si>
    <t>1403497400</t>
  </si>
  <si>
    <t>53,5  "P00</t>
  </si>
  <si>
    <t>40</t>
  </si>
  <si>
    <t>596211253</t>
  </si>
  <si>
    <t>Kladení zámkové dlažby komunikací pro pěší strojně tl 60 mm pl do 300 m2</t>
  </si>
  <si>
    <t>-1053241480</t>
  </si>
  <si>
    <t>41</t>
  </si>
  <si>
    <t>59245015</t>
  </si>
  <si>
    <t>dlažba zámková tvaru I 200x165x60mm přírodní</t>
  </si>
  <si>
    <t>-1899977831</t>
  </si>
  <si>
    <t>53,5*1,02 'Přepočtené koeficientem množství</t>
  </si>
  <si>
    <t>42</t>
  </si>
  <si>
    <t>919726122</t>
  </si>
  <si>
    <t>Geotextilie pro ochranu, separaci a filtraci netkaná měrná hm přes 200 do 300 g/m2</t>
  </si>
  <si>
    <t>49589419</t>
  </si>
  <si>
    <t>Úpravy povrchů, podlahy a osazování výplní</t>
  </si>
  <si>
    <t>43</t>
  </si>
  <si>
    <t>612131121</t>
  </si>
  <si>
    <t>Penetrační disperzní nátěr vnitřních stěn nanášený ručně</t>
  </si>
  <si>
    <t>-442341462</t>
  </si>
  <si>
    <t>267,03</t>
  </si>
  <si>
    <t>127,71</t>
  </si>
  <si>
    <t>44</t>
  </si>
  <si>
    <t>612142001</t>
  </si>
  <si>
    <t>Potažení vnitřních stěn sklovláknitým pletivem vtlačeným do tenkovrstvé hmoty</t>
  </si>
  <si>
    <t>-52583101</t>
  </si>
  <si>
    <t>(6,8+5,4+4,05)*2*2,7    "1.01 a 1.02</t>
  </si>
  <si>
    <t>(0,9+1,65)*2*2*2,7    "1.03</t>
  </si>
  <si>
    <t>(0,9+1,65)*2*2*2,7    "1.04</t>
  </si>
  <si>
    <t>(3,8+3,1+0,9)*2*2,7   "1.05</t>
  </si>
  <si>
    <t>(3,8+3,1+0,9)*2*2,7   "1.06</t>
  </si>
  <si>
    <t>(5,4+2,0)*2*2,7   "1.07</t>
  </si>
  <si>
    <t>45</t>
  </si>
  <si>
    <t>612321131</t>
  </si>
  <si>
    <t>Potažení vnitřních stěn vápenocementovým štukem tloušťky do 3 mm</t>
  </si>
  <si>
    <t>824591564</t>
  </si>
  <si>
    <t>46</t>
  </si>
  <si>
    <t>622131121</t>
  </si>
  <si>
    <t>Penetrační nátěr vnějších stěn nanášený ručně</t>
  </si>
  <si>
    <t>-299009062</t>
  </si>
  <si>
    <t>(5,7+3,25)*(3,0+2,75)/2+(1,25+0,3)*3,0</t>
  </si>
  <si>
    <t>(13,6+4,3)*0,5</t>
  </si>
  <si>
    <t>47</t>
  </si>
  <si>
    <t>622142001</t>
  </si>
  <si>
    <t>Potažení vnějších stěn sklovláknitým pletivem vtlačeným do tenkovrstvé hmoty</t>
  </si>
  <si>
    <t>1720822542</t>
  </si>
  <si>
    <t>48</t>
  </si>
  <si>
    <t>622143003</t>
  </si>
  <si>
    <t>Montáž omítkových plastových nebo pozinkovaných rohových profilů s tkaninou</t>
  </si>
  <si>
    <t>-1949645154</t>
  </si>
  <si>
    <t>2*2,6</t>
  </si>
  <si>
    <t>49</t>
  </si>
  <si>
    <t>55343025</t>
  </si>
  <si>
    <t>profil rohový Pz+PVC pro vnější omítky tl 7mm</t>
  </si>
  <si>
    <t>578735357</t>
  </si>
  <si>
    <t>5,2*1,05 'Přepočtené koeficientem množství</t>
  </si>
  <si>
    <t>50</t>
  </si>
  <si>
    <t>622143004</t>
  </si>
  <si>
    <t>Montáž omítkových samolepících začišťovacích profilů pro spojení s okenním rámem</t>
  </si>
  <si>
    <t>-949354726</t>
  </si>
  <si>
    <t>(1,5+1,25)*2*3</t>
  </si>
  <si>
    <t>(1,5+2,15)*2</t>
  </si>
  <si>
    <t>(2,0+0,75)*2</t>
  </si>
  <si>
    <t>(1,1+2,15)*2</t>
  </si>
  <si>
    <t>51</t>
  </si>
  <si>
    <t>59051476</t>
  </si>
  <si>
    <t>profil začišťovací PVC 9mm s výztužnou tkaninou pro ostění ETICS</t>
  </si>
  <si>
    <t>580293016</t>
  </si>
  <si>
    <t>35,8*1,05 'Přepočtené koeficientem množství</t>
  </si>
  <si>
    <t>52</t>
  </si>
  <si>
    <t>622211022</t>
  </si>
  <si>
    <t>Montáž kontaktního zateplení vnějších stěn lepením a mechanickým kotvením polystyrénových desek do pórobetonu tl přes 80 do 120 mm</t>
  </si>
  <si>
    <t>-19771112</t>
  </si>
  <si>
    <t>3,25*3,0</t>
  </si>
  <si>
    <t>((13,6+6,1)*2+1,25)*0,25</t>
  </si>
  <si>
    <t>53</t>
  </si>
  <si>
    <t>28375938</t>
  </si>
  <si>
    <t>deska EPS 70 fasádní λ=0,039 tl 100mm</t>
  </si>
  <si>
    <t>-999443014</t>
  </si>
  <si>
    <t>28,863*1,1 'Přepočtené koeficientem množství</t>
  </si>
  <si>
    <t>54</t>
  </si>
  <si>
    <t>622252001</t>
  </si>
  <si>
    <t>Montáž profilů kontaktního zateplení připevněných mechanicky</t>
  </si>
  <si>
    <t>101537392</t>
  </si>
  <si>
    <t>6,1+1,25</t>
  </si>
  <si>
    <t>13,6</t>
  </si>
  <si>
    <t>55</t>
  </si>
  <si>
    <t>59051647</t>
  </si>
  <si>
    <t>profil zakládací Al tl 0,7mm pro ETICS pro izolant tl 100mm</t>
  </si>
  <si>
    <t>-102614424</t>
  </si>
  <si>
    <t>20,95*1,05 'Přepočtené koeficientem množství</t>
  </si>
  <si>
    <t>56</t>
  </si>
  <si>
    <t>622151021</t>
  </si>
  <si>
    <t>Penetrační akrylátový nátěr vnějších mozaikových tenkovrstvých omítek stěn</t>
  </si>
  <si>
    <t>331521887</t>
  </si>
  <si>
    <t>13,6*0,5*2    "SV + JZ</t>
  </si>
  <si>
    <t>(6,5+1,325)*0,5    "JV</t>
  </si>
  <si>
    <t>5,7*0,5   "SZ</t>
  </si>
  <si>
    <t>57</t>
  </si>
  <si>
    <t>622511122.WBR.001</t>
  </si>
  <si>
    <t>Tenkovrstvá akrylátová omítka weberpas marmolit hrubozrnný vnějších stěn</t>
  </si>
  <si>
    <t>302979991</t>
  </si>
  <si>
    <t>58</t>
  </si>
  <si>
    <t>622151001</t>
  </si>
  <si>
    <t>Penetrační akrylátový nátěr vnějších pastovitých tenkovrstvých omítek stěn</t>
  </si>
  <si>
    <t>-2131962758</t>
  </si>
  <si>
    <t>(6,3+3,25)*(3,25+3,0)/2+(1,25+0,3)*3,25</t>
  </si>
  <si>
    <t>13,6*3,25</t>
  </si>
  <si>
    <t>(13,6+4,3)*0,75</t>
  </si>
  <si>
    <t>59</t>
  </si>
  <si>
    <t>622531012</t>
  </si>
  <si>
    <t>Tenkovrstvá silikonová zrnitá omítka zrnitost 1,5 mm vnějších stěn</t>
  </si>
  <si>
    <t>-1146778538</t>
  </si>
  <si>
    <t>60</t>
  </si>
  <si>
    <t>629991011</t>
  </si>
  <si>
    <t>Zakrytí výplní otvorů a svislých ploch fólií přilepenou lepící páskou</t>
  </si>
  <si>
    <t>-921339477</t>
  </si>
  <si>
    <t>1,5*1,25*3</t>
  </si>
  <si>
    <t>1,5*2,15</t>
  </si>
  <si>
    <t>2,0*0,75</t>
  </si>
  <si>
    <t>1,1*2,15</t>
  </si>
  <si>
    <t>61</t>
  </si>
  <si>
    <t>631311114</t>
  </si>
  <si>
    <t>Mazanina tl přes 50 do 80 mm z betonu prostého bez zvýšených nároků na prostředí tř. C 16/20</t>
  </si>
  <si>
    <t>-2058387764</t>
  </si>
  <si>
    <t>(10,5+18,1+2,97*2+10,0*2+10,8)*0,08</t>
  </si>
  <si>
    <t>62</t>
  </si>
  <si>
    <t>631319171</t>
  </si>
  <si>
    <t>Příplatek k mazanině tl přes 50 do 80 mm za stržení povrchu spodní vrstvy před vložením výztuže</t>
  </si>
  <si>
    <t>383599039</t>
  </si>
  <si>
    <t>63</t>
  </si>
  <si>
    <t>631362021</t>
  </si>
  <si>
    <t>Výztuž mazanin svařovanými sítěmi Kari</t>
  </si>
  <si>
    <t>2128410678</t>
  </si>
  <si>
    <t>(10,5+18,1+2,97*2+10,0*2+10,8)/6*1,25*26,64/1000   "kari 6/100/100</t>
  </si>
  <si>
    <t>Ostatní konstrukce a práce, bourání</t>
  </si>
  <si>
    <t>64</t>
  </si>
  <si>
    <t>916231113</t>
  </si>
  <si>
    <t>Osazení chodníkového obrubníku betonového ležatého s boční opěrou do lože z betonu prostého</t>
  </si>
  <si>
    <t>-18390886</t>
  </si>
  <si>
    <t>2,45+7,6+6,3+1,45+0,8+3,55</t>
  </si>
  <si>
    <t>65</t>
  </si>
  <si>
    <t>59217017</t>
  </si>
  <si>
    <t>obrubník betonový chodníkový 1000x100x250mm</t>
  </si>
  <si>
    <t>-1548409776</t>
  </si>
  <si>
    <t>22,15*1,05 'Přepočtené koeficientem množství</t>
  </si>
  <si>
    <t>66</t>
  </si>
  <si>
    <t>916241213</t>
  </si>
  <si>
    <t>Osazení obrubníku kamenného stojatého s boční opěrou do lože z betonu prostého</t>
  </si>
  <si>
    <t>-86237763</t>
  </si>
  <si>
    <t>materiál z vybouraných obrubníků</t>
  </si>
  <si>
    <t>4,0</t>
  </si>
  <si>
    <t>67</t>
  </si>
  <si>
    <t>916991121</t>
  </si>
  <si>
    <t>Lože pod obrubníky, krajníky nebo obruby z dlažebních kostek z betonu prostého</t>
  </si>
  <si>
    <t>-1687262474</t>
  </si>
  <si>
    <t>22,12*0,15*0,15</t>
  </si>
  <si>
    <t>4,0*0,25*0,1</t>
  </si>
  <si>
    <t>68</t>
  </si>
  <si>
    <t>941211111</t>
  </si>
  <si>
    <t>Montáž lešení řadového rámového lehkého zatížení do 200 kg/m2 š od 0,6 do 0,9 m v do 10 m</t>
  </si>
  <si>
    <t>-1801782817</t>
  </si>
  <si>
    <t>(7,0+15,0*2+8,0)*2,7</t>
  </si>
  <si>
    <t>69</t>
  </si>
  <si>
    <t>941211211</t>
  </si>
  <si>
    <t>Příplatek k lešení řadovému rámovému lehkému š 0,9 m v přes 10 do 25 m za první a ZKD den použití</t>
  </si>
  <si>
    <t>-588339309</t>
  </si>
  <si>
    <t>121,5*30*3    "předpoklad 3 měsíce</t>
  </si>
  <si>
    <t>70</t>
  </si>
  <si>
    <t>941211811</t>
  </si>
  <si>
    <t>Demontáž lešení řadového rámového lehkého zatížení do 200 kg/m2 š od 0,6 do 0,9 m v do 10 m</t>
  </si>
  <si>
    <t>1840191333</t>
  </si>
  <si>
    <t>71</t>
  </si>
  <si>
    <t>949101111</t>
  </si>
  <si>
    <t>Lešení pomocné pro objekty pozemních staveb s lešeňovou podlahou v do 1,9 m zatížení do 150 kg/m2</t>
  </si>
  <si>
    <t>-1297318907</t>
  </si>
  <si>
    <t>65,34</t>
  </si>
  <si>
    <t>72</t>
  </si>
  <si>
    <t>952901111</t>
  </si>
  <si>
    <t>Vyčištění budov bytové a občanské výstavby při výšce podlaží do 4 m</t>
  </si>
  <si>
    <t>911946828</t>
  </si>
  <si>
    <t>73</t>
  </si>
  <si>
    <t>953943211</t>
  </si>
  <si>
    <t>Osazování hasicího přístroje</t>
  </si>
  <si>
    <t>1778735667</t>
  </si>
  <si>
    <t>74</t>
  </si>
  <si>
    <t>44932114</t>
  </si>
  <si>
    <t>přístroj hasicí ruční PHP 21A</t>
  </si>
  <si>
    <t>-262051053</t>
  </si>
  <si>
    <t>75</t>
  </si>
  <si>
    <t>961044111</t>
  </si>
  <si>
    <t>Bourání základů z betonu prostého</t>
  </si>
  <si>
    <t>245354814</t>
  </si>
  <si>
    <t xml:space="preserve">12,4*4,95*0,25   </t>
  </si>
  <si>
    <t>(4,95+12,4*2+6,15)*0,45*(0,9-0,25)</t>
  </si>
  <si>
    <t>76</t>
  </si>
  <si>
    <t>968062356</t>
  </si>
  <si>
    <t>Vybourání dřevěných rámů oken dvojitých včetně křídel pl do 4 m2</t>
  </si>
  <si>
    <t>270390364</t>
  </si>
  <si>
    <t>1,17*1,17*2</t>
  </si>
  <si>
    <t>1,75*1,0</t>
  </si>
  <si>
    <t>77</t>
  </si>
  <si>
    <t>968072455</t>
  </si>
  <si>
    <t>Vybourání kovových dveřních zárubní pl do 2 m2</t>
  </si>
  <si>
    <t>-1710404246</t>
  </si>
  <si>
    <t>0,6*1,97</t>
  </si>
  <si>
    <t>0,8*1,97*2</t>
  </si>
  <si>
    <t>0,9*1,97</t>
  </si>
  <si>
    <t>78</t>
  </si>
  <si>
    <t>981011412</t>
  </si>
  <si>
    <t>Demolice budov zděných na MC nebo z betonu podíl konstrukcí přes 10 do 15 % postupným rozebíráním</t>
  </si>
  <si>
    <t>1705016500</t>
  </si>
  <si>
    <t>12,4*4,95*(2,4+3,1)/2</t>
  </si>
  <si>
    <t>1,2*3,25*0,35</t>
  </si>
  <si>
    <t>997</t>
  </si>
  <si>
    <t>Přesun sutě</t>
  </si>
  <si>
    <t>79</t>
  </si>
  <si>
    <t>997013151</t>
  </si>
  <si>
    <t>Vnitrostaveništní doprava suti a vybouraných hmot pro budovy v do 6 m s omezením mechanizace</t>
  </si>
  <si>
    <t>2046638487</t>
  </si>
  <si>
    <t>80</t>
  </si>
  <si>
    <t>997013501</t>
  </si>
  <si>
    <t>Odvoz suti a vybouraných hmot na skládku nebo meziskládku do 1 km se složením</t>
  </si>
  <si>
    <t>1537082478</t>
  </si>
  <si>
    <t>81</t>
  </si>
  <si>
    <t>997013509</t>
  </si>
  <si>
    <t>Příplatek k odvozu suti a vybouraných hmot na skládku ZKD 1 km přes 1 km</t>
  </si>
  <si>
    <t>1932640011</t>
  </si>
  <si>
    <t>100,79*14 'Přepočtené koeficientem množství</t>
  </si>
  <si>
    <t>82</t>
  </si>
  <si>
    <t>997013861</t>
  </si>
  <si>
    <t>Poplatek za uložení stavebního odpadu na recyklační skládce (skládkovné) z prostého betonu kód odpadu 17 01 01</t>
  </si>
  <si>
    <t>2119199931</t>
  </si>
  <si>
    <t>100,79*0,5 'Přepočtené koeficientem množství</t>
  </si>
  <si>
    <t>83</t>
  </si>
  <si>
    <t>997013863</t>
  </si>
  <si>
    <t>Poplatek za uložení stavebního odpadu na recyklační skládce (skládkovné) cihelného kód odpadu 17 01 02</t>
  </si>
  <si>
    <t>-676765705</t>
  </si>
  <si>
    <t>100,79*0,4 'Přepočtené koeficientem množství</t>
  </si>
  <si>
    <t>84</t>
  </si>
  <si>
    <t>997013871</t>
  </si>
  <si>
    <t>Poplatek za uložení stavebního odpadu na recyklační skládce (skládkovné) směsného stavebního a demoličního kód odpadu 17 09 04</t>
  </si>
  <si>
    <t>1204481795</t>
  </si>
  <si>
    <t>100,79*0,08 'Přepočtené koeficientem množství</t>
  </si>
  <si>
    <t>85</t>
  </si>
  <si>
    <t>997013875</t>
  </si>
  <si>
    <t>Poplatek za uložení stavebního odpadu na recyklační skládce (skládkovné) asfaltového bez obsahu dehtu zatříděného do Katalogu odpadů pod kódem 17 03 02</t>
  </si>
  <si>
    <t>2145886887</t>
  </si>
  <si>
    <t>100,79*0,02 'Přepočtené koeficientem množství</t>
  </si>
  <si>
    <t>998</t>
  </si>
  <si>
    <t>Přesun hmot</t>
  </si>
  <si>
    <t>86</t>
  </si>
  <si>
    <t>998017001</t>
  </si>
  <si>
    <t>Přesun hmot s omezením mechanizace pro budovy v do 6 m</t>
  </si>
  <si>
    <t>-338804934</t>
  </si>
  <si>
    <t>PSV</t>
  </si>
  <si>
    <t>Práce a dodávky PSV</t>
  </si>
  <si>
    <t>711</t>
  </si>
  <si>
    <t>Izolace proti vodě, vlhkosti a plynům</t>
  </si>
  <si>
    <t>87</t>
  </si>
  <si>
    <t>711111001</t>
  </si>
  <si>
    <t>Provedení izolace proti zemní vlhkosti vodorovné za studena nátěrem penetračním</t>
  </si>
  <si>
    <t>1902897138</t>
  </si>
  <si>
    <t>13,6*6,1*2</t>
  </si>
  <si>
    <t>88</t>
  </si>
  <si>
    <t>11163150</t>
  </si>
  <si>
    <t>lak penetrační asfaltový</t>
  </si>
  <si>
    <t>658074475</t>
  </si>
  <si>
    <t>165,92*0,00033 'Přepočtené koeficientem množství</t>
  </si>
  <si>
    <t>89</t>
  </si>
  <si>
    <t>711112001</t>
  </si>
  <si>
    <t>Provedení izolace proti zemní vlhkosti svislé za studena nátěrem penetračním</t>
  </si>
  <si>
    <t>-1094990898</t>
  </si>
  <si>
    <t>(5,11+17,805+7,35/2)*(2,5-0,25)    "opěrka</t>
  </si>
  <si>
    <t>Mezisoučet</t>
  </si>
  <si>
    <t>73,371</t>
  </si>
  <si>
    <t>90</t>
  </si>
  <si>
    <t>579477553</t>
  </si>
  <si>
    <t>146,742*0,00034 'Přepočtené koeficientem množství</t>
  </si>
  <si>
    <t>91</t>
  </si>
  <si>
    <t>711141559</t>
  </si>
  <si>
    <t>Provedení izolace proti zemní vlhkosti pásy přitavením vodorovné NAIP</t>
  </si>
  <si>
    <t>1220477289</t>
  </si>
  <si>
    <t>13,6*6,1</t>
  </si>
  <si>
    <t>92</t>
  </si>
  <si>
    <t>DEK.1010151880</t>
  </si>
  <si>
    <t>GLASTEK 40 SPECIAL MINERAL (role/7,5m2)</t>
  </si>
  <si>
    <t>-567424940</t>
  </si>
  <si>
    <t>82,96*1,1655 'Přepočtené koeficientem množství</t>
  </si>
  <si>
    <t>93</t>
  </si>
  <si>
    <t>711142559</t>
  </si>
  <si>
    <t>Provedení izolace proti zemní vlhkosti pásy přitavením svislé NAIP</t>
  </si>
  <si>
    <t>1332891504</t>
  </si>
  <si>
    <t>68,904   "druhá vrstva</t>
  </si>
  <si>
    <t>94</t>
  </si>
  <si>
    <t>531170369</t>
  </si>
  <si>
    <t>137,808*1,221 'Přepočtené koeficientem množství</t>
  </si>
  <si>
    <t>95</t>
  </si>
  <si>
    <t>711161273</t>
  </si>
  <si>
    <t>Provedení izolace proti zemní vlhkosti svislé z nopové fólie</t>
  </si>
  <si>
    <t>-1614118635</t>
  </si>
  <si>
    <t>96</t>
  </si>
  <si>
    <t>28323516</t>
  </si>
  <si>
    <t>fólie profilovaná (nopová) drenážní HDPE s nakašírovanou filtrační textilií s výškou nopů 20mm</t>
  </si>
  <si>
    <t>-1703292248</t>
  </si>
  <si>
    <t>68,904*1,221 'Přepočtené koeficientem množství</t>
  </si>
  <si>
    <t>97</t>
  </si>
  <si>
    <t>711161384</t>
  </si>
  <si>
    <t>Izolace proti zemní vlhkosti nopovou fólií ukončení provětrávací lištou</t>
  </si>
  <si>
    <t>-280395495</t>
  </si>
  <si>
    <t>(13,6+6,1)*2</t>
  </si>
  <si>
    <t>98</t>
  </si>
  <si>
    <t>998711101</t>
  </si>
  <si>
    <t>Přesun hmot tonážní pro izolace proti vodě, vlhkosti a plynům v objektech v do 6 m</t>
  </si>
  <si>
    <t>-239275442</t>
  </si>
  <si>
    <t>712</t>
  </si>
  <si>
    <t>Povlakové krytiny</t>
  </si>
  <si>
    <t>99</t>
  </si>
  <si>
    <t>712331111</t>
  </si>
  <si>
    <t>Provedení povlakové krytiny střech do 10° podkladní vrstvy pásy na sucho samolepící</t>
  </si>
  <si>
    <t>-748410808</t>
  </si>
  <si>
    <t>7,35*13,51</t>
  </si>
  <si>
    <t>100</t>
  </si>
  <si>
    <t>62856010</t>
  </si>
  <si>
    <t>SBS modifikovaný asfaltový pás (např. BAUDER TOP UDS 1,5 nebo BAUDER TOP UDS 3)</t>
  </si>
  <si>
    <t>-833141722</t>
  </si>
  <si>
    <t>99,299*1,1655 'Přepočtené koeficientem množství</t>
  </si>
  <si>
    <t>101</t>
  </si>
  <si>
    <t>712440833</t>
  </si>
  <si>
    <t>Odstranění povlakové krytiny střech přes 10° do 30° z pásů NAIP přitavených v plné ploše třívrstvé</t>
  </si>
  <si>
    <t>-1409621720</t>
  </si>
  <si>
    <t>12,4*6,75</t>
  </si>
  <si>
    <t>102</t>
  </si>
  <si>
    <t>998712101</t>
  </si>
  <si>
    <t>Přesun hmot tonážní tonážní pro krytiny povlakové v objektech v do 6 m</t>
  </si>
  <si>
    <t>-1821042554</t>
  </si>
  <si>
    <t>103</t>
  </si>
  <si>
    <t>998712181</t>
  </si>
  <si>
    <t>Příplatek k přesunu hmot tonážní 712 prováděný bez použití mechanizace</t>
  </si>
  <si>
    <t>808078345</t>
  </si>
  <si>
    <t>713</t>
  </si>
  <si>
    <t>Izolace tepelné</t>
  </si>
  <si>
    <t>104</t>
  </si>
  <si>
    <t>713111121</t>
  </si>
  <si>
    <t>Montáž izolace tepelné spodem stropů s uchycením drátem rohoží, pásů, dílců, desek</t>
  </si>
  <si>
    <t>183534691</t>
  </si>
  <si>
    <t xml:space="preserve">(10,5+18,1+2,97*2+10,0*2+10,8)*2   "skladba P05 </t>
  </si>
  <si>
    <t>105</t>
  </si>
  <si>
    <t>63152102</t>
  </si>
  <si>
    <t>pás tepelně izolační univerzální λ=0,032-0,033 tl 140mm</t>
  </si>
  <si>
    <t>-871040115</t>
  </si>
  <si>
    <t>130,68*1,05 'Přepočtené koeficientem množství</t>
  </si>
  <si>
    <t>106</t>
  </si>
  <si>
    <t>713111124</t>
  </si>
  <si>
    <t>Montáž izolace tepelné spodem stropů nastřelením rohoží, pásů, dílců, desek</t>
  </si>
  <si>
    <t>-1087208362</t>
  </si>
  <si>
    <t>7,35*13,51   "skladba P05 a P06 - pojistná hydroizolace</t>
  </si>
  <si>
    <t>107</t>
  </si>
  <si>
    <t>28329288</t>
  </si>
  <si>
    <t>fólie nekontaktní difuzně nepropustná pro doplňkovou hydroizolační vrstvu třípláštových střech větraných (reakce na oheň - třída F) 140g/m2</t>
  </si>
  <si>
    <t>1855579009</t>
  </si>
  <si>
    <t>99,299*1,08 'Přepočtené koeficientem množství</t>
  </si>
  <si>
    <t>108</t>
  </si>
  <si>
    <t>713131141</t>
  </si>
  <si>
    <t>Montáž izolace tepelné stěn a základů lepením celoplošně rohoží, pásů, dílců, desek</t>
  </si>
  <si>
    <t>333762133</t>
  </si>
  <si>
    <t>(13,6+2,0+4,3)*(2,5-0,25)    "opěrka</t>
  </si>
  <si>
    <t>109</t>
  </si>
  <si>
    <t>28376417</t>
  </si>
  <si>
    <t>deska XPS hrana polodrážková a hladký povrch 300kPA tl 50mm</t>
  </si>
  <si>
    <t>47386832</t>
  </si>
  <si>
    <t>58,318*1,1 'Přepočtené koeficientem množství</t>
  </si>
  <si>
    <t>110</t>
  </si>
  <si>
    <t>998713101</t>
  </si>
  <si>
    <t>Přesun hmot tonážní pro izolace tepelné v objektech v do 6 m</t>
  </si>
  <si>
    <t>-313687682</t>
  </si>
  <si>
    <t>721</t>
  </si>
  <si>
    <t>Zdravotechnika - vnitřní kanalizace</t>
  </si>
  <si>
    <t>111</t>
  </si>
  <si>
    <t>721173401</t>
  </si>
  <si>
    <t>Potrubí kanalizační z PVC SN 4 svodné DN 110</t>
  </si>
  <si>
    <t>711965583</t>
  </si>
  <si>
    <t>0,9</t>
  </si>
  <si>
    <t>2,0   "rezerva</t>
  </si>
  <si>
    <t>112</t>
  </si>
  <si>
    <t>721173402</t>
  </si>
  <si>
    <t>Potrubí kanalizační z PVC SN 4 svodné DN 125</t>
  </si>
  <si>
    <t>-1414081961</t>
  </si>
  <si>
    <t>9,1    "vodovodní připojení pod zákl.deskou (chránička)</t>
  </si>
  <si>
    <t>0,2+2,6+0,5+2,1+1,2</t>
  </si>
  <si>
    <t>0,65+6,55</t>
  </si>
  <si>
    <t>5,0   "rezerva</t>
  </si>
  <si>
    <t>113</t>
  </si>
  <si>
    <t>721173403</t>
  </si>
  <si>
    <t>Potrubí kanalizační z PVC SN 4 svodné DN 160</t>
  </si>
  <si>
    <t>1527272528</t>
  </si>
  <si>
    <t>2,3+1,0</t>
  </si>
  <si>
    <t>2,0   "rezervy</t>
  </si>
  <si>
    <t>114</t>
  </si>
  <si>
    <t>721211421</t>
  </si>
  <si>
    <t>Vpusť podlahová se svislým odtokem DN 50/75/110 mřížka nerez 115x115</t>
  </si>
  <si>
    <t>-1640555008</t>
  </si>
  <si>
    <t>115</t>
  </si>
  <si>
    <t>721241102</t>
  </si>
  <si>
    <t>Lapač střešních splavenin z litiny DN 125</t>
  </si>
  <si>
    <t>1018689048</t>
  </si>
  <si>
    <t>116</t>
  </si>
  <si>
    <t>721290111</t>
  </si>
  <si>
    <t>Zkouška těsnosti potrubí kanalizace vodou DN do 125</t>
  </si>
  <si>
    <t>-1353622993</t>
  </si>
  <si>
    <t>27,9+2,9</t>
  </si>
  <si>
    <t>117</t>
  </si>
  <si>
    <t>721290112</t>
  </si>
  <si>
    <t>Zkouška těsnosti potrubí kanalizace vodou DN 150/DN 200</t>
  </si>
  <si>
    <t>-1249141284</t>
  </si>
  <si>
    <t>118</t>
  </si>
  <si>
    <t>998721101</t>
  </si>
  <si>
    <t>Přesun hmot tonážní pro vnitřní kanalizace v objektech v do 6 m</t>
  </si>
  <si>
    <t>1963094273</t>
  </si>
  <si>
    <t>722</t>
  </si>
  <si>
    <t>Zdravotechnika - vnitřní vodovod</t>
  </si>
  <si>
    <t>119</t>
  </si>
  <si>
    <t>722000.R1</t>
  </si>
  <si>
    <t>D+M rozvodů ZTI - vodovod, kanalizace uvnitř objektu vč. napojení zařizovacích předmětů - dle specifikace v PD</t>
  </si>
  <si>
    <t>soub.</t>
  </si>
  <si>
    <t>1195617615</t>
  </si>
  <si>
    <t>120</t>
  </si>
  <si>
    <t>722173115</t>
  </si>
  <si>
    <t>Potrubí vodovodní plastové PE-Xa spoj násuvnou objímkou plastovou D 32x4,4 mm</t>
  </si>
  <si>
    <t>-1146272592</t>
  </si>
  <si>
    <t>121</t>
  </si>
  <si>
    <t>998722101</t>
  </si>
  <si>
    <t>Přesun hmot tonážní pro vnitřní vodovod v objektech v do 6 m</t>
  </si>
  <si>
    <t>1815054329</t>
  </si>
  <si>
    <t>725</t>
  </si>
  <si>
    <t>Zdravotechnika - zařizovací předměty</t>
  </si>
  <si>
    <t>122</t>
  </si>
  <si>
    <t>725112001</t>
  </si>
  <si>
    <t>soubor</t>
  </si>
  <si>
    <t>-196569310</t>
  </si>
  <si>
    <t>123</t>
  </si>
  <si>
    <t>725211622</t>
  </si>
  <si>
    <t>Umyvadlo keramické bílé šířky 550 mm se sloupem na sifon připevněné na stěnu šrouby</t>
  </si>
  <si>
    <t>-1173347335</t>
  </si>
  <si>
    <t>124</t>
  </si>
  <si>
    <t>725241512</t>
  </si>
  <si>
    <t>Vanička sprchová keramická čtvercová 800x800 mm</t>
  </si>
  <si>
    <t>-306560887</t>
  </si>
  <si>
    <t>125</t>
  </si>
  <si>
    <t>725244102</t>
  </si>
  <si>
    <t>Dveře sprchové rámové se skleněnou výplní tl. 5 mm otvíravé jednokřídlové do niky na vaničku šířky 800 mm</t>
  </si>
  <si>
    <t>41493737</t>
  </si>
  <si>
    <t>126</t>
  </si>
  <si>
    <t>725532125</t>
  </si>
  <si>
    <t>Elektrický ohřívač zásobníkový akumulační závěsný svislý 180 l / 2,2 kW</t>
  </si>
  <si>
    <t>1744151085</t>
  </si>
  <si>
    <t>127</t>
  </si>
  <si>
    <t>725821325</t>
  </si>
  <si>
    <t>Baterie dřezová stojánková páková s otáčivým kulatým ústím a délkou ramínka 220 mm</t>
  </si>
  <si>
    <t>1014822735</t>
  </si>
  <si>
    <t>128</t>
  </si>
  <si>
    <t>725822613</t>
  </si>
  <si>
    <t>Baterie umyvadlová stojánková páková s výpustí</t>
  </si>
  <si>
    <t>-1686767941</t>
  </si>
  <si>
    <t>129</t>
  </si>
  <si>
    <t>725841322</t>
  </si>
  <si>
    <t>Baterie sprchová nástěnná klasická s roztečí 150 mm</t>
  </si>
  <si>
    <t>-1481009368</t>
  </si>
  <si>
    <t>130</t>
  </si>
  <si>
    <t>725851305</t>
  </si>
  <si>
    <t>Ventil odpadní dřezový bez přepadu G 6/4""</t>
  </si>
  <si>
    <t>1451612419</t>
  </si>
  <si>
    <t>131</t>
  </si>
  <si>
    <t>725851325</t>
  </si>
  <si>
    <t>Ventil odpadní umyvadlový bez přepadu G 5/4"</t>
  </si>
  <si>
    <t>1747675030</t>
  </si>
  <si>
    <t>132</t>
  </si>
  <si>
    <t>725861102</t>
  </si>
  <si>
    <t>Zápachová uzávěrka pro umyvadla DN 40</t>
  </si>
  <si>
    <t>229476541</t>
  </si>
  <si>
    <t>133</t>
  </si>
  <si>
    <t>7258621.R1</t>
  </si>
  <si>
    <t>D+M nástěnný box na zahradní hadici vč. hadice v délce 35m - dle specifikace v PD</t>
  </si>
  <si>
    <t>138711947</t>
  </si>
  <si>
    <t>134</t>
  </si>
  <si>
    <t>725862103</t>
  </si>
  <si>
    <t>Zápachová uzávěrka pro dřezy DN 40/50</t>
  </si>
  <si>
    <t>1419495476</t>
  </si>
  <si>
    <t>135</t>
  </si>
  <si>
    <t>998725101</t>
  </si>
  <si>
    <t>Přesun hmot tonážní pro zařizovací předměty v objektech v do 6 m</t>
  </si>
  <si>
    <t>-224328894</t>
  </si>
  <si>
    <t>741</t>
  </si>
  <si>
    <t>Elektroinstalace - silnoproud</t>
  </si>
  <si>
    <t>136</t>
  </si>
  <si>
    <t>741110.R1</t>
  </si>
  <si>
    <t>39951491</t>
  </si>
  <si>
    <t>137</t>
  </si>
  <si>
    <t>741110.R2</t>
  </si>
  <si>
    <t>427469411</t>
  </si>
  <si>
    <t>751</t>
  </si>
  <si>
    <t>Vzduchotechnika</t>
  </si>
  <si>
    <t>138</t>
  </si>
  <si>
    <t>7516111.R1</t>
  </si>
  <si>
    <t>D+M vzduchotechnického vedení vč. mřížek, potrubí, výústků, apod. dle specifikace v PD</t>
  </si>
  <si>
    <t>-1071419341</t>
  </si>
  <si>
    <t>762</t>
  </si>
  <si>
    <t>Konstrukce tesařské</t>
  </si>
  <si>
    <t>139</t>
  </si>
  <si>
    <t>762081150</t>
  </si>
  <si>
    <t>Hoblování hraněného řeziva ve staveništní dílně</t>
  </si>
  <si>
    <t>722382391</t>
  </si>
  <si>
    <t>15*1,0*0,1*0,26    "viditelné části</t>
  </si>
  <si>
    <t>140</t>
  </si>
  <si>
    <t>762082230</t>
  </si>
  <si>
    <t>Provedení tesařského profilování zhlaví trámu jednoduchým seříznutím dvěma řezy pl přes 160 do 320 cm2</t>
  </si>
  <si>
    <t>-1238886080</t>
  </si>
  <si>
    <t>141</t>
  </si>
  <si>
    <t>762083122</t>
  </si>
  <si>
    <t>Impregnace řeziva proti dřevokaznému hmyzu, houbám a plísním máčením třída ohrožení 3 a 4</t>
  </si>
  <si>
    <t>1009555539</t>
  </si>
  <si>
    <t>142</t>
  </si>
  <si>
    <t>762332533</t>
  </si>
  <si>
    <t>Montáž vázaných kcí krovů pravidelných z řeziva hoblovaného průřezové pl přes 224 do 288 cm2</t>
  </si>
  <si>
    <t>-201555018</t>
  </si>
  <si>
    <t>15*7,5    "K01</t>
  </si>
  <si>
    <t>4*7,0    "K02</t>
  </si>
  <si>
    <t>143</t>
  </si>
  <si>
    <t>60512136</t>
  </si>
  <si>
    <t>hranol stavební řezivo průřezu do 288cm2 dl 6-8m</t>
  </si>
  <si>
    <t>-1120546362</t>
  </si>
  <si>
    <t>15*7,5*0,1*0,26    "K01</t>
  </si>
  <si>
    <t>4*7,0*0,12*0,12    "K02</t>
  </si>
  <si>
    <t>3,328*1,1 'Přepočtené koeficientem množství</t>
  </si>
  <si>
    <t>144</t>
  </si>
  <si>
    <t>762341210</t>
  </si>
  <si>
    <t>Montáž bednění střech rovných a šikmých sklonu do 60° z hrubých prken na sraz tl do 32 mm</t>
  </si>
  <si>
    <t>1721454281</t>
  </si>
  <si>
    <t>7,35*13,51*2</t>
  </si>
  <si>
    <t>145</t>
  </si>
  <si>
    <t>60511093</t>
  </si>
  <si>
    <t>řezivo jehličnaté boční omítané š 80-160mm tl 25mm dl 4-6m</t>
  </si>
  <si>
    <t>-12073941</t>
  </si>
  <si>
    <t>198,597*0,025</t>
  </si>
  <si>
    <t>4,965*1,1 'Přepočtené koeficientem množství</t>
  </si>
  <si>
    <t>146</t>
  </si>
  <si>
    <t>762342511</t>
  </si>
  <si>
    <t>Montáž kontralatí na podklad bez tepelné izolace</t>
  </si>
  <si>
    <t>-588544193</t>
  </si>
  <si>
    <t>7,5*15</t>
  </si>
  <si>
    <t>147</t>
  </si>
  <si>
    <t>60514106</t>
  </si>
  <si>
    <t>řezivo jehličnaté lať pevnostní třída S10-13 průřez 40x60mm</t>
  </si>
  <si>
    <t>-1202232542</t>
  </si>
  <si>
    <t>7,5*15*0,04*0,06</t>
  </si>
  <si>
    <t>0,27*1,15 'Přepočtené koeficientem množství</t>
  </si>
  <si>
    <t>148</t>
  </si>
  <si>
    <t>762395000</t>
  </si>
  <si>
    <t>Spojovací prostředky krovů, bednění, laťování, nadstřešních konstrukcí</t>
  </si>
  <si>
    <t>-1493152382</t>
  </si>
  <si>
    <t>3,661</t>
  </si>
  <si>
    <t>5,46</t>
  </si>
  <si>
    <t>0,311</t>
  </si>
  <si>
    <t>149</t>
  </si>
  <si>
    <t>998762101</t>
  </si>
  <si>
    <t>Přesun hmot tonážní pro kce tesařské v objektech v do 6 m</t>
  </si>
  <si>
    <t>650908117</t>
  </si>
  <si>
    <t>763</t>
  </si>
  <si>
    <t>Konstrukce suché výstavby</t>
  </si>
  <si>
    <t>150</t>
  </si>
  <si>
    <t>763111719</t>
  </si>
  <si>
    <t>SDK příčka úprava styku příčky a podhledu akrylátovým tmelem (oboustranně)</t>
  </si>
  <si>
    <t>-676848618</t>
  </si>
  <si>
    <t>(5,4+6,8+3,8+2,0)*2  "obvod</t>
  </si>
  <si>
    <t>4,05*2+2,0+1,65*3  "příčky</t>
  </si>
  <si>
    <t>5,4*2+3,8+0,9</t>
  </si>
  <si>
    <t>151</t>
  </si>
  <si>
    <t>763131411</t>
  </si>
  <si>
    <t>SDK podhled desky 1xA 12,5 bez izolace dvouvrstvá spodní kce profil CD+UD</t>
  </si>
  <si>
    <t>1870450077</t>
  </si>
  <si>
    <t xml:space="preserve">10,5+18,1+10,8   </t>
  </si>
  <si>
    <t>152</t>
  </si>
  <si>
    <t>763131451</t>
  </si>
  <si>
    <t>SDK podhled deska 1xH2 12,5 bez izolace dvouvrstvá spodní kce profil CD+UD</t>
  </si>
  <si>
    <t>-952379248</t>
  </si>
  <si>
    <t>2,97*2   "WC</t>
  </si>
  <si>
    <t>10,0*2   "šatny se sprchou</t>
  </si>
  <si>
    <t>153</t>
  </si>
  <si>
    <t>763131714</t>
  </si>
  <si>
    <t>SDK podhled základní penetrační nátěr</t>
  </si>
  <si>
    <t>-449203931</t>
  </si>
  <si>
    <t>154</t>
  </si>
  <si>
    <t>763131751</t>
  </si>
  <si>
    <t>Montáž parotěsné zábrany do SDK podhledu</t>
  </si>
  <si>
    <t>-610233938</t>
  </si>
  <si>
    <t>10,5+18,1+2,97*2+10,0*2+10,8   "skladba P05 parotěs</t>
  </si>
  <si>
    <t>155</t>
  </si>
  <si>
    <t>28329276</t>
  </si>
  <si>
    <t>fólie PE vyztužená pro parotěsnou vrstvu (reakce na oheň - třída E) 140g/m2</t>
  </si>
  <si>
    <t>-1950612378</t>
  </si>
  <si>
    <t>65,34*1,1235 'Přepočtené koeficientem množství</t>
  </si>
  <si>
    <t>156</t>
  </si>
  <si>
    <t>763131761</t>
  </si>
  <si>
    <t>Příplatek k SDK podhledu za plochu do 3 m2 jednotlivě</t>
  </si>
  <si>
    <t>438397300</t>
  </si>
  <si>
    <t>157</t>
  </si>
  <si>
    <t>763172352</t>
  </si>
  <si>
    <t>Montáž dvířek revizních jednoplášťových SDK kcí vel. 300 x 300 mm pro podhledy</t>
  </si>
  <si>
    <t>467815495</t>
  </si>
  <si>
    <t>1   "technická místnost</t>
  </si>
  <si>
    <t>158</t>
  </si>
  <si>
    <t>59030711</t>
  </si>
  <si>
    <t>dvířka revizní jednokřídlá s automatickým zámkem 300x300mm</t>
  </si>
  <si>
    <t>-582751705</t>
  </si>
  <si>
    <t>159</t>
  </si>
  <si>
    <t>998763301</t>
  </si>
  <si>
    <t>Přesun hmot tonážní pro sádrokartonové konstrukce v objektech v do 6 m</t>
  </si>
  <si>
    <t>865565921</t>
  </si>
  <si>
    <t>764</t>
  </si>
  <si>
    <t>Konstrukce klempířské</t>
  </si>
  <si>
    <t>160</t>
  </si>
  <si>
    <t>764121411</t>
  </si>
  <si>
    <t>Krytina střechy rovné drážkováním ze svitků z Al plechu rš 670 mm sklonu do 30°</t>
  </si>
  <si>
    <t>-725621031</t>
  </si>
  <si>
    <t>161</t>
  </si>
  <si>
    <t>764121491</t>
  </si>
  <si>
    <t>Příplatek k cenám krytiny z Al plechu za těsnění drážek sklonu do 10°</t>
  </si>
  <si>
    <t>366956835</t>
  </si>
  <si>
    <t>162</t>
  </si>
  <si>
    <t>7642011.R1</t>
  </si>
  <si>
    <t>D+Mtž větrací mřížky</t>
  </si>
  <si>
    <t>1589342236</t>
  </si>
  <si>
    <t>13,5*2</t>
  </si>
  <si>
    <t>163</t>
  </si>
  <si>
    <t>764222403</t>
  </si>
  <si>
    <t>Oplechování štítu závětrnou lištou z Al plechu rš 250 mm</t>
  </si>
  <si>
    <t>185974870</t>
  </si>
  <si>
    <t>7,35*2+13,51</t>
  </si>
  <si>
    <t>164</t>
  </si>
  <si>
    <t>764222433</t>
  </si>
  <si>
    <t>Oplechování rovné okapové hrany z Al plechu rš 250 mm</t>
  </si>
  <si>
    <t>495395095</t>
  </si>
  <si>
    <t>13,5</t>
  </si>
  <si>
    <t>165</t>
  </si>
  <si>
    <t>764226444</t>
  </si>
  <si>
    <t>Oplechování parapetů rovných celoplošně lepené z Al plechu rš 330 mm</t>
  </si>
  <si>
    <t>106765385</t>
  </si>
  <si>
    <t>1,5*3</t>
  </si>
  <si>
    <t>2,0</t>
  </si>
  <si>
    <t>166</t>
  </si>
  <si>
    <t>764521403</t>
  </si>
  <si>
    <t>Žlab podokapní půlkruhový z Al plechu rš 250 mm</t>
  </si>
  <si>
    <t>446501983</t>
  </si>
  <si>
    <t>167</t>
  </si>
  <si>
    <t>764528422</t>
  </si>
  <si>
    <t>Svody kruhové včetně objímek, kolen, odskoků z Al plechu průměru 100 mm</t>
  </si>
  <si>
    <t>-1755425324</t>
  </si>
  <si>
    <t>168</t>
  </si>
  <si>
    <t>998764101</t>
  </si>
  <si>
    <t>Přesun hmot tonážní pro konstrukce klempířské v objektech v do 6 m</t>
  </si>
  <si>
    <t>-1513401795</t>
  </si>
  <si>
    <t>169</t>
  </si>
  <si>
    <t>998764181</t>
  </si>
  <si>
    <t>Příplatek k přesunu hmot tonážní 764 prováděný bez použití mechanizace</t>
  </si>
  <si>
    <t>-566540800</t>
  </si>
  <si>
    <t>766</t>
  </si>
  <si>
    <t>Konstrukce truhlářské</t>
  </si>
  <si>
    <t>170</t>
  </si>
  <si>
    <t>7661212_xx</t>
  </si>
  <si>
    <t>D+M posuvných dvojkřídlé dveře oddělující TM</t>
  </si>
  <si>
    <t>939947366</t>
  </si>
  <si>
    <t>1,45*2,3</t>
  </si>
  <si>
    <t>171</t>
  </si>
  <si>
    <t>766421214</t>
  </si>
  <si>
    <t>Montáž obložení podhledů jednoduchých palubkami z měkkého dřeva š přes 100 mm</t>
  </si>
  <si>
    <t>275020544</t>
  </si>
  <si>
    <t>1,0*13,5</t>
  </si>
  <si>
    <t>172</t>
  </si>
  <si>
    <t>61191176</t>
  </si>
  <si>
    <t>palubky obkladové smrk profil klasický 14x121mm jakost A/B</t>
  </si>
  <si>
    <t>-52638707</t>
  </si>
  <si>
    <t>13,5*1,06 'Přepočtené koeficientem množství</t>
  </si>
  <si>
    <t>173</t>
  </si>
  <si>
    <t>766427112</t>
  </si>
  <si>
    <t>Montáž podkladového roštu pro obložení podhledů</t>
  </si>
  <si>
    <t>1461658753</t>
  </si>
  <si>
    <t>1,0*15*2</t>
  </si>
  <si>
    <t>174</t>
  </si>
  <si>
    <t>1621996181</t>
  </si>
  <si>
    <t>30*0,04*0,06</t>
  </si>
  <si>
    <t>0,072*1,15 'Přepočtené koeficientem množství</t>
  </si>
  <si>
    <t>175</t>
  </si>
  <si>
    <t>7666221_O1</t>
  </si>
  <si>
    <t>D+M plastového vstupního portálu dle specifikace v PD ozn. O1</t>
  </si>
  <si>
    <t>1246932195</t>
  </si>
  <si>
    <t>1,15*2,15</t>
  </si>
  <si>
    <t>176</t>
  </si>
  <si>
    <t>7666221_O2</t>
  </si>
  <si>
    <t>D+M plastových dveří dle specifikace v PD ozn. O2</t>
  </si>
  <si>
    <t>1414892382</t>
  </si>
  <si>
    <t>177</t>
  </si>
  <si>
    <t>7666221_O3</t>
  </si>
  <si>
    <t>D+M plastových oken dle specifikace v PD ozn. O3</t>
  </si>
  <si>
    <t>461208519</t>
  </si>
  <si>
    <t>178</t>
  </si>
  <si>
    <t>7666221_O4</t>
  </si>
  <si>
    <t>D+M plastových oken dle specifikace v PD ozn. O4</t>
  </si>
  <si>
    <t>334089825</t>
  </si>
  <si>
    <t>179</t>
  </si>
  <si>
    <t>766660171</t>
  </si>
  <si>
    <t>Montáž dveřních křídel otvíravých jednokřídlových š do 0,8 m do obložkové zárubně</t>
  </si>
  <si>
    <t>-1717941351</t>
  </si>
  <si>
    <t>180</t>
  </si>
  <si>
    <t>61162074</t>
  </si>
  <si>
    <t>dveře jednokřídlé voštinové povrch laminátový plné 800x1970-2100mm</t>
  </si>
  <si>
    <t>-176250919</t>
  </si>
  <si>
    <t>2   "dle tabulky výrobků PSV - ozn. 05</t>
  </si>
  <si>
    <t>181</t>
  </si>
  <si>
    <t>61162072</t>
  </si>
  <si>
    <t>dveře jednokřídlé voštinové povrch laminátový plné 600x1970-2100mm</t>
  </si>
  <si>
    <t>593546011</t>
  </si>
  <si>
    <t>4    "dle tabulky výrobků PSV - ozn. 06</t>
  </si>
  <si>
    <t>182</t>
  </si>
  <si>
    <t>766660728</t>
  </si>
  <si>
    <t>Montáž dveřního interiérového kování - zámku</t>
  </si>
  <si>
    <t>-2082849664</t>
  </si>
  <si>
    <t>183</t>
  </si>
  <si>
    <t>54924015</t>
  </si>
  <si>
    <t>zámek zadlabací mezipokojový pravolevý rozteč 72x40mm</t>
  </si>
  <si>
    <t>1541343392</t>
  </si>
  <si>
    <t>184</t>
  </si>
  <si>
    <t>54924005</t>
  </si>
  <si>
    <t>zámek zadlabací mezipokojový levý pro WC kování rozteč 72x55mm</t>
  </si>
  <si>
    <t>1585666150</t>
  </si>
  <si>
    <t>185</t>
  </si>
  <si>
    <t>766660729</t>
  </si>
  <si>
    <t>Montáž dveřního interiérového kování - štítku s klikou</t>
  </si>
  <si>
    <t>-1096102581</t>
  </si>
  <si>
    <t>186</t>
  </si>
  <si>
    <t>54914123</t>
  </si>
  <si>
    <t>kování rozetové klika/klika</t>
  </si>
  <si>
    <t>302140421</t>
  </si>
  <si>
    <t>187</t>
  </si>
  <si>
    <t>766682111</t>
  </si>
  <si>
    <t>Montáž zárubní obložkových pro dveře jednokřídlové tl stěny do 170 mm</t>
  </si>
  <si>
    <t>855518509</t>
  </si>
  <si>
    <t>188</t>
  </si>
  <si>
    <t>61182308</t>
  </si>
  <si>
    <t>zárubeň jednokřídlá obložková s laminátovým povrchem tl stěny 160-250mm rozměru 600-1100/1970, 2100mm</t>
  </si>
  <si>
    <t>643751708</t>
  </si>
  <si>
    <t>189</t>
  </si>
  <si>
    <t>766691_K01</t>
  </si>
  <si>
    <t>D+M kuchyňské linky vč. zařizovacích předmětů - myčka, dřez, apod. dle specifikace v PD</t>
  </si>
  <si>
    <t>-1175206672</t>
  </si>
  <si>
    <t>190</t>
  </si>
  <si>
    <t>766691912</t>
  </si>
  <si>
    <t>Vyvěšení nebo zavěšení dřevěných křídel oken pl přes 1,5 m2</t>
  </si>
  <si>
    <t>1314026871</t>
  </si>
  <si>
    <t>3*2</t>
  </si>
  <si>
    <t>191</t>
  </si>
  <si>
    <t>766691914</t>
  </si>
  <si>
    <t>Vyvěšení nebo zavěšení dřevěných křídel dveří pl do 2 m2</t>
  </si>
  <si>
    <t>-1032092037</t>
  </si>
  <si>
    <t>192</t>
  </si>
  <si>
    <t>766694112</t>
  </si>
  <si>
    <t>Montáž parapetních desek dřevěných nebo plastových š do 30 cm dl přes 1,0 do 1,6 m</t>
  </si>
  <si>
    <t>783919569</t>
  </si>
  <si>
    <t>193</t>
  </si>
  <si>
    <t>60794102</t>
  </si>
  <si>
    <t>parapet dřevotřískový vnitřní povrch laminátový š 260mm</t>
  </si>
  <si>
    <t>1255083340</t>
  </si>
  <si>
    <t>3*1,5</t>
  </si>
  <si>
    <t>4,5*1,05 'Přepočtené koeficientem množství</t>
  </si>
  <si>
    <t>194</t>
  </si>
  <si>
    <t>766694113</t>
  </si>
  <si>
    <t>Montáž parapetních desek dřevěných nebo plastových š do 30 cm dl přes 1,6 do 2,6 m</t>
  </si>
  <si>
    <t>2076528374</t>
  </si>
  <si>
    <t>195</t>
  </si>
  <si>
    <t>1898663315</t>
  </si>
  <si>
    <t>2*1,05 'Přepočtené koeficientem množství</t>
  </si>
  <si>
    <t>196</t>
  </si>
  <si>
    <t>998766201</t>
  </si>
  <si>
    <t>Přesun hmot procentní pro kce truhlářské v objektech v do 6 m</t>
  </si>
  <si>
    <t>%</t>
  </si>
  <si>
    <t>-1635796033</t>
  </si>
  <si>
    <t>771</t>
  </si>
  <si>
    <t>Podlahy z dlaždic</t>
  </si>
  <si>
    <t>197</t>
  </si>
  <si>
    <t>771111011</t>
  </si>
  <si>
    <t>Vysátí podkladu před pokládkou dlažby</t>
  </si>
  <si>
    <t>-1348731249</t>
  </si>
  <si>
    <t>10,5+18,1</t>
  </si>
  <si>
    <t>2,97*2+10,0*2</t>
  </si>
  <si>
    <t>10,8</t>
  </si>
  <si>
    <t>198</t>
  </si>
  <si>
    <t>771121011</t>
  </si>
  <si>
    <t>Nátěr penetrační na podlahu</t>
  </si>
  <si>
    <t>1585090889</t>
  </si>
  <si>
    <t>199</t>
  </si>
  <si>
    <t>771121015</t>
  </si>
  <si>
    <t>Nátěr kontaktní pro nesavé podklady na podlahu</t>
  </si>
  <si>
    <t>-708141005</t>
  </si>
  <si>
    <t>200</t>
  </si>
  <si>
    <t>771151021</t>
  </si>
  <si>
    <t>Samonivelační stěrka podlah pevnosti 30 MPa tl 3 mm</t>
  </si>
  <si>
    <t>-1871179092</t>
  </si>
  <si>
    <t>201</t>
  </si>
  <si>
    <t>771474112</t>
  </si>
  <si>
    <t>Montáž soklů z dlaždic keramických rovných flexibilní lepidlo v přes 65 do 90 mm</t>
  </si>
  <si>
    <t>726373290</t>
  </si>
  <si>
    <t>(6,8+5,4+4,05)*2    "1.01 a 1.02</t>
  </si>
  <si>
    <t>(5,4+2,0)*2   "1.07</t>
  </si>
  <si>
    <t>202</t>
  </si>
  <si>
    <t>771574263</t>
  </si>
  <si>
    <t>Montáž podlah keramických pro mechanické zatížení protiskluzných lepených flexibilním lepidlem přes 9 do 12 ks/m2</t>
  </si>
  <si>
    <t>-2063528966</t>
  </si>
  <si>
    <t>203</t>
  </si>
  <si>
    <t>59761409</t>
  </si>
  <si>
    <t>dlažba keramická slinutá protiskluzná do interiéru i exteriéru pro vysoké mechanické namáhání přes 9 do 12ks/m2</t>
  </si>
  <si>
    <t>550386396</t>
  </si>
  <si>
    <t>47,3*0,1</t>
  </si>
  <si>
    <t>70,07*1,15 'Přepočtené koeficientem množství</t>
  </si>
  <si>
    <t>204</t>
  </si>
  <si>
    <t>771591112</t>
  </si>
  <si>
    <t>Izolace pod dlažbu nátěrem nebo stěrkou ve dvou vrstvách</t>
  </si>
  <si>
    <t>-1842371663</t>
  </si>
  <si>
    <t>0,9*0,9*4   "sprchy</t>
  </si>
  <si>
    <t>205</t>
  </si>
  <si>
    <t>771591241</t>
  </si>
  <si>
    <t>Izolace těsnícími pásy vnitřní kout</t>
  </si>
  <si>
    <t>-736546765</t>
  </si>
  <si>
    <t>4*2</t>
  </si>
  <si>
    <t>206</t>
  </si>
  <si>
    <t>771591242</t>
  </si>
  <si>
    <t>Izolace těsnícími pásy vnější roh</t>
  </si>
  <si>
    <t>-1326703523</t>
  </si>
  <si>
    <t>2*3</t>
  </si>
  <si>
    <t>207</t>
  </si>
  <si>
    <t>771591251</t>
  </si>
  <si>
    <t>Izolace těsnící manžetou pro prostupy potrubí</t>
  </si>
  <si>
    <t>604430366</t>
  </si>
  <si>
    <t>208</t>
  </si>
  <si>
    <t>771591264</t>
  </si>
  <si>
    <t>Izolace těsnícími pásy mezi podlahou a stěnou</t>
  </si>
  <si>
    <t>254530013</t>
  </si>
  <si>
    <t>1,0*3*4</t>
  </si>
  <si>
    <t>209</t>
  </si>
  <si>
    <t>771592011</t>
  </si>
  <si>
    <t>Čištění vnitřních ploch podlah nebo schodišť po položení dlažby chemickými prostředky</t>
  </si>
  <si>
    <t>1513851916</t>
  </si>
  <si>
    <t>210</t>
  </si>
  <si>
    <t>998771101</t>
  </si>
  <si>
    <t>Přesun hmot tonážní pro podlahy z dlaždic v objektech v do 6 m</t>
  </si>
  <si>
    <t>-898836154</t>
  </si>
  <si>
    <t>211</t>
  </si>
  <si>
    <t>998771181</t>
  </si>
  <si>
    <t>Příplatek k přesunu hmot tonážní 771 prováděný bez použití mechanizace</t>
  </si>
  <si>
    <t>1940285531</t>
  </si>
  <si>
    <t>781</t>
  </si>
  <si>
    <t>Dokončovací práce - obklady</t>
  </si>
  <si>
    <t>212</t>
  </si>
  <si>
    <t>781121011</t>
  </si>
  <si>
    <t>Nátěr penetrační na stěnu</t>
  </si>
  <si>
    <t>-1629536607</t>
  </si>
  <si>
    <t>(0,6*2+3,35)*0,6   "za linkou 1.02</t>
  </si>
  <si>
    <t>213</t>
  </si>
  <si>
    <t>781131112</t>
  </si>
  <si>
    <t>Izolace pod obklad nátěrem nebo stěrkou ve dvou vrstvách</t>
  </si>
  <si>
    <t>-1670342744</t>
  </si>
  <si>
    <t>0,9*3*2,0*2*2    "sprchy</t>
  </si>
  <si>
    <t>214</t>
  </si>
  <si>
    <t>781131232</t>
  </si>
  <si>
    <t>Izolace pod obklad těsnícími pásy pro styčné nebo dilatační spáry</t>
  </si>
  <si>
    <t>623762038</t>
  </si>
  <si>
    <t>2,0*2*4   "rohy sprchových koutů</t>
  </si>
  <si>
    <t>215</t>
  </si>
  <si>
    <t>781474112</t>
  </si>
  <si>
    <t>Montáž obkladů vnitřních keramických hladkých přes 9 do 12 ks/m2 lepených flexibilním lepidlem</t>
  </si>
  <si>
    <t>-564136303</t>
  </si>
  <si>
    <t>216</t>
  </si>
  <si>
    <t>59761026</t>
  </si>
  <si>
    <t>obklad keramický hladký do 12ks/m2</t>
  </si>
  <si>
    <t>-574774652</t>
  </si>
  <si>
    <t>142,05*1,15 'Přepočtené koeficientem množství</t>
  </si>
  <si>
    <t>217</t>
  </si>
  <si>
    <t>781495211</t>
  </si>
  <si>
    <t>Čištění vnitřních ploch stěn po provedení obkladu chemickými prostředky</t>
  </si>
  <si>
    <t>759318306</t>
  </si>
  <si>
    <t>218</t>
  </si>
  <si>
    <t>998781101</t>
  </si>
  <si>
    <t>Přesun hmot tonážní pro obklady keramické v objektech v do 6 m</t>
  </si>
  <si>
    <t>1259756800</t>
  </si>
  <si>
    <t>219</t>
  </si>
  <si>
    <t>998781181</t>
  </si>
  <si>
    <t>Příplatek k přesunu hmot tonážní 781 prováděný bez použití mechanizace</t>
  </si>
  <si>
    <t>-628114438</t>
  </si>
  <si>
    <t>783</t>
  </si>
  <si>
    <t>Dokončovací práce - nátěry</t>
  </si>
  <si>
    <t>220</t>
  </si>
  <si>
    <t>783214101</t>
  </si>
  <si>
    <t>Základní jednonásobný syntetický nátěr tesařských konstrukcí</t>
  </si>
  <si>
    <t>-909888969</t>
  </si>
  <si>
    <t>KARBOLINEUM EXTRA</t>
  </si>
  <si>
    <t>13,6*1,125</t>
  </si>
  <si>
    <t>15*(0,1+0,26*2)*1,125</t>
  </si>
  <si>
    <t>221</t>
  </si>
  <si>
    <t>783218111</t>
  </si>
  <si>
    <t>Lazurovací dvojnásobný syntetický nátěr tesařských konstrukcí</t>
  </si>
  <si>
    <t>-888240247</t>
  </si>
  <si>
    <t>784</t>
  </si>
  <si>
    <t>Dokončovací práce - malby a tapety</t>
  </si>
  <si>
    <t>222</t>
  </si>
  <si>
    <t>784181101</t>
  </si>
  <si>
    <t>Základní akrylátová jednonásobná bezbarvá penetrace podkladu v místnostech v do 3,80 m</t>
  </si>
  <si>
    <t>1235808922</t>
  </si>
  <si>
    <t>223</t>
  </si>
  <si>
    <t>784211101</t>
  </si>
  <si>
    <t>Dvojnásobné bílé malby ze směsí za mokra výborně oděruvzdorných v místnostech v do 3,80 m</t>
  </si>
  <si>
    <t>134152422</t>
  </si>
  <si>
    <t>10,5+18,1+2,97*2+10,0*2+10,8   "SDK podhledy</t>
  </si>
  <si>
    <t>224</t>
  </si>
  <si>
    <t>784211163</t>
  </si>
  <si>
    <t>Příplatek k cenám 2x maleb ze směsí za mokra oděruvzdorných za barevnou malbu středně sytého odstínu</t>
  </si>
  <si>
    <t>-1598208556</t>
  </si>
  <si>
    <t>127,71*0,2    "předpoklad 20 % barevné</t>
  </si>
  <si>
    <t>SO 801 - Přípojky - kanalizace, vodovod, zasakování</t>
  </si>
  <si>
    <t xml:space="preserve">    8 - Trubní vedení</t>
  </si>
  <si>
    <t>131251100</t>
  </si>
  <si>
    <t>Hloubení jam nezapažených v hornině třídy těžitelnosti I skupiny 3 objem do 20 m3 strojně</t>
  </si>
  <si>
    <t>-455325556</t>
  </si>
  <si>
    <t>2,0*3,0*3,0    "zasakovací rýha</t>
  </si>
  <si>
    <t>1,5*1,5*1,5   "vodoměrná šachta</t>
  </si>
  <si>
    <t>0,6*0,6*1,2   "revizní šachta</t>
  </si>
  <si>
    <t>132251102</t>
  </si>
  <si>
    <t>Hloubení rýh nezapažených š do 800 mm v hornině třídy těžitelnosti I skupiny 3 objem do 50 m3 strojně</t>
  </si>
  <si>
    <t>-1778707843</t>
  </si>
  <si>
    <t>89,5*0,45*1,5   "vodovod</t>
  </si>
  <si>
    <t>(75,0+3,0)*0,6*1,2   "kanalizace</t>
  </si>
  <si>
    <t>139001101</t>
  </si>
  <si>
    <t>Příplatek za ztížení vykopávky v blízkosti podzemního vedení</t>
  </si>
  <si>
    <t>-289423212</t>
  </si>
  <si>
    <t>116,573*0,15   "15% z celkového množství výkopu</t>
  </si>
  <si>
    <t>-1538848849</t>
  </si>
  <si>
    <t>21,807</t>
  </si>
  <si>
    <t>116,573</t>
  </si>
  <si>
    <t>17,486</t>
  </si>
  <si>
    <t>-81,232</t>
  </si>
  <si>
    <t>-757603717</t>
  </si>
  <si>
    <t>74,634</t>
  </si>
  <si>
    <t>74,634*14 'Přepočtené koeficientem množství</t>
  </si>
  <si>
    <t>1472429524</t>
  </si>
  <si>
    <t>74,634*1,9</t>
  </si>
  <si>
    <t>1791352934</t>
  </si>
  <si>
    <t>337502501</t>
  </si>
  <si>
    <t>89,5*0,45*(1,5-0,45)   "vodovod</t>
  </si>
  <si>
    <t>(75,0+3,0)*0,6*(1,2-0,5)   "kanalizace</t>
  </si>
  <si>
    <t>2,0*3,0*1,0    "zasakovací rýha</t>
  </si>
  <si>
    <t>(1,5-1,2)*(1,5-1,2)*1,5   "vodoměrná šachta</t>
  </si>
  <si>
    <t>(0,6-0,4)*(0,6-0,4)*1,2   "revizní šachta</t>
  </si>
  <si>
    <t>175027353</t>
  </si>
  <si>
    <t>89,5*0,45*0,45   "vodovod</t>
  </si>
  <si>
    <t>(75,0+3,0)*0,6*0,5   "kanalizace</t>
  </si>
  <si>
    <t>-573340983</t>
  </si>
  <si>
    <t>41,524*2 'Přepočtené koeficientem množství</t>
  </si>
  <si>
    <t>2226107</t>
  </si>
  <si>
    <t>2,0*3,0*2    "zasakovací rýha</t>
  </si>
  <si>
    <t>2,0*2,0*2</t>
  </si>
  <si>
    <t>3,0*2,0*2</t>
  </si>
  <si>
    <t>69311081</t>
  </si>
  <si>
    <t>geotextilie netkaná separační, ochranná, filtrační, drenážní PES 300g/m2</t>
  </si>
  <si>
    <t>326708291</t>
  </si>
  <si>
    <t>32*1,1845 'Přepočtené koeficientem množství</t>
  </si>
  <si>
    <t>1212186831</t>
  </si>
  <si>
    <t>2,0*3,0*2,0    "zasakovací rýha</t>
  </si>
  <si>
    <t>272313611</t>
  </si>
  <si>
    <t>Základové klenby z betonu tř. C 16/20</t>
  </si>
  <si>
    <t>1700229250</t>
  </si>
  <si>
    <t>1,5   "obetonování vodoměrné šachty</t>
  </si>
  <si>
    <t>Trubní vedení</t>
  </si>
  <si>
    <t>871161141</t>
  </si>
  <si>
    <t>Montáž potrubí z PE100 SDR 11 otevřený výkop svařovaných na tupo D 32 x 3,0 mm</t>
  </si>
  <si>
    <t>-1426626605</t>
  </si>
  <si>
    <t>76,5</t>
  </si>
  <si>
    <t>13,0</t>
  </si>
  <si>
    <t>28613170</t>
  </si>
  <si>
    <t>trubka vodovodní PE100 SDR11 se signalizační vrstvou 32x3,0mm</t>
  </si>
  <si>
    <t>1542642990</t>
  </si>
  <si>
    <t>89,5*1,015 'Přepočtené koeficientem množství</t>
  </si>
  <si>
    <t>871275211</t>
  </si>
  <si>
    <t>Kanalizační potrubí z tvrdého PVC jednovrstvé tuhost třídy SN4 DN 125</t>
  </si>
  <si>
    <t>-1183932841</t>
  </si>
  <si>
    <t>871315221</t>
  </si>
  <si>
    <t>Kanalizační potrubí z tvrdého PVC jednovrstvé tuhost třídy SN8 DN 160</t>
  </si>
  <si>
    <t>-1322269373</t>
  </si>
  <si>
    <t>892233122</t>
  </si>
  <si>
    <t>Proplach a dezinfekce vodovodního potrubí</t>
  </si>
  <si>
    <t>304341858</t>
  </si>
  <si>
    <t>893811261</t>
  </si>
  <si>
    <t>Osazení vodoměrné šachty kruhové z PP obetonované pro statické zatížení D do 1,2 m hl do 1,2 m</t>
  </si>
  <si>
    <t>-314349121</t>
  </si>
  <si>
    <t>56230571</t>
  </si>
  <si>
    <t>šachta plastová vodoměrná kruhová k obetonování 1,2/1,2m</t>
  </si>
  <si>
    <t>960482862</t>
  </si>
  <si>
    <t>63126021</t>
  </si>
  <si>
    <t>poklop kompozitní pochůzný A15</t>
  </si>
  <si>
    <t>339400192</t>
  </si>
  <si>
    <t>894811135</t>
  </si>
  <si>
    <t>Revizní šachta z PVC typ přímý, DN 400/160 tlak 12,5 t hl od 1860 do 2230 mm</t>
  </si>
  <si>
    <t>67002674</t>
  </si>
  <si>
    <t>894812062</t>
  </si>
  <si>
    <t>Revizní a čistící šachta z PP DN 400 poklop litinový s betonovým rámem pro třídu zatížení B125</t>
  </si>
  <si>
    <t>-1494447240</t>
  </si>
  <si>
    <t>998276101</t>
  </si>
  <si>
    <t>Přesun hmot pro trubní vedení z trub z plastických hmot otevřený výkop</t>
  </si>
  <si>
    <t>930533829</t>
  </si>
  <si>
    <t>Příčka z pórobetonových hladkých tvárnic na tenkovrstvou maltu tl 200 mm</t>
  </si>
  <si>
    <t>Příčka z pórobetonových hladkých tvárnic na tenkovrstvou maltu tl 100 a 150 mm</t>
  </si>
  <si>
    <t>WC SADA závěsné WC s podomítkovou nádržkou pro zazdění</t>
  </si>
  <si>
    <t>D+M rozvodů silnoproudu vč. svítidel, ovládačů, apod. dle specifikace v PD a přiloženém výkazu</t>
  </si>
  <si>
    <t>D+M rozvodů hromosvodu vč. revize, apod. dle specifikace v PD a přiloženém výkazu</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</si>
</sst>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37">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0000A8"/>
      <name val="Arial CE"/>
    </font>
    <font>
      <sz val="8"/>
      <color rgb="FFFFFFFF"/>
      <name val="Arial CE"/>
    </font>
    <font>
      <sz val="8"/>
      <color rgb="FF3366FF"/>
      <name val="Arial CE"/>
    </font>
    <font>
      <b/>
      <sz val="14"/>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9"/>
      <color rgb="FF0000FF"/>
      <name val="Arial CE"/>
    </font>
    <font>
      <i/>
      <sz val="8"/>
      <color rgb="FF0000FF"/>
      <name val="Arial CE"/>
    </font>
    <font>
      <u/>
      <sz val="11"/>
      <color theme="10"/>
      <name val="Calibri"/>
      <scheme val="minor"/>
    </font>
  </fonts>
  <fills count="7">
    <fill>
      <patternFill patternType="none"/>
    </fill>
    <fill>
      <patternFill patternType="gray125"/>
    </fill>
    <fill>
      <patternFill patternType="solid">
        <fgColor rgb="FFC0C0C0"/>
      </patternFill>
    </fill>
    <fill>
      <patternFill patternType="solid">
        <fgColor rgb="FFBEBEBE"/>
      </patternFill>
    </fill>
    <fill>
      <patternFill patternType="solid">
        <fgColor rgb="FFD2D2D2"/>
      </patternFill>
    </fill>
    <fill>
      <patternFill patternType="solid">
        <fgColor rgb="FFFFFFCC"/>
      </patternFill>
    </fill>
    <fill>
      <patternFill patternType="solid">
        <fgColor rgb="FFFFFF99"/>
        <bgColor indexed="64"/>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6" fillId="0" borderId="0" applyNumberFormat="0" applyFill="0" applyBorder="0" applyAlignment="0" applyProtection="0"/>
  </cellStyleXfs>
  <cellXfs count="238">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15" fillId="0" borderId="0" xfId="0" applyFont="1" applyAlignment="1">
      <alignment horizontal="left" vertical="center"/>
    </xf>
    <xf numFmtId="0" fontId="14"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0" borderId="0" xfId="0" applyFont="1" applyAlignment="1">
      <alignment horizontal="left" vertical="center" wrapText="1"/>
    </xf>
    <xf numFmtId="0" fontId="0" fillId="0" borderId="4" xfId="0" applyBorder="1"/>
    <xf numFmtId="0" fontId="0" fillId="0" borderId="0" xfId="0" applyFont="1" applyAlignment="1">
      <alignment vertical="center"/>
    </xf>
    <xf numFmtId="0" fontId="0" fillId="0" borderId="3" xfId="0" applyFont="1" applyBorder="1" applyAlignment="1">
      <alignment vertical="center"/>
    </xf>
    <xf numFmtId="0" fontId="16" fillId="0" borderId="5" xfId="0" applyFont="1" applyBorder="1" applyAlignment="1">
      <alignment horizontal="left" vertical="center"/>
    </xf>
    <xf numFmtId="0" fontId="0" fillId="0" borderId="5" xfId="0" applyFont="1"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3" borderId="0" xfId="0" applyFont="1" applyFill="1" applyAlignment="1">
      <alignment vertical="center"/>
    </xf>
    <xf numFmtId="0" fontId="4" fillId="3" borderId="6" xfId="0" applyFont="1" applyFill="1" applyBorder="1" applyAlignment="1">
      <alignment horizontal="left" vertical="center"/>
    </xf>
    <xf numFmtId="0" fontId="0" fillId="3" borderId="7" xfId="0" applyFont="1" applyFill="1" applyBorder="1" applyAlignment="1">
      <alignment vertical="center"/>
    </xf>
    <xf numFmtId="0" fontId="4" fillId="3" borderId="7" xfId="0" applyFont="1" applyFill="1" applyBorder="1" applyAlignment="1">
      <alignment horizontal="center" vertical="center"/>
    </xf>
    <xf numFmtId="0" fontId="0" fillId="0" borderId="3" xfId="0" applyBorder="1" applyAlignment="1">
      <alignment vertical="center"/>
    </xf>
    <xf numFmtId="0" fontId="18"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6"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4" borderId="7" xfId="0" applyFont="1" applyFill="1" applyBorder="1" applyAlignment="1">
      <alignment vertical="center"/>
    </xf>
    <xf numFmtId="0" fontId="21" fillId="4" borderId="0" xfId="0" applyFont="1" applyFill="1" applyAlignment="1">
      <alignment horizontal="center" vertical="center"/>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4" fillId="0" borderId="3" xfId="0" applyFont="1" applyBorder="1" applyAlignment="1">
      <alignment vertical="center"/>
    </xf>
    <xf numFmtId="0" fontId="23" fillId="0" borderId="0" xfId="0" applyFont="1" applyAlignment="1">
      <alignment horizontal="left" vertical="center"/>
    </xf>
    <xf numFmtId="0" fontId="23" fillId="0" borderId="0" xfId="0" applyFont="1" applyAlignment="1">
      <alignment vertical="center"/>
    </xf>
    <xf numFmtId="4" fontId="23" fillId="0" borderId="0" xfId="0" applyNumberFormat="1" applyFont="1" applyAlignment="1">
      <alignment vertical="center"/>
    </xf>
    <xf numFmtId="0" fontId="4" fillId="0" borderId="0" xfId="0" applyFont="1" applyAlignment="1">
      <alignment horizontal="center" vertical="center"/>
    </xf>
    <xf numFmtId="4" fontId="19" fillId="0" borderId="14" xfId="0" applyNumberFormat="1" applyFont="1" applyBorder="1" applyAlignment="1">
      <alignment vertical="center"/>
    </xf>
    <xf numFmtId="4" fontId="19" fillId="0" borderId="0" xfId="0" applyNumberFormat="1" applyFont="1" applyBorder="1" applyAlignment="1">
      <alignment vertical="center"/>
    </xf>
    <xf numFmtId="166" fontId="19" fillId="0" borderId="0" xfId="0" applyNumberFormat="1" applyFont="1" applyBorder="1" applyAlignment="1">
      <alignment vertical="center"/>
    </xf>
    <xf numFmtId="4" fontId="19" fillId="0" borderId="15" xfId="0" applyNumberFormat="1" applyFont="1" applyBorder="1" applyAlignment="1">
      <alignment vertical="center"/>
    </xf>
    <xf numFmtId="0" fontId="4"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5" fillId="0" borderId="3"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3" fillId="0" borderId="0" xfId="0" applyFont="1" applyAlignment="1">
      <alignment horizontal="center" vertical="center"/>
    </xf>
    <xf numFmtId="4" fontId="28" fillId="0" borderId="14" xfId="0" applyNumberFormat="1" applyFont="1" applyBorder="1" applyAlignment="1">
      <alignment vertical="center"/>
    </xf>
    <xf numFmtId="4" fontId="28" fillId="0" borderId="0" xfId="0" applyNumberFormat="1" applyFont="1" applyBorder="1" applyAlignment="1">
      <alignment vertical="center"/>
    </xf>
    <xf numFmtId="166" fontId="28" fillId="0" borderId="0" xfId="0" applyNumberFormat="1" applyFont="1" applyBorder="1" applyAlignment="1">
      <alignment vertical="center"/>
    </xf>
    <xf numFmtId="4" fontId="28" fillId="0" borderId="15" xfId="0" applyNumberFormat="1" applyFont="1" applyBorder="1" applyAlignment="1">
      <alignment vertical="center"/>
    </xf>
    <xf numFmtId="0" fontId="5" fillId="0" borderId="0" xfId="0" applyFont="1" applyAlignment="1">
      <alignment horizontal="left" vertical="center"/>
    </xf>
    <xf numFmtId="4" fontId="28" fillId="0" borderId="19" xfId="0" applyNumberFormat="1" applyFont="1" applyBorder="1" applyAlignment="1">
      <alignment vertical="center"/>
    </xf>
    <xf numFmtId="4" fontId="28" fillId="0" borderId="20" xfId="0" applyNumberFormat="1" applyFont="1" applyBorder="1" applyAlignment="1">
      <alignment vertical="center"/>
    </xf>
    <xf numFmtId="166" fontId="28" fillId="0" borderId="20" xfId="0" applyNumberFormat="1" applyFont="1" applyBorder="1" applyAlignment="1">
      <alignment vertical="center"/>
    </xf>
    <xf numFmtId="4" fontId="28" fillId="0" borderId="21" xfId="0" applyNumberFormat="1" applyFont="1" applyBorder="1" applyAlignment="1">
      <alignment vertical="center"/>
    </xf>
    <xf numFmtId="0" fontId="0" fillId="0" borderId="0" xfId="0" applyProtection="1"/>
    <xf numFmtId="0" fontId="29" fillId="0" borderId="0" xfId="0"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16" fillId="0" borderId="0" xfId="0" applyFont="1" applyAlignment="1">
      <alignment horizontal="left" vertical="center"/>
    </xf>
    <xf numFmtId="0" fontId="20"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1" fillId="4" borderId="0" xfId="0" applyFont="1" applyFill="1" applyAlignment="1">
      <alignment horizontal="left" vertical="center"/>
    </xf>
    <xf numFmtId="0" fontId="21" fillId="4" borderId="0" xfId="0" applyFont="1" applyFill="1" applyAlignment="1">
      <alignment horizontal="right" vertical="center"/>
    </xf>
    <xf numFmtId="0" fontId="30"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21" fillId="4" borderId="16"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0" fillId="0" borderId="3" xfId="0" applyBorder="1" applyAlignment="1">
      <alignment horizontal="center" vertical="center" wrapText="1"/>
    </xf>
    <xf numFmtId="4" fontId="23" fillId="0" borderId="0" xfId="0" applyNumberFormat="1" applyFont="1" applyAlignment="1"/>
    <xf numFmtId="166" fontId="31" fillId="0" borderId="12" xfId="0" applyNumberFormat="1" applyFont="1" applyBorder="1" applyAlignment="1"/>
    <xf numFmtId="166" fontId="31" fillId="0" borderId="13" xfId="0" applyNumberFormat="1" applyFont="1" applyBorder="1" applyAlignment="1"/>
    <xf numFmtId="4" fontId="32" fillId="0" borderId="0" xfId="0" applyNumberFormat="1" applyFont="1" applyAlignment="1">
      <alignment vertical="center"/>
    </xf>
    <xf numFmtId="0" fontId="8" fillId="0" borderId="3" xfId="0" applyFont="1" applyBorder="1" applyAlignment="1"/>
    <xf numFmtId="0" fontId="8" fillId="0" borderId="0" xfId="0" applyFont="1" applyAlignment="1">
      <alignment horizontal="left"/>
    </xf>
    <xf numFmtId="0" fontId="6" fillId="0" borderId="0" xfId="0" applyFont="1" applyAlignment="1">
      <alignment horizontal="left"/>
    </xf>
    <xf numFmtId="4" fontId="6" fillId="0" borderId="0" xfId="0" applyNumberFormat="1" applyFont="1" applyAlignment="1"/>
    <xf numFmtId="0" fontId="8" fillId="0" borderId="14" xfId="0" applyFont="1" applyBorder="1" applyAlignment="1"/>
    <xf numFmtId="0" fontId="8" fillId="0" borderId="0" xfId="0" applyFont="1" applyBorder="1" applyAlignment="1"/>
    <xf numFmtId="166" fontId="8" fillId="0" borderId="0" xfId="0" applyNumberFormat="1" applyFont="1" applyBorder="1" applyAlignment="1"/>
    <xf numFmtId="166" fontId="8" fillId="0" borderId="15" xfId="0" applyNumberFormat="1" applyFont="1" applyBorder="1" applyAlignment="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applyAlignment="1"/>
    <xf numFmtId="0" fontId="0" fillId="0" borderId="3" xfId="0" applyFont="1" applyBorder="1" applyAlignment="1" applyProtection="1">
      <alignment vertical="center"/>
      <protection locked="0"/>
    </xf>
    <xf numFmtId="0" fontId="21" fillId="0" borderId="22" xfId="0" applyFont="1" applyBorder="1" applyAlignment="1" applyProtection="1">
      <alignment horizontal="center" vertical="center"/>
      <protection locked="0"/>
    </xf>
    <xf numFmtId="49" fontId="21" fillId="0" borderId="22" xfId="0" applyNumberFormat="1" applyFont="1" applyBorder="1" applyAlignment="1" applyProtection="1">
      <alignment horizontal="left" vertical="center" wrapText="1"/>
      <protection locked="0"/>
    </xf>
    <xf numFmtId="0" fontId="21" fillId="0" borderId="22" xfId="0" applyFont="1" applyBorder="1" applyAlignment="1" applyProtection="1">
      <alignment horizontal="left" vertical="center" wrapText="1"/>
      <protection locked="0"/>
    </xf>
    <xf numFmtId="0" fontId="21" fillId="0" borderId="22" xfId="0" applyFont="1" applyBorder="1" applyAlignment="1" applyProtection="1">
      <alignment horizontal="center" vertical="center" wrapText="1"/>
      <protection locked="0"/>
    </xf>
    <xf numFmtId="167" fontId="21" fillId="0" borderId="22" xfId="0" applyNumberFormat="1" applyFont="1" applyBorder="1" applyAlignment="1" applyProtection="1">
      <alignment vertical="center"/>
      <protection locked="0"/>
    </xf>
    <xf numFmtId="4" fontId="21" fillId="0" borderId="22" xfId="0" applyNumberFormat="1" applyFont="1" applyBorder="1" applyAlignment="1" applyProtection="1">
      <alignment vertical="center"/>
      <protection locked="0"/>
    </xf>
    <xf numFmtId="0" fontId="22" fillId="0" borderId="14" xfId="0" applyFont="1" applyBorder="1" applyAlignment="1">
      <alignment horizontal="left" vertical="center"/>
    </xf>
    <xf numFmtId="0" fontId="22" fillId="0" borderId="0" xfId="0" applyFont="1" applyBorder="1" applyAlignment="1">
      <alignment horizontal="center" vertical="center"/>
    </xf>
    <xf numFmtId="166" fontId="22" fillId="0" borderId="0" xfId="0" applyNumberFormat="1" applyFont="1" applyBorder="1" applyAlignment="1">
      <alignment vertical="center"/>
    </xf>
    <xf numFmtId="166" fontId="22" fillId="0" borderId="15" xfId="0" applyNumberFormat="1" applyFont="1" applyBorder="1" applyAlignment="1">
      <alignment vertical="center"/>
    </xf>
    <xf numFmtId="0" fontId="21"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lignment vertical="center"/>
    </xf>
    <xf numFmtId="0" fontId="33"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14" xfId="0" applyFont="1" applyBorder="1" applyAlignment="1">
      <alignment vertical="center"/>
    </xf>
    <xf numFmtId="0" fontId="9" fillId="0" borderId="0"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14" xfId="0" applyFont="1" applyBorder="1" applyAlignment="1">
      <alignment vertical="center"/>
    </xf>
    <xf numFmtId="0" fontId="10" fillId="0" borderId="0" xfId="0" applyFont="1" applyBorder="1" applyAlignment="1">
      <alignment vertical="center"/>
    </xf>
    <xf numFmtId="0" fontId="10" fillId="0" borderId="15" xfId="0" applyFont="1" applyBorder="1" applyAlignment="1">
      <alignment vertical="center"/>
    </xf>
    <xf numFmtId="0" fontId="34" fillId="0" borderId="22" xfId="0" applyFont="1" applyBorder="1" applyAlignment="1" applyProtection="1">
      <alignment horizontal="center" vertical="center"/>
      <protection locked="0"/>
    </xf>
    <xf numFmtId="49" fontId="34" fillId="0" borderId="22" xfId="0" applyNumberFormat="1" applyFont="1" applyBorder="1" applyAlignment="1" applyProtection="1">
      <alignment horizontal="left" vertical="center" wrapText="1"/>
      <protection locked="0"/>
    </xf>
    <xf numFmtId="0" fontId="34" fillId="0" borderId="22" xfId="0" applyFont="1" applyBorder="1" applyAlignment="1" applyProtection="1">
      <alignment horizontal="left" vertical="center" wrapText="1"/>
      <protection locked="0"/>
    </xf>
    <xf numFmtId="0" fontId="34" fillId="0" borderId="22" xfId="0" applyFont="1" applyBorder="1" applyAlignment="1" applyProtection="1">
      <alignment horizontal="center" vertical="center" wrapText="1"/>
      <protection locked="0"/>
    </xf>
    <xf numFmtId="167" fontId="34" fillId="0" borderId="22" xfId="0" applyNumberFormat="1" applyFont="1" applyBorder="1" applyAlignment="1" applyProtection="1">
      <alignment vertical="center"/>
      <protection locked="0"/>
    </xf>
    <xf numFmtId="4" fontId="34" fillId="0" borderId="22" xfId="0" applyNumberFormat="1" applyFont="1" applyBorder="1" applyAlignment="1" applyProtection="1">
      <alignment vertical="center"/>
      <protection locked="0"/>
    </xf>
    <xf numFmtId="0" fontId="35" fillId="0" borderId="3" xfId="0" applyFont="1" applyBorder="1" applyAlignment="1">
      <alignment vertical="center"/>
    </xf>
    <xf numFmtId="0" fontId="34" fillId="0" borderId="14" xfId="0" applyFont="1" applyBorder="1" applyAlignment="1">
      <alignment horizontal="left" vertical="center"/>
    </xf>
    <xf numFmtId="0" fontId="34" fillId="0" borderId="0" xfId="0" applyFont="1" applyBorder="1" applyAlignment="1">
      <alignment horizontal="center"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14" xfId="0" applyFont="1" applyBorder="1" applyAlignment="1">
      <alignment vertical="center"/>
    </xf>
    <xf numFmtId="0" fontId="11" fillId="0" borderId="0" xfId="0" applyFont="1" applyBorder="1" applyAlignment="1">
      <alignment vertical="center"/>
    </xf>
    <xf numFmtId="0" fontId="11" fillId="0" borderId="15" xfId="0" applyFont="1" applyBorder="1" applyAlignment="1">
      <alignment vertical="center"/>
    </xf>
    <xf numFmtId="0" fontId="12" fillId="0" borderId="3"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14" xfId="0" applyFont="1" applyBorder="1" applyAlignment="1">
      <alignment vertical="center"/>
    </xf>
    <xf numFmtId="0" fontId="12" fillId="0" borderId="0" xfId="0" applyFont="1" applyBorder="1" applyAlignment="1">
      <alignment vertical="center"/>
    </xf>
    <xf numFmtId="0" fontId="12" fillId="0" borderId="15" xfId="0" applyFont="1" applyBorder="1" applyAlignment="1">
      <alignment vertical="center"/>
    </xf>
    <xf numFmtId="0" fontId="9" fillId="0" borderId="19" xfId="0" applyFont="1" applyBorder="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22" fillId="0" borderId="19" xfId="0" applyFont="1" applyBorder="1" applyAlignment="1">
      <alignment horizontal="left" vertical="center"/>
    </xf>
    <xf numFmtId="0" fontId="22" fillId="0" borderId="20" xfId="0" applyFont="1" applyBorder="1" applyAlignment="1">
      <alignment horizontal="center" vertical="center"/>
    </xf>
    <xf numFmtId="166" fontId="22" fillId="0" borderId="20" xfId="0" applyNumberFormat="1" applyFont="1" applyBorder="1" applyAlignment="1">
      <alignment vertical="center"/>
    </xf>
    <xf numFmtId="166" fontId="22" fillId="0" borderId="21" xfId="0" applyNumberFormat="1" applyFont="1" applyBorder="1" applyAlignment="1">
      <alignment vertical="center"/>
    </xf>
    <xf numFmtId="4" fontId="21" fillId="5" borderId="22" xfId="0" applyNumberFormat="1" applyFont="1" applyFill="1" applyBorder="1" applyAlignment="1" applyProtection="1">
      <alignment vertical="center"/>
      <protection locked="0"/>
    </xf>
    <xf numFmtId="0" fontId="0" fillId="6" borderId="0" xfId="0" applyFill="1"/>
    <xf numFmtId="0" fontId="2" fillId="6" borderId="0" xfId="0" applyFont="1" applyFill="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0" fontId="2" fillId="0" borderId="0" xfId="0" applyFont="1" applyAlignment="1">
      <alignment horizontal="left" vertical="center" wrapText="1"/>
    </xf>
    <xf numFmtId="4" fontId="16" fillId="0" borderId="5" xfId="0" applyNumberFormat="1" applyFont="1" applyBorder="1" applyAlignment="1">
      <alignment vertical="center"/>
    </xf>
    <xf numFmtId="0" fontId="0" fillId="0" borderId="5" xfId="0" applyFont="1" applyBorder="1" applyAlignment="1">
      <alignment vertical="center"/>
    </xf>
    <xf numFmtId="0" fontId="1" fillId="0" borderId="0" xfId="0" applyFont="1" applyAlignment="1">
      <alignment horizontal="right" vertical="center"/>
    </xf>
    <xf numFmtId="4" fontId="17"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0" fontId="4" fillId="3" borderId="7" xfId="0" applyFont="1" applyFill="1" applyBorder="1" applyAlignment="1">
      <alignment horizontal="left" vertical="center"/>
    </xf>
    <xf numFmtId="0" fontId="0" fillId="3" borderId="7" xfId="0" applyFont="1" applyFill="1" applyBorder="1" applyAlignment="1">
      <alignment vertical="center"/>
    </xf>
    <xf numFmtId="4" fontId="4" fillId="3" borderId="7" xfId="0" applyNumberFormat="1" applyFont="1" applyFill="1" applyBorder="1" applyAlignment="1">
      <alignment vertical="center"/>
    </xf>
    <xf numFmtId="0" fontId="0" fillId="3" borderId="8" xfId="0" applyFont="1" applyFill="1" applyBorder="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19" fillId="0" borderId="11" xfId="0" applyFont="1" applyBorder="1" applyAlignment="1">
      <alignment horizontal="center" vertical="center"/>
    </xf>
    <xf numFmtId="0" fontId="19" fillId="0" borderId="12" xfId="0" applyFont="1" applyBorder="1" applyAlignment="1">
      <alignment horizontal="left" vertical="center"/>
    </xf>
    <xf numFmtId="0" fontId="20" fillId="0" borderId="14" xfId="0" applyFont="1" applyBorder="1" applyAlignment="1">
      <alignment horizontal="left" vertical="center"/>
    </xf>
    <xf numFmtId="0" fontId="20" fillId="0" borderId="0" xfId="0" applyFont="1" applyBorder="1" applyAlignment="1">
      <alignment horizontal="left" vertical="center"/>
    </xf>
    <xf numFmtId="0" fontId="14" fillId="2" borderId="0" xfId="0" applyFont="1" applyFill="1" applyAlignment="1">
      <alignment horizontal="center" vertical="center"/>
    </xf>
    <xf numFmtId="4" fontId="27" fillId="0" borderId="0" xfId="0" applyNumberFormat="1" applyFont="1" applyAlignment="1">
      <alignment vertical="center"/>
    </xf>
    <xf numFmtId="0" fontId="27" fillId="0" borderId="0" xfId="0" applyFont="1" applyAlignment="1">
      <alignment vertical="center"/>
    </xf>
    <xf numFmtId="0" fontId="26" fillId="0" borderId="0" xfId="0" applyFont="1" applyAlignment="1">
      <alignment horizontal="left" vertical="center" wrapText="1"/>
    </xf>
    <xf numFmtId="4" fontId="23" fillId="0" borderId="0" xfId="0" applyNumberFormat="1" applyFont="1" applyAlignment="1">
      <alignment horizontal="right" vertical="center"/>
    </xf>
    <xf numFmtId="4" fontId="23" fillId="0" borderId="0" xfId="0" applyNumberFormat="1" applyFont="1" applyAlignment="1">
      <alignment vertical="center"/>
    </xf>
    <xf numFmtId="0" fontId="21" fillId="4" borderId="6" xfId="0" applyFont="1" applyFill="1" applyBorder="1" applyAlignment="1">
      <alignment horizontal="center" vertical="center"/>
    </xf>
    <xf numFmtId="0" fontId="21" fillId="4" borderId="7" xfId="0" applyFont="1" applyFill="1" applyBorder="1" applyAlignment="1">
      <alignment horizontal="left" vertical="center"/>
    </xf>
    <xf numFmtId="0" fontId="21" fillId="4" borderId="7" xfId="0" applyFont="1" applyFill="1" applyBorder="1" applyAlignment="1">
      <alignment horizontal="center" vertical="center"/>
    </xf>
    <xf numFmtId="0" fontId="21" fillId="4" borderId="7" xfId="0" applyFont="1" applyFill="1" applyBorder="1" applyAlignment="1">
      <alignment horizontal="right" vertical="center"/>
    </xf>
    <xf numFmtId="0" fontId="21" fillId="4" borderId="8"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xf>
    <xf numFmtId="0" fontId="0"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cellXfs>
  <cellStyles count="2">
    <cellStyle name="Hypertextový odkaz" xfId="1" builtinId="8"/>
    <cellStyle name="Normální" xfId="0" builtinId="0" customBuiltin="1"/>
  </cellStyles>
  <dxfs count="0"/>
  <tableStyles count="0"/>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98"/>
  <sheetViews>
    <sheetView showGridLines="0" workbookViewId="0">
      <selection activeCell="AI18" sqref="AI18"/>
    </sheetView>
  </sheetViews>
  <sheetFormatPr defaultRowHeight="11.2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hidden="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c r="A1" s="17" t="s">
        <v>0</v>
      </c>
      <c r="AZ1" s="17" t="s">
        <v>1</v>
      </c>
      <c r="BA1" s="17" t="s">
        <v>2</v>
      </c>
      <c r="BB1" s="17" t="s">
        <v>1</v>
      </c>
      <c r="BT1" s="17" t="s">
        <v>3</v>
      </c>
      <c r="BU1" s="17" t="s">
        <v>3</v>
      </c>
      <c r="BV1" s="17" t="s">
        <v>4</v>
      </c>
    </row>
    <row r="2" spans="1:74" s="1" customFormat="1" ht="36.950000000000003" customHeight="1">
      <c r="AR2" s="222" t="s">
        <v>5</v>
      </c>
      <c r="AS2" s="202"/>
      <c r="AT2" s="202"/>
      <c r="AU2" s="202"/>
      <c r="AV2" s="202"/>
      <c r="AW2" s="202"/>
      <c r="AX2" s="202"/>
      <c r="AY2" s="202"/>
      <c r="AZ2" s="202"/>
      <c r="BA2" s="202"/>
      <c r="BB2" s="202"/>
      <c r="BC2" s="202"/>
      <c r="BD2" s="202"/>
      <c r="BE2" s="202"/>
      <c r="BS2" s="18" t="s">
        <v>6</v>
      </c>
      <c r="BT2" s="18" t="s">
        <v>7</v>
      </c>
    </row>
    <row r="3" spans="1:74" s="1" customFormat="1" ht="6.95"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pans="1:74" s="1" customFormat="1" ht="24.95" customHeight="1">
      <c r="B4" s="21"/>
      <c r="D4" s="22" t="s">
        <v>9</v>
      </c>
      <c r="AR4" s="21"/>
      <c r="AS4" s="23" t="s">
        <v>10</v>
      </c>
      <c r="BS4" s="18" t="s">
        <v>11</v>
      </c>
    </row>
    <row r="5" spans="1:74" s="1" customFormat="1" ht="12" customHeight="1">
      <c r="B5" s="21"/>
      <c r="D5" s="24" t="s">
        <v>12</v>
      </c>
      <c r="K5" s="201" t="s">
        <v>13</v>
      </c>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R5" s="21"/>
      <c r="BS5" s="18" t="s">
        <v>6</v>
      </c>
    </row>
    <row r="6" spans="1:74" s="1" customFormat="1" ht="36.950000000000003" customHeight="1">
      <c r="B6" s="21"/>
      <c r="D6" s="26" t="s">
        <v>14</v>
      </c>
      <c r="K6" s="203" t="s">
        <v>15</v>
      </c>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R6" s="21"/>
      <c r="BS6" s="18" t="s">
        <v>6</v>
      </c>
    </row>
    <row r="7" spans="1:74" s="1" customFormat="1" ht="12" customHeight="1">
      <c r="B7" s="21"/>
      <c r="D7" s="27" t="s">
        <v>16</v>
      </c>
      <c r="K7" s="25" t="s">
        <v>1</v>
      </c>
      <c r="AK7" s="27" t="s">
        <v>17</v>
      </c>
      <c r="AN7" s="25" t="s">
        <v>1</v>
      </c>
      <c r="AR7" s="21"/>
      <c r="BS7" s="18" t="s">
        <v>6</v>
      </c>
    </row>
    <row r="8" spans="1:74" s="1" customFormat="1" ht="12" customHeight="1">
      <c r="B8" s="21"/>
      <c r="D8" s="27" t="s">
        <v>18</v>
      </c>
      <c r="K8" s="25" t="s">
        <v>19</v>
      </c>
      <c r="AK8" s="27" t="s">
        <v>20</v>
      </c>
      <c r="AN8" s="25" t="s">
        <v>21</v>
      </c>
      <c r="AR8" s="21"/>
      <c r="BS8" s="18" t="s">
        <v>6</v>
      </c>
    </row>
    <row r="9" spans="1:74" s="1" customFormat="1" ht="14.45" customHeight="1">
      <c r="B9" s="21"/>
      <c r="AR9" s="21"/>
      <c r="BS9" s="18" t="s">
        <v>6</v>
      </c>
    </row>
    <row r="10" spans="1:74" s="1" customFormat="1" ht="12" customHeight="1">
      <c r="B10" s="21"/>
      <c r="D10" s="27" t="s">
        <v>22</v>
      </c>
      <c r="AK10" s="27" t="s">
        <v>23</v>
      </c>
      <c r="AN10" s="25" t="s">
        <v>1</v>
      </c>
      <c r="AR10" s="21"/>
      <c r="BS10" s="18" t="s">
        <v>6</v>
      </c>
    </row>
    <row r="11" spans="1:74" s="1" customFormat="1" ht="18.399999999999999" customHeight="1">
      <c r="B11" s="21"/>
      <c r="E11" s="25" t="s">
        <v>24</v>
      </c>
      <c r="AK11" s="27" t="s">
        <v>25</v>
      </c>
      <c r="AN11" s="25" t="s">
        <v>1</v>
      </c>
      <c r="AR11" s="21"/>
      <c r="BS11" s="18" t="s">
        <v>6</v>
      </c>
    </row>
    <row r="12" spans="1:74" s="1" customFormat="1" ht="6.95" customHeight="1">
      <c r="B12" s="21"/>
      <c r="AR12" s="21"/>
      <c r="BS12" s="18" t="s">
        <v>6</v>
      </c>
    </row>
    <row r="13" spans="1:74" s="1" customFormat="1" ht="12" customHeight="1">
      <c r="B13" s="21"/>
      <c r="D13" s="27" t="s">
        <v>26</v>
      </c>
      <c r="AK13" s="27" t="s">
        <v>23</v>
      </c>
      <c r="AN13" s="200" t="s">
        <v>1</v>
      </c>
      <c r="AR13" s="21"/>
      <c r="BS13" s="18" t="s">
        <v>6</v>
      </c>
    </row>
    <row r="14" spans="1:74" ht="12.75">
      <c r="B14" s="21"/>
      <c r="D14" s="199"/>
      <c r="E14" s="200" t="s">
        <v>19</v>
      </c>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K14" s="27" t="s">
        <v>25</v>
      </c>
      <c r="AN14" s="25" t="s">
        <v>1</v>
      </c>
      <c r="AR14" s="21"/>
      <c r="BS14" s="18" t="s">
        <v>6</v>
      </c>
    </row>
    <row r="15" spans="1:74" s="1" customFormat="1" ht="6.95" customHeight="1">
      <c r="B15" s="21"/>
      <c r="AR15" s="21"/>
      <c r="BS15" s="18" t="s">
        <v>3</v>
      </c>
    </row>
    <row r="16" spans="1:74" s="1" customFormat="1" ht="12" customHeight="1">
      <c r="B16" s="21"/>
      <c r="D16" s="27" t="s">
        <v>27</v>
      </c>
      <c r="AK16" s="27" t="s">
        <v>23</v>
      </c>
      <c r="AN16" s="25" t="s">
        <v>1</v>
      </c>
      <c r="AR16" s="21"/>
      <c r="BS16" s="18" t="s">
        <v>3</v>
      </c>
    </row>
    <row r="17" spans="1:71" s="1" customFormat="1" ht="18.399999999999999" customHeight="1">
      <c r="B17" s="21"/>
      <c r="E17" s="25" t="s">
        <v>28</v>
      </c>
      <c r="AK17" s="27" t="s">
        <v>25</v>
      </c>
      <c r="AN17" s="25" t="s">
        <v>1</v>
      </c>
      <c r="AR17" s="21"/>
      <c r="BS17" s="18" t="s">
        <v>29</v>
      </c>
    </row>
    <row r="18" spans="1:71" s="1" customFormat="1" ht="6.95" customHeight="1">
      <c r="B18" s="21"/>
      <c r="AR18" s="21"/>
      <c r="BS18" s="18" t="s">
        <v>6</v>
      </c>
    </row>
    <row r="19" spans="1:71" s="1" customFormat="1" ht="12" customHeight="1">
      <c r="B19" s="21"/>
      <c r="D19" s="27" t="s">
        <v>30</v>
      </c>
      <c r="AK19" s="27" t="s">
        <v>23</v>
      </c>
      <c r="AN19" s="25" t="s">
        <v>1</v>
      </c>
      <c r="AR19" s="21"/>
      <c r="BS19" s="18" t="s">
        <v>6</v>
      </c>
    </row>
    <row r="20" spans="1:71" s="1" customFormat="1" ht="18.399999999999999" customHeight="1">
      <c r="B20" s="21"/>
      <c r="E20" s="25" t="s">
        <v>31</v>
      </c>
      <c r="AK20" s="27" t="s">
        <v>25</v>
      </c>
      <c r="AN20" s="25" t="s">
        <v>1</v>
      </c>
      <c r="AR20" s="21"/>
      <c r="BS20" s="18" t="s">
        <v>29</v>
      </c>
    </row>
    <row r="21" spans="1:71" s="1" customFormat="1" ht="6.95" customHeight="1">
      <c r="B21" s="21"/>
      <c r="AR21" s="21"/>
    </row>
    <row r="22" spans="1:71" s="1" customFormat="1" ht="12" customHeight="1">
      <c r="B22" s="21"/>
      <c r="D22" s="27" t="s">
        <v>32</v>
      </c>
      <c r="AR22" s="21"/>
    </row>
    <row r="23" spans="1:71" s="1" customFormat="1" ht="16.5" customHeight="1">
      <c r="B23" s="21"/>
      <c r="E23" s="204" t="s">
        <v>1</v>
      </c>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4"/>
      <c r="AM23" s="204"/>
      <c r="AN23" s="204"/>
      <c r="AR23" s="21"/>
    </row>
    <row r="24" spans="1:71" s="1" customFormat="1" ht="6.95" customHeight="1">
      <c r="B24" s="21"/>
      <c r="AR24" s="21"/>
    </row>
    <row r="25" spans="1:71" s="1" customFormat="1" ht="6.95" customHeight="1">
      <c r="B25" s="21"/>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R25" s="21"/>
    </row>
    <row r="26" spans="1:71" s="2" customFormat="1" ht="25.9" customHeight="1">
      <c r="A26" s="30"/>
      <c r="B26" s="31"/>
      <c r="C26" s="30"/>
      <c r="D26" s="32" t="s">
        <v>33</v>
      </c>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205">
        <f>ROUND(AG94,2)</f>
        <v>0</v>
      </c>
      <c r="AL26" s="206"/>
      <c r="AM26" s="206"/>
      <c r="AN26" s="206"/>
      <c r="AO26" s="206"/>
      <c r="AP26" s="30"/>
      <c r="AQ26" s="30"/>
      <c r="AR26" s="31"/>
      <c r="BE26" s="30"/>
    </row>
    <row r="27" spans="1:71" s="2" customFormat="1" ht="6.95" customHeight="1">
      <c r="A27" s="30"/>
      <c r="B27" s="31"/>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1"/>
      <c r="BE27" s="30"/>
    </row>
    <row r="28" spans="1:71" s="2" customFormat="1" ht="12.75">
      <c r="A28" s="30"/>
      <c r="B28" s="31"/>
      <c r="C28" s="30"/>
      <c r="D28" s="30"/>
      <c r="E28" s="30"/>
      <c r="F28" s="30"/>
      <c r="G28" s="30"/>
      <c r="H28" s="30"/>
      <c r="I28" s="30"/>
      <c r="J28" s="30"/>
      <c r="K28" s="30"/>
      <c r="L28" s="207" t="s">
        <v>34</v>
      </c>
      <c r="M28" s="207"/>
      <c r="N28" s="207"/>
      <c r="O28" s="207"/>
      <c r="P28" s="207"/>
      <c r="Q28" s="30"/>
      <c r="R28" s="30"/>
      <c r="S28" s="30"/>
      <c r="T28" s="30"/>
      <c r="U28" s="30"/>
      <c r="V28" s="30"/>
      <c r="W28" s="207" t="s">
        <v>35</v>
      </c>
      <c r="X28" s="207"/>
      <c r="Y28" s="207"/>
      <c r="Z28" s="207"/>
      <c r="AA28" s="207"/>
      <c r="AB28" s="207"/>
      <c r="AC28" s="207"/>
      <c r="AD28" s="207"/>
      <c r="AE28" s="207"/>
      <c r="AF28" s="30"/>
      <c r="AG28" s="30"/>
      <c r="AH28" s="30"/>
      <c r="AI28" s="30"/>
      <c r="AJ28" s="30"/>
      <c r="AK28" s="207" t="s">
        <v>36</v>
      </c>
      <c r="AL28" s="207"/>
      <c r="AM28" s="207"/>
      <c r="AN28" s="207"/>
      <c r="AO28" s="207"/>
      <c r="AP28" s="30"/>
      <c r="AQ28" s="30"/>
      <c r="AR28" s="31"/>
      <c r="BE28" s="30"/>
    </row>
    <row r="29" spans="1:71" s="3" customFormat="1" ht="14.45" customHeight="1">
      <c r="B29" s="35"/>
      <c r="D29" s="27" t="s">
        <v>37</v>
      </c>
      <c r="F29" s="27" t="s">
        <v>38</v>
      </c>
      <c r="L29" s="210">
        <v>0.21</v>
      </c>
      <c r="M29" s="209"/>
      <c r="N29" s="209"/>
      <c r="O29" s="209"/>
      <c r="P29" s="209"/>
      <c r="W29" s="208">
        <f>ROUND(AZ94, 2)</f>
        <v>0</v>
      </c>
      <c r="X29" s="209"/>
      <c r="Y29" s="209"/>
      <c r="Z29" s="209"/>
      <c r="AA29" s="209"/>
      <c r="AB29" s="209"/>
      <c r="AC29" s="209"/>
      <c r="AD29" s="209"/>
      <c r="AE29" s="209"/>
      <c r="AK29" s="208">
        <f>ROUND(AV94, 2)</f>
        <v>0</v>
      </c>
      <c r="AL29" s="209"/>
      <c r="AM29" s="209"/>
      <c r="AN29" s="209"/>
      <c r="AO29" s="209"/>
      <c r="AR29" s="35"/>
    </row>
    <row r="30" spans="1:71" s="3" customFormat="1" ht="14.45" customHeight="1">
      <c r="B30" s="35"/>
      <c r="F30" s="27" t="s">
        <v>39</v>
      </c>
      <c r="L30" s="210">
        <v>0.15</v>
      </c>
      <c r="M30" s="209"/>
      <c r="N30" s="209"/>
      <c r="O30" s="209"/>
      <c r="P30" s="209"/>
      <c r="W30" s="208">
        <f>ROUND(BA94, 2)</f>
        <v>0</v>
      </c>
      <c r="X30" s="209"/>
      <c r="Y30" s="209"/>
      <c r="Z30" s="209"/>
      <c r="AA30" s="209"/>
      <c r="AB30" s="209"/>
      <c r="AC30" s="209"/>
      <c r="AD30" s="209"/>
      <c r="AE30" s="209"/>
      <c r="AK30" s="208">
        <f>ROUND(AW94, 2)</f>
        <v>0</v>
      </c>
      <c r="AL30" s="209"/>
      <c r="AM30" s="209"/>
      <c r="AN30" s="209"/>
      <c r="AO30" s="209"/>
      <c r="AR30" s="35"/>
    </row>
    <row r="31" spans="1:71" s="3" customFormat="1" ht="14.45" hidden="1" customHeight="1">
      <c r="B31" s="35"/>
      <c r="F31" s="27" t="s">
        <v>40</v>
      </c>
      <c r="L31" s="210">
        <v>0.21</v>
      </c>
      <c r="M31" s="209"/>
      <c r="N31" s="209"/>
      <c r="O31" s="209"/>
      <c r="P31" s="209"/>
      <c r="W31" s="208">
        <f>ROUND(BB94, 2)</f>
        <v>0</v>
      </c>
      <c r="X31" s="209"/>
      <c r="Y31" s="209"/>
      <c r="Z31" s="209"/>
      <c r="AA31" s="209"/>
      <c r="AB31" s="209"/>
      <c r="AC31" s="209"/>
      <c r="AD31" s="209"/>
      <c r="AE31" s="209"/>
      <c r="AK31" s="208">
        <v>0</v>
      </c>
      <c r="AL31" s="209"/>
      <c r="AM31" s="209"/>
      <c r="AN31" s="209"/>
      <c r="AO31" s="209"/>
      <c r="AR31" s="35"/>
    </row>
    <row r="32" spans="1:71" s="3" customFormat="1" ht="14.45" hidden="1" customHeight="1">
      <c r="B32" s="35"/>
      <c r="F32" s="27" t="s">
        <v>41</v>
      </c>
      <c r="L32" s="210">
        <v>0.15</v>
      </c>
      <c r="M32" s="209"/>
      <c r="N32" s="209"/>
      <c r="O32" s="209"/>
      <c r="P32" s="209"/>
      <c r="W32" s="208">
        <f>ROUND(BC94, 2)</f>
        <v>0</v>
      </c>
      <c r="X32" s="209"/>
      <c r="Y32" s="209"/>
      <c r="Z32" s="209"/>
      <c r="AA32" s="209"/>
      <c r="AB32" s="209"/>
      <c r="AC32" s="209"/>
      <c r="AD32" s="209"/>
      <c r="AE32" s="209"/>
      <c r="AK32" s="208">
        <v>0</v>
      </c>
      <c r="AL32" s="209"/>
      <c r="AM32" s="209"/>
      <c r="AN32" s="209"/>
      <c r="AO32" s="209"/>
      <c r="AR32" s="35"/>
    </row>
    <row r="33" spans="1:57" s="3" customFormat="1" ht="14.45" hidden="1" customHeight="1">
      <c r="B33" s="35"/>
      <c r="F33" s="27" t="s">
        <v>42</v>
      </c>
      <c r="L33" s="210">
        <v>0</v>
      </c>
      <c r="M33" s="209"/>
      <c r="N33" s="209"/>
      <c r="O33" s="209"/>
      <c r="P33" s="209"/>
      <c r="W33" s="208">
        <f>ROUND(BD94, 2)</f>
        <v>0</v>
      </c>
      <c r="X33" s="209"/>
      <c r="Y33" s="209"/>
      <c r="Z33" s="209"/>
      <c r="AA33" s="209"/>
      <c r="AB33" s="209"/>
      <c r="AC33" s="209"/>
      <c r="AD33" s="209"/>
      <c r="AE33" s="209"/>
      <c r="AK33" s="208">
        <v>0</v>
      </c>
      <c r="AL33" s="209"/>
      <c r="AM33" s="209"/>
      <c r="AN33" s="209"/>
      <c r="AO33" s="209"/>
      <c r="AR33" s="35"/>
    </row>
    <row r="34" spans="1:57" s="2" customFormat="1" ht="6.95" customHeight="1">
      <c r="A34" s="30"/>
      <c r="B34" s="31"/>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1"/>
      <c r="BE34" s="30"/>
    </row>
    <row r="35" spans="1:57" s="2" customFormat="1" ht="25.9" customHeight="1">
      <c r="A35" s="30"/>
      <c r="B35" s="31"/>
      <c r="C35" s="36"/>
      <c r="D35" s="37" t="s">
        <v>43</v>
      </c>
      <c r="E35" s="38"/>
      <c r="F35" s="38"/>
      <c r="G35" s="38"/>
      <c r="H35" s="38"/>
      <c r="I35" s="38"/>
      <c r="J35" s="38"/>
      <c r="K35" s="38"/>
      <c r="L35" s="38"/>
      <c r="M35" s="38"/>
      <c r="N35" s="38"/>
      <c r="O35" s="38"/>
      <c r="P35" s="38"/>
      <c r="Q35" s="38"/>
      <c r="R35" s="38"/>
      <c r="S35" s="38"/>
      <c r="T35" s="39" t="s">
        <v>44</v>
      </c>
      <c r="U35" s="38"/>
      <c r="V35" s="38"/>
      <c r="W35" s="38"/>
      <c r="X35" s="211" t="s">
        <v>45</v>
      </c>
      <c r="Y35" s="212"/>
      <c r="Z35" s="212"/>
      <c r="AA35" s="212"/>
      <c r="AB35" s="212"/>
      <c r="AC35" s="38"/>
      <c r="AD35" s="38"/>
      <c r="AE35" s="38"/>
      <c r="AF35" s="38"/>
      <c r="AG35" s="38"/>
      <c r="AH35" s="38"/>
      <c r="AI35" s="38"/>
      <c r="AJ35" s="38"/>
      <c r="AK35" s="213">
        <f>SUM(AK26:AK33)</f>
        <v>0</v>
      </c>
      <c r="AL35" s="212"/>
      <c r="AM35" s="212"/>
      <c r="AN35" s="212"/>
      <c r="AO35" s="214"/>
      <c r="AP35" s="36"/>
      <c r="AQ35" s="36"/>
      <c r="AR35" s="31"/>
      <c r="BE35" s="30"/>
    </row>
    <row r="36" spans="1:57" s="2" customFormat="1" ht="6.95" customHeight="1">
      <c r="A36" s="30"/>
      <c r="B36" s="31"/>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1"/>
      <c r="BE36" s="30"/>
    </row>
    <row r="37" spans="1:57" s="2" customFormat="1" ht="14.45" customHeight="1">
      <c r="A37" s="30"/>
      <c r="B37" s="31"/>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1"/>
      <c r="BE37" s="30"/>
    </row>
    <row r="38" spans="1:57" s="1" customFormat="1" ht="14.45" customHeight="1">
      <c r="B38" s="21"/>
      <c r="AR38" s="21"/>
    </row>
    <row r="39" spans="1:57" s="1" customFormat="1" ht="14.45" customHeight="1">
      <c r="B39" s="21"/>
      <c r="AR39" s="21"/>
    </row>
    <row r="40" spans="1:57" s="1" customFormat="1" ht="14.45" customHeight="1">
      <c r="B40" s="21"/>
      <c r="AR40" s="21"/>
    </row>
    <row r="41" spans="1:57" s="1" customFormat="1" ht="14.45" customHeight="1">
      <c r="B41" s="21"/>
      <c r="AR41" s="21"/>
    </row>
    <row r="42" spans="1:57" s="1" customFormat="1" ht="14.45" customHeight="1">
      <c r="B42" s="21"/>
      <c r="AR42" s="21"/>
    </row>
    <row r="43" spans="1:57" s="1" customFormat="1" ht="14.45" customHeight="1">
      <c r="B43" s="21"/>
      <c r="AR43" s="21"/>
    </row>
    <row r="44" spans="1:57" s="1" customFormat="1" ht="14.45" customHeight="1">
      <c r="B44" s="21"/>
      <c r="AR44" s="21"/>
    </row>
    <row r="45" spans="1:57" s="1" customFormat="1" ht="14.45" customHeight="1">
      <c r="B45" s="21"/>
      <c r="AR45" s="21"/>
    </row>
    <row r="46" spans="1:57" s="1" customFormat="1" ht="14.45" customHeight="1">
      <c r="B46" s="21"/>
      <c r="AR46" s="21"/>
    </row>
    <row r="47" spans="1:57" s="1" customFormat="1" ht="14.45" customHeight="1">
      <c r="B47" s="21"/>
      <c r="AR47" s="21"/>
    </row>
    <row r="48" spans="1:57" s="1" customFormat="1" ht="14.45" customHeight="1">
      <c r="B48" s="21"/>
      <c r="AR48" s="21"/>
    </row>
    <row r="49" spans="1:57" s="2" customFormat="1" ht="14.45" customHeight="1">
      <c r="B49" s="40"/>
      <c r="D49" s="41" t="s">
        <v>46</v>
      </c>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1" t="s">
        <v>47</v>
      </c>
      <c r="AI49" s="42"/>
      <c r="AJ49" s="42"/>
      <c r="AK49" s="42"/>
      <c r="AL49" s="42"/>
      <c r="AM49" s="42"/>
      <c r="AN49" s="42"/>
      <c r="AO49" s="42"/>
      <c r="AR49" s="40"/>
    </row>
    <row r="50" spans="1:57">
      <c r="B50" s="21"/>
      <c r="AR50" s="21"/>
    </row>
    <row r="51" spans="1:57">
      <c r="B51" s="21"/>
      <c r="AR51" s="21"/>
    </row>
    <row r="52" spans="1:57">
      <c r="B52" s="21"/>
      <c r="AR52" s="21"/>
    </row>
    <row r="53" spans="1:57">
      <c r="B53" s="21"/>
      <c r="AR53" s="21"/>
    </row>
    <row r="54" spans="1:57">
      <c r="B54" s="21"/>
      <c r="AR54" s="21"/>
    </row>
    <row r="55" spans="1:57">
      <c r="B55" s="21"/>
      <c r="AR55" s="21"/>
    </row>
    <row r="56" spans="1:57">
      <c r="B56" s="21"/>
      <c r="AR56" s="21"/>
    </row>
    <row r="57" spans="1:57">
      <c r="B57" s="21"/>
      <c r="AR57" s="21"/>
    </row>
    <row r="58" spans="1:57">
      <c r="B58" s="21"/>
      <c r="AR58" s="21"/>
    </row>
    <row r="59" spans="1:57">
      <c r="B59" s="21"/>
      <c r="AR59" s="21"/>
    </row>
    <row r="60" spans="1:57" s="2" customFormat="1" ht="12.75">
      <c r="A60" s="30"/>
      <c r="B60" s="31"/>
      <c r="C60" s="30"/>
      <c r="D60" s="43" t="s">
        <v>48</v>
      </c>
      <c r="E60" s="33"/>
      <c r="F60" s="33"/>
      <c r="G60" s="33"/>
      <c r="H60" s="33"/>
      <c r="I60" s="33"/>
      <c r="J60" s="33"/>
      <c r="K60" s="33"/>
      <c r="L60" s="33"/>
      <c r="M60" s="33"/>
      <c r="N60" s="33"/>
      <c r="O60" s="33"/>
      <c r="P60" s="33"/>
      <c r="Q60" s="33"/>
      <c r="R60" s="33"/>
      <c r="S60" s="33"/>
      <c r="T60" s="33"/>
      <c r="U60" s="33"/>
      <c r="V60" s="43" t="s">
        <v>49</v>
      </c>
      <c r="W60" s="33"/>
      <c r="X60" s="33"/>
      <c r="Y60" s="33"/>
      <c r="Z60" s="33"/>
      <c r="AA60" s="33"/>
      <c r="AB60" s="33"/>
      <c r="AC60" s="33"/>
      <c r="AD60" s="33"/>
      <c r="AE60" s="33"/>
      <c r="AF60" s="33"/>
      <c r="AG60" s="33"/>
      <c r="AH60" s="43" t="s">
        <v>48</v>
      </c>
      <c r="AI60" s="33"/>
      <c r="AJ60" s="33"/>
      <c r="AK60" s="33"/>
      <c r="AL60" s="33"/>
      <c r="AM60" s="43" t="s">
        <v>49</v>
      </c>
      <c r="AN60" s="33"/>
      <c r="AO60" s="33"/>
      <c r="AP60" s="30"/>
      <c r="AQ60" s="30"/>
      <c r="AR60" s="31"/>
      <c r="BE60" s="30"/>
    </row>
    <row r="61" spans="1:57">
      <c r="B61" s="21"/>
      <c r="AR61" s="21"/>
    </row>
    <row r="62" spans="1:57">
      <c r="B62" s="21"/>
      <c r="AR62" s="21"/>
    </row>
    <row r="63" spans="1:57">
      <c r="B63" s="21"/>
      <c r="AR63" s="21"/>
    </row>
    <row r="64" spans="1:57" s="2" customFormat="1" ht="12.75">
      <c r="A64" s="30"/>
      <c r="B64" s="31"/>
      <c r="C64" s="30"/>
      <c r="D64" s="41" t="s">
        <v>50</v>
      </c>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1" t="s">
        <v>51</v>
      </c>
      <c r="AI64" s="44"/>
      <c r="AJ64" s="44"/>
      <c r="AK64" s="44"/>
      <c r="AL64" s="44"/>
      <c r="AM64" s="44"/>
      <c r="AN64" s="44"/>
      <c r="AO64" s="44"/>
      <c r="AP64" s="30"/>
      <c r="AQ64" s="30"/>
      <c r="AR64" s="31"/>
      <c r="BE64" s="30"/>
    </row>
    <row r="65" spans="1:57">
      <c r="B65" s="21"/>
      <c r="AR65" s="21"/>
    </row>
    <row r="66" spans="1:57">
      <c r="B66" s="21"/>
      <c r="AR66" s="21"/>
    </row>
    <row r="67" spans="1:57">
      <c r="B67" s="21"/>
      <c r="AR67" s="21"/>
    </row>
    <row r="68" spans="1:57">
      <c r="B68" s="21"/>
      <c r="AR68" s="21"/>
    </row>
    <row r="69" spans="1:57">
      <c r="B69" s="21"/>
      <c r="AR69" s="21"/>
    </row>
    <row r="70" spans="1:57">
      <c r="B70" s="21"/>
      <c r="AR70" s="21"/>
    </row>
    <row r="71" spans="1:57">
      <c r="B71" s="21"/>
      <c r="AR71" s="21"/>
    </row>
    <row r="72" spans="1:57">
      <c r="B72" s="21"/>
      <c r="AR72" s="21"/>
    </row>
    <row r="73" spans="1:57">
      <c r="B73" s="21"/>
      <c r="AR73" s="21"/>
    </row>
    <row r="74" spans="1:57">
      <c r="B74" s="21"/>
      <c r="AR74" s="21"/>
    </row>
    <row r="75" spans="1:57" s="2" customFormat="1" ht="12.75">
      <c r="A75" s="30"/>
      <c r="B75" s="31"/>
      <c r="C75" s="30"/>
      <c r="D75" s="43" t="s">
        <v>48</v>
      </c>
      <c r="E75" s="33"/>
      <c r="F75" s="33"/>
      <c r="G75" s="33"/>
      <c r="H75" s="33"/>
      <c r="I75" s="33"/>
      <c r="J75" s="33"/>
      <c r="K75" s="33"/>
      <c r="L75" s="33"/>
      <c r="M75" s="33"/>
      <c r="N75" s="33"/>
      <c r="O75" s="33"/>
      <c r="P75" s="33"/>
      <c r="Q75" s="33"/>
      <c r="R75" s="33"/>
      <c r="S75" s="33"/>
      <c r="T75" s="33"/>
      <c r="U75" s="33"/>
      <c r="V75" s="43" t="s">
        <v>49</v>
      </c>
      <c r="W75" s="33"/>
      <c r="X75" s="33"/>
      <c r="Y75" s="33"/>
      <c r="Z75" s="33"/>
      <c r="AA75" s="33"/>
      <c r="AB75" s="33"/>
      <c r="AC75" s="33"/>
      <c r="AD75" s="33"/>
      <c r="AE75" s="33"/>
      <c r="AF75" s="33"/>
      <c r="AG75" s="33"/>
      <c r="AH75" s="43" t="s">
        <v>48</v>
      </c>
      <c r="AI75" s="33"/>
      <c r="AJ75" s="33"/>
      <c r="AK75" s="33"/>
      <c r="AL75" s="33"/>
      <c r="AM75" s="43" t="s">
        <v>49</v>
      </c>
      <c r="AN75" s="33"/>
      <c r="AO75" s="33"/>
      <c r="AP75" s="30"/>
      <c r="AQ75" s="30"/>
      <c r="AR75" s="31"/>
      <c r="BE75" s="30"/>
    </row>
    <row r="76" spans="1:57" s="2" customFormat="1">
      <c r="A76" s="30"/>
      <c r="B76" s="31"/>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1"/>
      <c r="BE76" s="30"/>
    </row>
    <row r="77" spans="1:57" s="2" customFormat="1" ht="6.95" customHeight="1">
      <c r="A77" s="30"/>
      <c r="B77" s="45"/>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31"/>
      <c r="BE77" s="30"/>
    </row>
    <row r="81" spans="1:91" s="2" customFormat="1" ht="6.95" customHeight="1">
      <c r="A81" s="30"/>
      <c r="B81" s="47"/>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31"/>
      <c r="BE81" s="30"/>
    </row>
    <row r="82" spans="1:91" s="2" customFormat="1" ht="24.95" customHeight="1">
      <c r="A82" s="30"/>
      <c r="B82" s="31"/>
      <c r="C82" s="22" t="s">
        <v>52</v>
      </c>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1"/>
      <c r="BE82" s="30"/>
    </row>
    <row r="83" spans="1:91" s="2" customFormat="1" ht="6.95" customHeight="1">
      <c r="A83" s="30"/>
      <c r="B83" s="31"/>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1"/>
      <c r="BE83" s="30"/>
    </row>
    <row r="84" spans="1:91" s="4" customFormat="1" ht="12" customHeight="1">
      <c r="B84" s="49"/>
      <c r="C84" s="27" t="s">
        <v>12</v>
      </c>
      <c r="L84" s="4" t="str">
        <f>K5</f>
        <v>ZN2022_069</v>
      </c>
      <c r="AR84" s="49"/>
    </row>
    <row r="85" spans="1:91" s="5" customFormat="1" ht="36.950000000000003" customHeight="1">
      <c r="B85" s="50"/>
      <c r="C85" s="51" t="s">
        <v>14</v>
      </c>
      <c r="L85" s="233" t="str">
        <f>K6</f>
        <v>Revitalizace venkovních šaten na městském stadionu, Šluknov</v>
      </c>
      <c r="M85" s="234"/>
      <c r="N85" s="234"/>
      <c r="O85" s="234"/>
      <c r="P85" s="234"/>
      <c r="Q85" s="234"/>
      <c r="R85" s="234"/>
      <c r="S85" s="234"/>
      <c r="T85" s="234"/>
      <c r="U85" s="234"/>
      <c r="V85" s="234"/>
      <c r="W85" s="234"/>
      <c r="X85" s="234"/>
      <c r="Y85" s="234"/>
      <c r="Z85" s="234"/>
      <c r="AA85" s="234"/>
      <c r="AB85" s="234"/>
      <c r="AC85" s="234"/>
      <c r="AD85" s="234"/>
      <c r="AE85" s="234"/>
      <c r="AF85" s="234"/>
      <c r="AG85" s="234"/>
      <c r="AH85" s="234"/>
      <c r="AI85" s="234"/>
      <c r="AJ85" s="234"/>
      <c r="AR85" s="50"/>
    </row>
    <row r="86" spans="1:91" s="2" customFormat="1" ht="6.95" customHeight="1">
      <c r="A86" s="30"/>
      <c r="B86" s="31"/>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1"/>
      <c r="BE86" s="30"/>
    </row>
    <row r="87" spans="1:91" s="2" customFormat="1" ht="12" customHeight="1">
      <c r="A87" s="30"/>
      <c r="B87" s="31"/>
      <c r="C87" s="27" t="s">
        <v>18</v>
      </c>
      <c r="D87" s="30"/>
      <c r="E87" s="30"/>
      <c r="F87" s="30"/>
      <c r="G87" s="30"/>
      <c r="H87" s="30"/>
      <c r="I87" s="30"/>
      <c r="J87" s="30"/>
      <c r="K87" s="30"/>
      <c r="L87" s="52" t="str">
        <f>IF(K8="","",K8)</f>
        <v xml:space="preserve"> </v>
      </c>
      <c r="M87" s="30"/>
      <c r="N87" s="30"/>
      <c r="O87" s="30"/>
      <c r="P87" s="30"/>
      <c r="Q87" s="30"/>
      <c r="R87" s="30"/>
      <c r="S87" s="30"/>
      <c r="T87" s="30"/>
      <c r="U87" s="30"/>
      <c r="V87" s="30"/>
      <c r="W87" s="30"/>
      <c r="X87" s="30"/>
      <c r="Y87" s="30"/>
      <c r="Z87" s="30"/>
      <c r="AA87" s="30"/>
      <c r="AB87" s="30"/>
      <c r="AC87" s="30"/>
      <c r="AD87" s="30"/>
      <c r="AE87" s="30"/>
      <c r="AF87" s="30"/>
      <c r="AG87" s="30"/>
      <c r="AH87" s="30"/>
      <c r="AI87" s="27" t="s">
        <v>20</v>
      </c>
      <c r="AJ87" s="30"/>
      <c r="AK87" s="30"/>
      <c r="AL87" s="30"/>
      <c r="AM87" s="215" t="str">
        <f>IF(AN8= "","",AN8)</f>
        <v>18. 10. 2023</v>
      </c>
      <c r="AN87" s="215"/>
      <c r="AO87" s="30"/>
      <c r="AP87" s="30"/>
      <c r="AQ87" s="30"/>
      <c r="AR87" s="31"/>
      <c r="BE87" s="30"/>
    </row>
    <row r="88" spans="1:91" s="2" customFormat="1" ht="6.95" customHeight="1">
      <c r="A88" s="30"/>
      <c r="B88" s="31"/>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1"/>
      <c r="BE88" s="30"/>
    </row>
    <row r="89" spans="1:91" s="2" customFormat="1" ht="15.2" customHeight="1">
      <c r="A89" s="30"/>
      <c r="B89" s="31"/>
      <c r="C89" s="27" t="s">
        <v>22</v>
      </c>
      <c r="D89" s="30"/>
      <c r="E89" s="30"/>
      <c r="F89" s="30"/>
      <c r="G89" s="30"/>
      <c r="H89" s="30"/>
      <c r="I89" s="30"/>
      <c r="J89" s="30"/>
      <c r="K89" s="30"/>
      <c r="L89" s="4" t="str">
        <f>IF(E11= "","",E11)</f>
        <v>Město Šluknov</v>
      </c>
      <c r="M89" s="30"/>
      <c r="N89" s="30"/>
      <c r="O89" s="30"/>
      <c r="P89" s="30"/>
      <c r="Q89" s="30"/>
      <c r="R89" s="30"/>
      <c r="S89" s="30"/>
      <c r="T89" s="30"/>
      <c r="U89" s="30"/>
      <c r="V89" s="30"/>
      <c r="W89" s="30"/>
      <c r="X89" s="30"/>
      <c r="Y89" s="30"/>
      <c r="Z89" s="30"/>
      <c r="AA89" s="30"/>
      <c r="AB89" s="30"/>
      <c r="AC89" s="30"/>
      <c r="AD89" s="30"/>
      <c r="AE89" s="30"/>
      <c r="AF89" s="30"/>
      <c r="AG89" s="30"/>
      <c r="AH89" s="30"/>
      <c r="AI89" s="27" t="s">
        <v>27</v>
      </c>
      <c r="AJ89" s="30"/>
      <c r="AK89" s="30"/>
      <c r="AL89" s="30"/>
      <c r="AM89" s="216" t="str">
        <f>IF(E17="","",E17)</f>
        <v>Vladimír Kašpar</v>
      </c>
      <c r="AN89" s="217"/>
      <c r="AO89" s="217"/>
      <c r="AP89" s="217"/>
      <c r="AQ89" s="30"/>
      <c r="AR89" s="31"/>
      <c r="AS89" s="218" t="s">
        <v>53</v>
      </c>
      <c r="AT89" s="219"/>
      <c r="AU89" s="54"/>
      <c r="AV89" s="54"/>
      <c r="AW89" s="54"/>
      <c r="AX89" s="54"/>
      <c r="AY89" s="54"/>
      <c r="AZ89" s="54"/>
      <c r="BA89" s="54"/>
      <c r="BB89" s="54"/>
      <c r="BC89" s="54"/>
      <c r="BD89" s="55"/>
      <c r="BE89" s="30"/>
    </row>
    <row r="90" spans="1:91" s="2" customFormat="1" ht="15.2" customHeight="1">
      <c r="A90" s="30"/>
      <c r="B90" s="31"/>
      <c r="C90" s="27" t="s">
        <v>26</v>
      </c>
      <c r="D90" s="30"/>
      <c r="E90" s="30"/>
      <c r="F90" s="30"/>
      <c r="G90" s="30"/>
      <c r="H90" s="30"/>
      <c r="I90" s="30"/>
      <c r="J90" s="30"/>
      <c r="K90" s="30"/>
      <c r="L90" s="4" t="str">
        <f>IF(E14="","",E14)</f>
        <v xml:space="preserve"> </v>
      </c>
      <c r="M90" s="30"/>
      <c r="N90" s="30"/>
      <c r="O90" s="30"/>
      <c r="P90" s="30"/>
      <c r="Q90" s="30"/>
      <c r="R90" s="30"/>
      <c r="S90" s="30"/>
      <c r="T90" s="30"/>
      <c r="U90" s="30"/>
      <c r="V90" s="30"/>
      <c r="W90" s="30"/>
      <c r="X90" s="30"/>
      <c r="Y90" s="30"/>
      <c r="Z90" s="30"/>
      <c r="AA90" s="30"/>
      <c r="AB90" s="30"/>
      <c r="AC90" s="30"/>
      <c r="AD90" s="30"/>
      <c r="AE90" s="30"/>
      <c r="AF90" s="30"/>
      <c r="AG90" s="30"/>
      <c r="AH90" s="30"/>
      <c r="AI90" s="27" t="s">
        <v>30</v>
      </c>
      <c r="AJ90" s="30"/>
      <c r="AK90" s="30"/>
      <c r="AL90" s="30"/>
      <c r="AM90" s="216" t="str">
        <f>IF(E20="","",E20)</f>
        <v>Bc. Zuzana Kosáková</v>
      </c>
      <c r="AN90" s="217"/>
      <c r="AO90" s="217"/>
      <c r="AP90" s="217"/>
      <c r="AQ90" s="30"/>
      <c r="AR90" s="31"/>
      <c r="AS90" s="220"/>
      <c r="AT90" s="221"/>
      <c r="AU90" s="56"/>
      <c r="AV90" s="56"/>
      <c r="AW90" s="56"/>
      <c r="AX90" s="56"/>
      <c r="AY90" s="56"/>
      <c r="AZ90" s="56"/>
      <c r="BA90" s="56"/>
      <c r="BB90" s="56"/>
      <c r="BC90" s="56"/>
      <c r="BD90" s="57"/>
      <c r="BE90" s="30"/>
    </row>
    <row r="91" spans="1:91" s="2" customFormat="1" ht="10.9" customHeight="1">
      <c r="A91" s="30"/>
      <c r="B91" s="31"/>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1"/>
      <c r="AS91" s="220"/>
      <c r="AT91" s="221"/>
      <c r="AU91" s="56"/>
      <c r="AV91" s="56"/>
      <c r="AW91" s="56"/>
      <c r="AX91" s="56"/>
      <c r="AY91" s="56"/>
      <c r="AZ91" s="56"/>
      <c r="BA91" s="56"/>
      <c r="BB91" s="56"/>
      <c r="BC91" s="56"/>
      <c r="BD91" s="57"/>
      <c r="BE91" s="30"/>
    </row>
    <row r="92" spans="1:91" s="2" customFormat="1" ht="29.25" customHeight="1">
      <c r="A92" s="30"/>
      <c r="B92" s="31"/>
      <c r="C92" s="228" t="s">
        <v>54</v>
      </c>
      <c r="D92" s="229"/>
      <c r="E92" s="229"/>
      <c r="F92" s="229"/>
      <c r="G92" s="229"/>
      <c r="H92" s="58"/>
      <c r="I92" s="230" t="s">
        <v>55</v>
      </c>
      <c r="J92" s="229"/>
      <c r="K92" s="229"/>
      <c r="L92" s="229"/>
      <c r="M92" s="229"/>
      <c r="N92" s="229"/>
      <c r="O92" s="229"/>
      <c r="P92" s="229"/>
      <c r="Q92" s="229"/>
      <c r="R92" s="229"/>
      <c r="S92" s="229"/>
      <c r="T92" s="229"/>
      <c r="U92" s="229"/>
      <c r="V92" s="229"/>
      <c r="W92" s="229"/>
      <c r="X92" s="229"/>
      <c r="Y92" s="229"/>
      <c r="Z92" s="229"/>
      <c r="AA92" s="229"/>
      <c r="AB92" s="229"/>
      <c r="AC92" s="229"/>
      <c r="AD92" s="229"/>
      <c r="AE92" s="229"/>
      <c r="AF92" s="229"/>
      <c r="AG92" s="231" t="s">
        <v>56</v>
      </c>
      <c r="AH92" s="229"/>
      <c r="AI92" s="229"/>
      <c r="AJ92" s="229"/>
      <c r="AK92" s="229"/>
      <c r="AL92" s="229"/>
      <c r="AM92" s="229"/>
      <c r="AN92" s="230" t="s">
        <v>57</v>
      </c>
      <c r="AO92" s="229"/>
      <c r="AP92" s="232"/>
      <c r="AQ92" s="59" t="s">
        <v>58</v>
      </c>
      <c r="AR92" s="31"/>
      <c r="AS92" s="60" t="s">
        <v>59</v>
      </c>
      <c r="AT92" s="61" t="s">
        <v>60</v>
      </c>
      <c r="AU92" s="61" t="s">
        <v>61</v>
      </c>
      <c r="AV92" s="61" t="s">
        <v>62</v>
      </c>
      <c r="AW92" s="61" t="s">
        <v>63</v>
      </c>
      <c r="AX92" s="61" t="s">
        <v>64</v>
      </c>
      <c r="AY92" s="61" t="s">
        <v>65</v>
      </c>
      <c r="AZ92" s="61" t="s">
        <v>66</v>
      </c>
      <c r="BA92" s="61" t="s">
        <v>67</v>
      </c>
      <c r="BB92" s="61" t="s">
        <v>68</v>
      </c>
      <c r="BC92" s="61" t="s">
        <v>69</v>
      </c>
      <c r="BD92" s="62" t="s">
        <v>70</v>
      </c>
      <c r="BE92" s="30"/>
    </row>
    <row r="93" spans="1:91" s="2" customFormat="1" ht="10.9" customHeight="1">
      <c r="A93" s="30"/>
      <c r="B93" s="31"/>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1"/>
      <c r="AS93" s="63"/>
      <c r="AT93" s="64"/>
      <c r="AU93" s="64"/>
      <c r="AV93" s="64"/>
      <c r="AW93" s="64"/>
      <c r="AX93" s="64"/>
      <c r="AY93" s="64"/>
      <c r="AZ93" s="64"/>
      <c r="BA93" s="64"/>
      <c r="BB93" s="64"/>
      <c r="BC93" s="64"/>
      <c r="BD93" s="65"/>
      <c r="BE93" s="30"/>
    </row>
    <row r="94" spans="1:91" s="6" customFormat="1" ht="32.450000000000003" customHeight="1">
      <c r="B94" s="66"/>
      <c r="C94" s="67" t="s">
        <v>71</v>
      </c>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226">
        <f>ROUND(SUM(AG95:AG96),2)</f>
        <v>0</v>
      </c>
      <c r="AH94" s="226"/>
      <c r="AI94" s="226"/>
      <c r="AJ94" s="226"/>
      <c r="AK94" s="226"/>
      <c r="AL94" s="226"/>
      <c r="AM94" s="226"/>
      <c r="AN94" s="227">
        <f>SUM(AG94,AT94)</f>
        <v>0</v>
      </c>
      <c r="AO94" s="227"/>
      <c r="AP94" s="227"/>
      <c r="AQ94" s="70" t="s">
        <v>1</v>
      </c>
      <c r="AR94" s="66"/>
      <c r="AS94" s="71">
        <f>ROUND(SUM(AS95:AS96),2)</f>
        <v>0</v>
      </c>
      <c r="AT94" s="72">
        <f>ROUND(SUM(AV94:AW94),2)</f>
        <v>0</v>
      </c>
      <c r="AU94" s="73">
        <f>ROUND(SUM(AU95:AU96),5)</f>
        <v>3336.93309</v>
      </c>
      <c r="AV94" s="72">
        <f>ROUND(AZ94*L29,2)</f>
        <v>0</v>
      </c>
      <c r="AW94" s="72">
        <f>ROUND(BA94*L30,2)</f>
        <v>0</v>
      </c>
      <c r="AX94" s="72">
        <f>ROUND(BB94*L29,2)</f>
        <v>0</v>
      </c>
      <c r="AY94" s="72">
        <f>ROUND(BC94*L30,2)</f>
        <v>0</v>
      </c>
      <c r="AZ94" s="72">
        <f>ROUND(SUM(AZ95:AZ96),2)</f>
        <v>0</v>
      </c>
      <c r="BA94" s="72">
        <f>ROUND(SUM(BA95:BA96),2)</f>
        <v>0</v>
      </c>
      <c r="BB94" s="72">
        <f>ROUND(SUM(BB95:BB96),2)</f>
        <v>0</v>
      </c>
      <c r="BC94" s="72">
        <f>ROUND(SUM(BC95:BC96),2)</f>
        <v>0</v>
      </c>
      <c r="BD94" s="74">
        <f>ROUND(SUM(BD95:BD96),2)</f>
        <v>0</v>
      </c>
      <c r="BS94" s="75" t="s">
        <v>72</v>
      </c>
      <c r="BT94" s="75" t="s">
        <v>73</v>
      </c>
      <c r="BU94" s="76" t="s">
        <v>74</v>
      </c>
      <c r="BV94" s="75" t="s">
        <v>75</v>
      </c>
      <c r="BW94" s="75" t="s">
        <v>4</v>
      </c>
      <c r="BX94" s="75" t="s">
        <v>76</v>
      </c>
      <c r="CL94" s="75" t="s">
        <v>1</v>
      </c>
    </row>
    <row r="95" spans="1:91" s="7" customFormat="1" ht="16.5" customHeight="1">
      <c r="A95" s="77" t="s">
        <v>77</v>
      </c>
      <c r="B95" s="78"/>
      <c r="C95" s="79"/>
      <c r="D95" s="225" t="s">
        <v>78</v>
      </c>
      <c r="E95" s="225"/>
      <c r="F95" s="225"/>
      <c r="G95" s="225"/>
      <c r="H95" s="225"/>
      <c r="I95" s="80"/>
      <c r="J95" s="225" t="s">
        <v>79</v>
      </c>
      <c r="K95" s="225"/>
      <c r="L95" s="225"/>
      <c r="M95" s="225"/>
      <c r="N95" s="225"/>
      <c r="O95" s="225"/>
      <c r="P95" s="225"/>
      <c r="Q95" s="225"/>
      <c r="R95" s="225"/>
      <c r="S95" s="225"/>
      <c r="T95" s="225"/>
      <c r="U95" s="225"/>
      <c r="V95" s="225"/>
      <c r="W95" s="225"/>
      <c r="X95" s="225"/>
      <c r="Y95" s="225"/>
      <c r="Z95" s="225"/>
      <c r="AA95" s="225"/>
      <c r="AB95" s="225"/>
      <c r="AC95" s="225"/>
      <c r="AD95" s="225"/>
      <c r="AE95" s="225"/>
      <c r="AF95" s="225"/>
      <c r="AG95" s="223">
        <f>'SO 701 - Stavební část'!J30</f>
        <v>0</v>
      </c>
      <c r="AH95" s="224"/>
      <c r="AI95" s="224"/>
      <c r="AJ95" s="224"/>
      <c r="AK95" s="224"/>
      <c r="AL95" s="224"/>
      <c r="AM95" s="224"/>
      <c r="AN95" s="223">
        <f>SUM(AG95,AT95)</f>
        <v>0</v>
      </c>
      <c r="AO95" s="224"/>
      <c r="AP95" s="224"/>
      <c r="AQ95" s="81" t="s">
        <v>80</v>
      </c>
      <c r="AR95" s="78"/>
      <c r="AS95" s="82">
        <v>0</v>
      </c>
      <c r="AT95" s="83">
        <f>ROUND(SUM(AV95:AW95),2)</f>
        <v>0</v>
      </c>
      <c r="AU95" s="84">
        <f>'SO 701 - Stavební část'!P143</f>
        <v>2866.7682570000002</v>
      </c>
      <c r="AV95" s="83">
        <f>'SO 701 - Stavební část'!J33</f>
        <v>0</v>
      </c>
      <c r="AW95" s="83">
        <f>'SO 701 - Stavební část'!J34</f>
        <v>0</v>
      </c>
      <c r="AX95" s="83">
        <f>'SO 701 - Stavební část'!J35</f>
        <v>0</v>
      </c>
      <c r="AY95" s="83">
        <f>'SO 701 - Stavební část'!J36</f>
        <v>0</v>
      </c>
      <c r="AZ95" s="83">
        <f>'SO 701 - Stavební část'!F33</f>
        <v>0</v>
      </c>
      <c r="BA95" s="83">
        <f>'SO 701 - Stavební část'!F34</f>
        <v>0</v>
      </c>
      <c r="BB95" s="83">
        <f>'SO 701 - Stavební část'!F35</f>
        <v>0</v>
      </c>
      <c r="BC95" s="83">
        <f>'SO 701 - Stavební část'!F36</f>
        <v>0</v>
      </c>
      <c r="BD95" s="85">
        <f>'SO 701 - Stavební část'!F37</f>
        <v>0</v>
      </c>
      <c r="BT95" s="86" t="s">
        <v>81</v>
      </c>
      <c r="BV95" s="86" t="s">
        <v>75</v>
      </c>
      <c r="BW95" s="86" t="s">
        <v>82</v>
      </c>
      <c r="BX95" s="86" t="s">
        <v>4</v>
      </c>
      <c r="CL95" s="86" t="s">
        <v>1</v>
      </c>
      <c r="CM95" s="86" t="s">
        <v>83</v>
      </c>
    </row>
    <row r="96" spans="1:91" s="7" customFormat="1" ht="24.75" customHeight="1">
      <c r="A96" s="77" t="s">
        <v>77</v>
      </c>
      <c r="B96" s="78"/>
      <c r="C96" s="79"/>
      <c r="D96" s="225" t="s">
        <v>84</v>
      </c>
      <c r="E96" s="225"/>
      <c r="F96" s="225"/>
      <c r="G96" s="225"/>
      <c r="H96" s="225"/>
      <c r="I96" s="80"/>
      <c r="J96" s="225" t="s">
        <v>85</v>
      </c>
      <c r="K96" s="225"/>
      <c r="L96" s="225"/>
      <c r="M96" s="225"/>
      <c r="N96" s="225"/>
      <c r="O96" s="225"/>
      <c r="P96" s="225"/>
      <c r="Q96" s="225"/>
      <c r="R96" s="225"/>
      <c r="S96" s="225"/>
      <c r="T96" s="225"/>
      <c r="U96" s="225"/>
      <c r="V96" s="225"/>
      <c r="W96" s="225"/>
      <c r="X96" s="225"/>
      <c r="Y96" s="225"/>
      <c r="Z96" s="225"/>
      <c r="AA96" s="225"/>
      <c r="AB96" s="225"/>
      <c r="AC96" s="225"/>
      <c r="AD96" s="225"/>
      <c r="AE96" s="225"/>
      <c r="AF96" s="225"/>
      <c r="AG96" s="223">
        <f>'SO 801 - Přípojky - kanal...'!J30</f>
        <v>0</v>
      </c>
      <c r="AH96" s="224"/>
      <c r="AI96" s="224"/>
      <c r="AJ96" s="224"/>
      <c r="AK96" s="224"/>
      <c r="AL96" s="224"/>
      <c r="AM96" s="224"/>
      <c r="AN96" s="223">
        <f>SUM(AG96,AT96)</f>
        <v>0</v>
      </c>
      <c r="AO96" s="224"/>
      <c r="AP96" s="224"/>
      <c r="AQ96" s="81" t="s">
        <v>80</v>
      </c>
      <c r="AR96" s="78"/>
      <c r="AS96" s="87">
        <v>0</v>
      </c>
      <c r="AT96" s="88">
        <f>ROUND(SUM(AV96:AW96),2)</f>
        <v>0</v>
      </c>
      <c r="AU96" s="89">
        <f>'SO 801 - Přípojky - kanal...'!P121</f>
        <v>470.164829</v>
      </c>
      <c r="AV96" s="88">
        <f>'SO 801 - Přípojky - kanal...'!J33</f>
        <v>0</v>
      </c>
      <c r="AW96" s="88">
        <f>'SO 801 - Přípojky - kanal...'!J34</f>
        <v>0</v>
      </c>
      <c r="AX96" s="88">
        <f>'SO 801 - Přípojky - kanal...'!J35</f>
        <v>0</v>
      </c>
      <c r="AY96" s="88">
        <f>'SO 801 - Přípojky - kanal...'!J36</f>
        <v>0</v>
      </c>
      <c r="AZ96" s="88">
        <f>'SO 801 - Přípojky - kanal...'!F33</f>
        <v>0</v>
      </c>
      <c r="BA96" s="88">
        <f>'SO 801 - Přípojky - kanal...'!F34</f>
        <v>0</v>
      </c>
      <c r="BB96" s="88">
        <f>'SO 801 - Přípojky - kanal...'!F35</f>
        <v>0</v>
      </c>
      <c r="BC96" s="88">
        <f>'SO 801 - Přípojky - kanal...'!F36</f>
        <v>0</v>
      </c>
      <c r="BD96" s="90">
        <f>'SO 801 - Přípojky - kanal...'!F37</f>
        <v>0</v>
      </c>
      <c r="BT96" s="86" t="s">
        <v>81</v>
      </c>
      <c r="BV96" s="86" t="s">
        <v>75</v>
      </c>
      <c r="BW96" s="86" t="s">
        <v>86</v>
      </c>
      <c r="BX96" s="86" t="s">
        <v>4</v>
      </c>
      <c r="CL96" s="86" t="s">
        <v>1</v>
      </c>
      <c r="CM96" s="86" t="s">
        <v>83</v>
      </c>
    </row>
    <row r="97" spans="1:57" s="2" customFormat="1" ht="30" customHeight="1">
      <c r="A97" s="30"/>
      <c r="B97" s="31"/>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1"/>
      <c r="AS97" s="30"/>
      <c r="AT97" s="30"/>
      <c r="AU97" s="30"/>
      <c r="AV97" s="30"/>
      <c r="AW97" s="30"/>
      <c r="AX97" s="30"/>
      <c r="AY97" s="30"/>
      <c r="AZ97" s="30"/>
      <c r="BA97" s="30"/>
      <c r="BB97" s="30"/>
      <c r="BC97" s="30"/>
      <c r="BD97" s="30"/>
      <c r="BE97" s="30"/>
    </row>
    <row r="98" spans="1:57" s="2" customFormat="1" ht="6.95" customHeight="1">
      <c r="A98" s="30"/>
      <c r="B98" s="45"/>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31"/>
      <c r="AS98" s="30"/>
      <c r="AT98" s="30"/>
      <c r="AU98" s="30"/>
      <c r="AV98" s="30"/>
      <c r="AW98" s="30"/>
      <c r="AX98" s="30"/>
      <c r="AY98" s="30"/>
      <c r="AZ98" s="30"/>
      <c r="BA98" s="30"/>
      <c r="BB98" s="30"/>
      <c r="BC98" s="30"/>
      <c r="BD98" s="30"/>
      <c r="BE98" s="30"/>
    </row>
  </sheetData>
  <mergeCells count="44">
    <mergeCell ref="AR2:BE2"/>
    <mergeCell ref="AN96:AP96"/>
    <mergeCell ref="AG96:AM96"/>
    <mergeCell ref="D96:H96"/>
    <mergeCell ref="J96:AF96"/>
    <mergeCell ref="AG94:AM94"/>
    <mergeCell ref="AN94:AP94"/>
    <mergeCell ref="C92:G92"/>
    <mergeCell ref="I92:AF92"/>
    <mergeCell ref="AG92:AM92"/>
    <mergeCell ref="AN92:AP92"/>
    <mergeCell ref="AN95:AP95"/>
    <mergeCell ref="AG95:AM95"/>
    <mergeCell ref="D95:H95"/>
    <mergeCell ref="J95:AF95"/>
    <mergeCell ref="L85:AJ85"/>
    <mergeCell ref="AM87:AN87"/>
    <mergeCell ref="AM89:AP89"/>
    <mergeCell ref="AS89:AT91"/>
    <mergeCell ref="AM90:AP90"/>
    <mergeCell ref="W33:AE33"/>
    <mergeCell ref="AK33:AO33"/>
    <mergeCell ref="L33:P33"/>
    <mergeCell ref="X35:AB35"/>
    <mergeCell ref="AK35:AO35"/>
    <mergeCell ref="W31:AE31"/>
    <mergeCell ref="AK31:AO31"/>
    <mergeCell ref="L31:P31"/>
    <mergeCell ref="W32:AE32"/>
    <mergeCell ref="AK32:AO32"/>
    <mergeCell ref="L32:P32"/>
    <mergeCell ref="W29:AE29"/>
    <mergeCell ref="AK29:AO29"/>
    <mergeCell ref="L29:P29"/>
    <mergeCell ref="W30:AE30"/>
    <mergeCell ref="AK30:AO30"/>
    <mergeCell ref="L30:P30"/>
    <mergeCell ref="K5:AJ5"/>
    <mergeCell ref="K6:AJ6"/>
    <mergeCell ref="E23:AN23"/>
    <mergeCell ref="AK26:AO26"/>
    <mergeCell ref="L28:P28"/>
    <mergeCell ref="W28:AE28"/>
    <mergeCell ref="AK28:AO28"/>
  </mergeCells>
  <hyperlinks>
    <hyperlink ref="A95" location="'SO 701 - Stavební část'!C2" display="/"/>
    <hyperlink ref="A96" location="'SO 801 - Přípojky - kanal...'!C2" display="/"/>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674"/>
  <sheetViews>
    <sheetView showGridLines="0" tabSelected="1" topLeftCell="A596" workbookViewId="0">
      <selection activeCell="I596" sqref="I596"/>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c r="A1" s="91"/>
    </row>
    <row r="2" spans="1:46" s="1" customFormat="1" ht="36.950000000000003" customHeight="1">
      <c r="L2" s="222" t="s">
        <v>5</v>
      </c>
      <c r="M2" s="202"/>
      <c r="N2" s="202"/>
      <c r="O2" s="202"/>
      <c r="P2" s="202"/>
      <c r="Q2" s="202"/>
      <c r="R2" s="202"/>
      <c r="S2" s="202"/>
      <c r="T2" s="202"/>
      <c r="U2" s="202"/>
      <c r="V2" s="202"/>
      <c r="AT2" s="18" t="s">
        <v>82</v>
      </c>
    </row>
    <row r="3" spans="1:46" s="1" customFormat="1" ht="6.95" customHeight="1">
      <c r="B3" s="19"/>
      <c r="C3" s="20"/>
      <c r="D3" s="20"/>
      <c r="E3" s="20"/>
      <c r="F3" s="20"/>
      <c r="G3" s="20"/>
      <c r="H3" s="20"/>
      <c r="I3" s="20"/>
      <c r="J3" s="20"/>
      <c r="K3" s="20"/>
      <c r="L3" s="21"/>
      <c r="AT3" s="18" t="s">
        <v>83</v>
      </c>
    </row>
    <row r="4" spans="1:46" s="1" customFormat="1" ht="24.95" customHeight="1">
      <c r="B4" s="21"/>
      <c r="D4" s="22" t="s">
        <v>87</v>
      </c>
      <c r="L4" s="21"/>
      <c r="M4" s="92" t="s">
        <v>10</v>
      </c>
      <c r="AT4" s="18" t="s">
        <v>3</v>
      </c>
    </row>
    <row r="5" spans="1:46" s="1" customFormat="1" ht="6.95" customHeight="1">
      <c r="B5" s="21"/>
      <c r="L5" s="21"/>
    </row>
    <row r="6" spans="1:46" s="1" customFormat="1" ht="12" customHeight="1">
      <c r="B6" s="21"/>
      <c r="D6" s="27" t="s">
        <v>14</v>
      </c>
      <c r="L6" s="21"/>
    </row>
    <row r="7" spans="1:46" s="1" customFormat="1" ht="16.5" customHeight="1">
      <c r="B7" s="21"/>
      <c r="E7" s="236" t="str">
        <f>'Rekapitulace stavby'!K6</f>
        <v>Revitalizace venkovních šaten na městském stadionu, Šluknov</v>
      </c>
      <c r="F7" s="237"/>
      <c r="G7" s="237"/>
      <c r="H7" s="237"/>
      <c r="L7" s="21"/>
    </row>
    <row r="8" spans="1:46" s="2" customFormat="1" ht="12" customHeight="1">
      <c r="A8" s="30"/>
      <c r="B8" s="31"/>
      <c r="C8" s="30"/>
      <c r="D8" s="27" t="s">
        <v>88</v>
      </c>
      <c r="E8" s="30"/>
      <c r="F8" s="30"/>
      <c r="G8" s="30"/>
      <c r="H8" s="30"/>
      <c r="I8" s="30"/>
      <c r="J8" s="30"/>
      <c r="K8" s="30"/>
      <c r="L8" s="40"/>
      <c r="S8" s="30"/>
      <c r="T8" s="30"/>
      <c r="U8" s="30"/>
      <c r="V8" s="30"/>
      <c r="W8" s="30"/>
      <c r="X8" s="30"/>
      <c r="Y8" s="30"/>
      <c r="Z8" s="30"/>
      <c r="AA8" s="30"/>
      <c r="AB8" s="30"/>
      <c r="AC8" s="30"/>
      <c r="AD8" s="30"/>
      <c r="AE8" s="30"/>
    </row>
    <row r="9" spans="1:46" s="2" customFormat="1" ht="16.5" customHeight="1">
      <c r="A9" s="30"/>
      <c r="B9" s="31"/>
      <c r="C9" s="30"/>
      <c r="D9" s="30"/>
      <c r="E9" s="233" t="s">
        <v>89</v>
      </c>
      <c r="F9" s="235"/>
      <c r="G9" s="235"/>
      <c r="H9" s="235"/>
      <c r="I9" s="30"/>
      <c r="J9" s="30"/>
      <c r="K9" s="30"/>
      <c r="L9" s="40"/>
      <c r="S9" s="30"/>
      <c r="T9" s="30"/>
      <c r="U9" s="30"/>
      <c r="V9" s="30"/>
      <c r="W9" s="30"/>
      <c r="X9" s="30"/>
      <c r="Y9" s="30"/>
      <c r="Z9" s="30"/>
      <c r="AA9" s="30"/>
      <c r="AB9" s="30"/>
      <c r="AC9" s="30"/>
      <c r="AD9" s="30"/>
      <c r="AE9" s="30"/>
    </row>
    <row r="10" spans="1:46" s="2" customFormat="1">
      <c r="A10" s="30"/>
      <c r="B10" s="31"/>
      <c r="C10" s="30"/>
      <c r="D10" s="30"/>
      <c r="E10" s="30"/>
      <c r="F10" s="30"/>
      <c r="G10" s="30"/>
      <c r="H10" s="30"/>
      <c r="I10" s="30"/>
      <c r="J10" s="30"/>
      <c r="K10" s="30"/>
      <c r="L10" s="40"/>
      <c r="S10" s="30"/>
      <c r="T10" s="30"/>
      <c r="U10" s="30"/>
      <c r="V10" s="30"/>
      <c r="W10" s="30"/>
      <c r="X10" s="30"/>
      <c r="Y10" s="30"/>
      <c r="Z10" s="30"/>
      <c r="AA10" s="30"/>
      <c r="AB10" s="30"/>
      <c r="AC10" s="30"/>
      <c r="AD10" s="30"/>
      <c r="AE10" s="30"/>
    </row>
    <row r="11" spans="1:46" s="2" customFormat="1" ht="12" customHeight="1">
      <c r="A11" s="30"/>
      <c r="B11" s="31"/>
      <c r="C11" s="30"/>
      <c r="D11" s="27" t="s">
        <v>16</v>
      </c>
      <c r="E11" s="30"/>
      <c r="F11" s="25" t="s">
        <v>1</v>
      </c>
      <c r="G11" s="30"/>
      <c r="H11" s="30"/>
      <c r="I11" s="27" t="s">
        <v>17</v>
      </c>
      <c r="J11" s="25" t="s">
        <v>1</v>
      </c>
      <c r="K11" s="30"/>
      <c r="L11" s="40"/>
      <c r="S11" s="30"/>
      <c r="T11" s="30"/>
      <c r="U11" s="30"/>
      <c r="V11" s="30"/>
      <c r="W11" s="30"/>
      <c r="X11" s="30"/>
      <c r="Y11" s="30"/>
      <c r="Z11" s="30"/>
      <c r="AA11" s="30"/>
      <c r="AB11" s="30"/>
      <c r="AC11" s="30"/>
      <c r="AD11" s="30"/>
      <c r="AE11" s="30"/>
    </row>
    <row r="12" spans="1:46" s="2" customFormat="1" ht="12" customHeight="1">
      <c r="A12" s="30"/>
      <c r="B12" s="31"/>
      <c r="C12" s="30"/>
      <c r="D12" s="27" t="s">
        <v>18</v>
      </c>
      <c r="E12" s="30"/>
      <c r="F12" s="25" t="s">
        <v>19</v>
      </c>
      <c r="G12" s="30"/>
      <c r="H12" s="30"/>
      <c r="I12" s="27" t="s">
        <v>20</v>
      </c>
      <c r="J12" s="53" t="str">
        <f>'Rekapitulace stavby'!AN8</f>
        <v>18. 10. 2023</v>
      </c>
      <c r="K12" s="30"/>
      <c r="L12" s="40"/>
      <c r="S12" s="30"/>
      <c r="T12" s="30"/>
      <c r="U12" s="30"/>
      <c r="V12" s="30"/>
      <c r="W12" s="30"/>
      <c r="X12" s="30"/>
      <c r="Y12" s="30"/>
      <c r="Z12" s="30"/>
      <c r="AA12" s="30"/>
      <c r="AB12" s="30"/>
      <c r="AC12" s="30"/>
      <c r="AD12" s="30"/>
      <c r="AE12" s="30"/>
    </row>
    <row r="13" spans="1:46" s="2" customFormat="1" ht="10.9" customHeight="1">
      <c r="A13" s="30"/>
      <c r="B13" s="31"/>
      <c r="C13" s="30"/>
      <c r="D13" s="30"/>
      <c r="E13" s="30"/>
      <c r="F13" s="30"/>
      <c r="G13" s="30"/>
      <c r="H13" s="30"/>
      <c r="I13" s="30"/>
      <c r="J13" s="30"/>
      <c r="K13" s="30"/>
      <c r="L13" s="40"/>
      <c r="S13" s="30"/>
      <c r="T13" s="30"/>
      <c r="U13" s="30"/>
      <c r="V13" s="30"/>
      <c r="W13" s="30"/>
      <c r="X13" s="30"/>
      <c r="Y13" s="30"/>
      <c r="Z13" s="30"/>
      <c r="AA13" s="30"/>
      <c r="AB13" s="30"/>
      <c r="AC13" s="30"/>
      <c r="AD13" s="30"/>
      <c r="AE13" s="30"/>
    </row>
    <row r="14" spans="1:46" s="2" customFormat="1" ht="12" customHeight="1">
      <c r="A14" s="30"/>
      <c r="B14" s="31"/>
      <c r="C14" s="30"/>
      <c r="D14" s="27" t="s">
        <v>22</v>
      </c>
      <c r="E14" s="30"/>
      <c r="F14" s="30"/>
      <c r="G14" s="30"/>
      <c r="H14" s="30"/>
      <c r="I14" s="27" t="s">
        <v>23</v>
      </c>
      <c r="J14" s="25" t="s">
        <v>1</v>
      </c>
      <c r="K14" s="30"/>
      <c r="L14" s="40"/>
      <c r="S14" s="30"/>
      <c r="T14" s="30"/>
      <c r="U14" s="30"/>
      <c r="V14" s="30"/>
      <c r="W14" s="30"/>
      <c r="X14" s="30"/>
      <c r="Y14" s="30"/>
      <c r="Z14" s="30"/>
      <c r="AA14" s="30"/>
      <c r="AB14" s="30"/>
      <c r="AC14" s="30"/>
      <c r="AD14" s="30"/>
      <c r="AE14" s="30"/>
    </row>
    <row r="15" spans="1:46" s="2" customFormat="1" ht="18" customHeight="1">
      <c r="A15" s="30"/>
      <c r="B15" s="31"/>
      <c r="C15" s="30"/>
      <c r="D15" s="30"/>
      <c r="E15" s="25" t="s">
        <v>24</v>
      </c>
      <c r="F15" s="30"/>
      <c r="G15" s="30"/>
      <c r="H15" s="30"/>
      <c r="I15" s="27" t="s">
        <v>25</v>
      </c>
      <c r="J15" s="25" t="s">
        <v>1</v>
      </c>
      <c r="K15" s="30"/>
      <c r="L15" s="40"/>
      <c r="S15" s="30"/>
      <c r="T15" s="30"/>
      <c r="U15" s="30"/>
      <c r="V15" s="30"/>
      <c r="W15" s="30"/>
      <c r="X15" s="30"/>
      <c r="Y15" s="30"/>
      <c r="Z15" s="30"/>
      <c r="AA15" s="30"/>
      <c r="AB15" s="30"/>
      <c r="AC15" s="30"/>
      <c r="AD15" s="30"/>
      <c r="AE15" s="30"/>
    </row>
    <row r="16" spans="1:46" s="2" customFormat="1" ht="6.95" customHeight="1">
      <c r="A16" s="30"/>
      <c r="B16" s="31"/>
      <c r="C16" s="30"/>
      <c r="D16" s="30"/>
      <c r="E16" s="30"/>
      <c r="F16" s="30"/>
      <c r="G16" s="30"/>
      <c r="H16" s="30"/>
      <c r="I16" s="30"/>
      <c r="J16" s="30"/>
      <c r="K16" s="30"/>
      <c r="L16" s="40"/>
      <c r="S16" s="30"/>
      <c r="T16" s="30"/>
      <c r="U16" s="30"/>
      <c r="V16" s="30"/>
      <c r="W16" s="30"/>
      <c r="X16" s="30"/>
      <c r="Y16" s="30"/>
      <c r="Z16" s="30"/>
      <c r="AA16" s="30"/>
      <c r="AB16" s="30"/>
      <c r="AC16" s="30"/>
      <c r="AD16" s="30"/>
      <c r="AE16" s="30"/>
    </row>
    <row r="17" spans="1:31" s="2" customFormat="1" ht="12" customHeight="1">
      <c r="A17" s="30"/>
      <c r="B17" s="31"/>
      <c r="C17" s="30"/>
      <c r="D17" s="27" t="s">
        <v>26</v>
      </c>
      <c r="E17" s="30"/>
      <c r="F17" s="30"/>
      <c r="G17" s="30"/>
      <c r="H17" s="30"/>
      <c r="I17" s="27" t="s">
        <v>23</v>
      </c>
      <c r="J17" s="25" t="str">
        <f>'Rekapitulace stavby'!AN13</f>
        <v/>
      </c>
      <c r="K17" s="30"/>
      <c r="L17" s="40"/>
      <c r="S17" s="30"/>
      <c r="T17" s="30"/>
      <c r="U17" s="30"/>
      <c r="V17" s="30"/>
      <c r="W17" s="30"/>
      <c r="X17" s="30"/>
      <c r="Y17" s="30"/>
      <c r="Z17" s="30"/>
      <c r="AA17" s="30"/>
      <c r="AB17" s="30"/>
      <c r="AC17" s="30"/>
      <c r="AD17" s="30"/>
      <c r="AE17" s="30"/>
    </row>
    <row r="18" spans="1:31" s="2" customFormat="1" ht="18" customHeight="1">
      <c r="A18" s="30"/>
      <c r="B18" s="31"/>
      <c r="C18" s="30"/>
      <c r="D18" s="30"/>
      <c r="E18" s="201" t="str">
        <f>'Rekapitulace stavby'!E14</f>
        <v xml:space="preserve"> </v>
      </c>
      <c r="F18" s="201"/>
      <c r="G18" s="201"/>
      <c r="H18" s="201"/>
      <c r="I18" s="27" t="s">
        <v>25</v>
      </c>
      <c r="J18" s="25" t="str">
        <f>'Rekapitulace stavby'!AN14</f>
        <v/>
      </c>
      <c r="K18" s="30"/>
      <c r="L18" s="40"/>
      <c r="S18" s="30"/>
      <c r="T18" s="30"/>
      <c r="U18" s="30"/>
      <c r="V18" s="30"/>
      <c r="W18" s="30"/>
      <c r="X18" s="30"/>
      <c r="Y18" s="30"/>
      <c r="Z18" s="30"/>
      <c r="AA18" s="30"/>
      <c r="AB18" s="30"/>
      <c r="AC18" s="30"/>
      <c r="AD18" s="30"/>
      <c r="AE18" s="30"/>
    </row>
    <row r="19" spans="1:31" s="2" customFormat="1" ht="6.95" customHeight="1">
      <c r="A19" s="30"/>
      <c r="B19" s="31"/>
      <c r="C19" s="30"/>
      <c r="D19" s="30"/>
      <c r="E19" s="30"/>
      <c r="F19" s="30"/>
      <c r="G19" s="30"/>
      <c r="H19" s="30"/>
      <c r="I19" s="30"/>
      <c r="J19" s="30"/>
      <c r="K19" s="30"/>
      <c r="L19" s="40"/>
      <c r="S19" s="30"/>
      <c r="T19" s="30"/>
      <c r="U19" s="30"/>
      <c r="V19" s="30"/>
      <c r="W19" s="30"/>
      <c r="X19" s="30"/>
      <c r="Y19" s="30"/>
      <c r="Z19" s="30"/>
      <c r="AA19" s="30"/>
      <c r="AB19" s="30"/>
      <c r="AC19" s="30"/>
      <c r="AD19" s="30"/>
      <c r="AE19" s="30"/>
    </row>
    <row r="20" spans="1:31" s="2" customFormat="1" ht="12" customHeight="1">
      <c r="A20" s="30"/>
      <c r="B20" s="31"/>
      <c r="C20" s="30"/>
      <c r="D20" s="27" t="s">
        <v>27</v>
      </c>
      <c r="E20" s="30"/>
      <c r="F20" s="30"/>
      <c r="G20" s="30"/>
      <c r="H20" s="30"/>
      <c r="I20" s="27" t="s">
        <v>23</v>
      </c>
      <c r="J20" s="25" t="s">
        <v>1</v>
      </c>
      <c r="K20" s="30"/>
      <c r="L20" s="40"/>
      <c r="S20" s="30"/>
      <c r="T20" s="30"/>
      <c r="U20" s="30"/>
      <c r="V20" s="30"/>
      <c r="W20" s="30"/>
      <c r="X20" s="30"/>
      <c r="Y20" s="30"/>
      <c r="Z20" s="30"/>
      <c r="AA20" s="30"/>
      <c r="AB20" s="30"/>
      <c r="AC20" s="30"/>
      <c r="AD20" s="30"/>
      <c r="AE20" s="30"/>
    </row>
    <row r="21" spans="1:31" s="2" customFormat="1" ht="18" customHeight="1">
      <c r="A21" s="30"/>
      <c r="B21" s="31"/>
      <c r="C21" s="30"/>
      <c r="D21" s="30"/>
      <c r="E21" s="25" t="s">
        <v>28</v>
      </c>
      <c r="F21" s="30"/>
      <c r="G21" s="30"/>
      <c r="H21" s="30"/>
      <c r="I21" s="27" t="s">
        <v>25</v>
      </c>
      <c r="J21" s="25" t="s">
        <v>1</v>
      </c>
      <c r="K21" s="30"/>
      <c r="L21" s="40"/>
      <c r="S21" s="30"/>
      <c r="T21" s="30"/>
      <c r="U21" s="30"/>
      <c r="V21" s="30"/>
      <c r="W21" s="30"/>
      <c r="X21" s="30"/>
      <c r="Y21" s="30"/>
      <c r="Z21" s="30"/>
      <c r="AA21" s="30"/>
      <c r="AB21" s="30"/>
      <c r="AC21" s="30"/>
      <c r="AD21" s="30"/>
      <c r="AE21" s="30"/>
    </row>
    <row r="22" spans="1:31" s="2" customFormat="1" ht="6.95" customHeight="1">
      <c r="A22" s="30"/>
      <c r="B22" s="31"/>
      <c r="C22" s="30"/>
      <c r="D22" s="30"/>
      <c r="E22" s="30"/>
      <c r="F22" s="30"/>
      <c r="G22" s="30"/>
      <c r="H22" s="30"/>
      <c r="I22" s="30"/>
      <c r="J22" s="30"/>
      <c r="K22" s="30"/>
      <c r="L22" s="40"/>
      <c r="S22" s="30"/>
      <c r="T22" s="30"/>
      <c r="U22" s="30"/>
      <c r="V22" s="30"/>
      <c r="W22" s="30"/>
      <c r="X22" s="30"/>
      <c r="Y22" s="30"/>
      <c r="Z22" s="30"/>
      <c r="AA22" s="30"/>
      <c r="AB22" s="30"/>
      <c r="AC22" s="30"/>
      <c r="AD22" s="30"/>
      <c r="AE22" s="30"/>
    </row>
    <row r="23" spans="1:31" s="2" customFormat="1" ht="12" customHeight="1">
      <c r="A23" s="30"/>
      <c r="B23" s="31"/>
      <c r="C23" s="30"/>
      <c r="D23" s="27" t="s">
        <v>30</v>
      </c>
      <c r="E23" s="30"/>
      <c r="F23" s="30"/>
      <c r="G23" s="30"/>
      <c r="H23" s="30"/>
      <c r="I23" s="27" t="s">
        <v>23</v>
      </c>
      <c r="J23" s="25" t="s">
        <v>1</v>
      </c>
      <c r="K23" s="30"/>
      <c r="L23" s="40"/>
      <c r="S23" s="30"/>
      <c r="T23" s="30"/>
      <c r="U23" s="30"/>
      <c r="V23" s="30"/>
      <c r="W23" s="30"/>
      <c r="X23" s="30"/>
      <c r="Y23" s="30"/>
      <c r="Z23" s="30"/>
      <c r="AA23" s="30"/>
      <c r="AB23" s="30"/>
      <c r="AC23" s="30"/>
      <c r="AD23" s="30"/>
      <c r="AE23" s="30"/>
    </row>
    <row r="24" spans="1:31" s="2" customFormat="1" ht="18" customHeight="1">
      <c r="A24" s="30"/>
      <c r="B24" s="31"/>
      <c r="C24" s="30"/>
      <c r="D24" s="30"/>
      <c r="E24" s="25" t="s">
        <v>31</v>
      </c>
      <c r="F24" s="30"/>
      <c r="G24" s="30"/>
      <c r="H24" s="30"/>
      <c r="I24" s="27" t="s">
        <v>25</v>
      </c>
      <c r="J24" s="25" t="s">
        <v>1</v>
      </c>
      <c r="K24" s="30"/>
      <c r="L24" s="40"/>
      <c r="S24" s="30"/>
      <c r="T24" s="30"/>
      <c r="U24" s="30"/>
      <c r="V24" s="30"/>
      <c r="W24" s="30"/>
      <c r="X24" s="30"/>
      <c r="Y24" s="30"/>
      <c r="Z24" s="30"/>
      <c r="AA24" s="30"/>
      <c r="AB24" s="30"/>
      <c r="AC24" s="30"/>
      <c r="AD24" s="30"/>
      <c r="AE24" s="30"/>
    </row>
    <row r="25" spans="1:31" s="2" customFormat="1" ht="6.95" customHeight="1">
      <c r="A25" s="30"/>
      <c r="B25" s="31"/>
      <c r="C25" s="30"/>
      <c r="D25" s="30"/>
      <c r="E25" s="30"/>
      <c r="F25" s="30"/>
      <c r="G25" s="30"/>
      <c r="H25" s="30"/>
      <c r="I25" s="30"/>
      <c r="J25" s="30"/>
      <c r="K25" s="30"/>
      <c r="L25" s="40"/>
      <c r="S25" s="30"/>
      <c r="T25" s="30"/>
      <c r="U25" s="30"/>
      <c r="V25" s="30"/>
      <c r="W25" s="30"/>
      <c r="X25" s="30"/>
      <c r="Y25" s="30"/>
      <c r="Z25" s="30"/>
      <c r="AA25" s="30"/>
      <c r="AB25" s="30"/>
      <c r="AC25" s="30"/>
      <c r="AD25" s="30"/>
      <c r="AE25" s="30"/>
    </row>
    <row r="26" spans="1:31" s="2" customFormat="1" ht="12" customHeight="1">
      <c r="A26" s="30"/>
      <c r="B26" s="31"/>
      <c r="C26" s="30"/>
      <c r="D26" s="27" t="s">
        <v>32</v>
      </c>
      <c r="E26" s="30"/>
      <c r="F26" s="30"/>
      <c r="G26" s="30"/>
      <c r="H26" s="30"/>
      <c r="I26" s="30"/>
      <c r="J26" s="30"/>
      <c r="K26" s="30"/>
      <c r="L26" s="40"/>
      <c r="S26" s="30"/>
      <c r="T26" s="30"/>
      <c r="U26" s="30"/>
      <c r="V26" s="30"/>
      <c r="W26" s="30"/>
      <c r="X26" s="30"/>
      <c r="Y26" s="30"/>
      <c r="Z26" s="30"/>
      <c r="AA26" s="30"/>
      <c r="AB26" s="30"/>
      <c r="AC26" s="30"/>
      <c r="AD26" s="30"/>
      <c r="AE26" s="30"/>
    </row>
    <row r="27" spans="1:31" s="8" customFormat="1" ht="16.5" customHeight="1">
      <c r="A27" s="93"/>
      <c r="B27" s="94"/>
      <c r="C27" s="93"/>
      <c r="D27" s="93"/>
      <c r="E27" s="204" t="s">
        <v>1</v>
      </c>
      <c r="F27" s="204"/>
      <c r="G27" s="204"/>
      <c r="H27" s="204"/>
      <c r="I27" s="93"/>
      <c r="J27" s="93"/>
      <c r="K27" s="93"/>
      <c r="L27" s="95"/>
      <c r="S27" s="93"/>
      <c r="T27" s="93"/>
      <c r="U27" s="93"/>
      <c r="V27" s="93"/>
      <c r="W27" s="93"/>
      <c r="X27" s="93"/>
      <c r="Y27" s="93"/>
      <c r="Z27" s="93"/>
      <c r="AA27" s="93"/>
      <c r="AB27" s="93"/>
      <c r="AC27" s="93"/>
      <c r="AD27" s="93"/>
      <c r="AE27" s="93"/>
    </row>
    <row r="28" spans="1:31" s="2" customFormat="1" ht="6.95" customHeight="1">
      <c r="A28" s="30"/>
      <c r="B28" s="31"/>
      <c r="C28" s="30"/>
      <c r="D28" s="30"/>
      <c r="E28" s="30"/>
      <c r="F28" s="30"/>
      <c r="G28" s="30"/>
      <c r="H28" s="30"/>
      <c r="I28" s="30"/>
      <c r="J28" s="30"/>
      <c r="K28" s="30"/>
      <c r="L28" s="40"/>
      <c r="S28" s="30"/>
      <c r="T28" s="30"/>
      <c r="U28" s="30"/>
      <c r="V28" s="30"/>
      <c r="W28" s="30"/>
      <c r="X28" s="30"/>
      <c r="Y28" s="30"/>
      <c r="Z28" s="30"/>
      <c r="AA28" s="30"/>
      <c r="AB28" s="30"/>
      <c r="AC28" s="30"/>
      <c r="AD28" s="30"/>
      <c r="AE28" s="30"/>
    </row>
    <row r="29" spans="1:31" s="2" customFormat="1" ht="6.95" customHeight="1">
      <c r="A29" s="30"/>
      <c r="B29" s="31"/>
      <c r="C29" s="30"/>
      <c r="D29" s="64"/>
      <c r="E29" s="64"/>
      <c r="F29" s="64"/>
      <c r="G29" s="64"/>
      <c r="H29" s="64"/>
      <c r="I29" s="64"/>
      <c r="J29" s="64"/>
      <c r="K29" s="64"/>
      <c r="L29" s="40"/>
      <c r="S29" s="30"/>
      <c r="T29" s="30"/>
      <c r="U29" s="30"/>
      <c r="V29" s="30"/>
      <c r="W29" s="30"/>
      <c r="X29" s="30"/>
      <c r="Y29" s="30"/>
      <c r="Z29" s="30"/>
      <c r="AA29" s="30"/>
      <c r="AB29" s="30"/>
      <c r="AC29" s="30"/>
      <c r="AD29" s="30"/>
      <c r="AE29" s="30"/>
    </row>
    <row r="30" spans="1:31" s="2" customFormat="1" ht="25.35" customHeight="1">
      <c r="A30" s="30"/>
      <c r="B30" s="31"/>
      <c r="C30" s="30"/>
      <c r="D30" s="96" t="s">
        <v>33</v>
      </c>
      <c r="E30" s="30"/>
      <c r="F30" s="30"/>
      <c r="G30" s="30"/>
      <c r="H30" s="30"/>
      <c r="I30" s="30"/>
      <c r="J30" s="69">
        <f>ROUND(J143, 2)</f>
        <v>0</v>
      </c>
      <c r="K30" s="30"/>
      <c r="L30" s="40"/>
      <c r="S30" s="30"/>
      <c r="T30" s="30"/>
      <c r="U30" s="30"/>
      <c r="V30" s="30"/>
      <c r="W30" s="30"/>
      <c r="X30" s="30"/>
      <c r="Y30" s="30"/>
      <c r="Z30" s="30"/>
      <c r="AA30" s="30"/>
      <c r="AB30" s="30"/>
      <c r="AC30" s="30"/>
      <c r="AD30" s="30"/>
      <c r="AE30" s="30"/>
    </row>
    <row r="31" spans="1:31" s="2" customFormat="1" ht="6.95" customHeight="1">
      <c r="A31" s="30"/>
      <c r="B31" s="31"/>
      <c r="C31" s="30"/>
      <c r="D31" s="64"/>
      <c r="E31" s="64"/>
      <c r="F31" s="64"/>
      <c r="G31" s="64"/>
      <c r="H31" s="64"/>
      <c r="I31" s="64"/>
      <c r="J31" s="64"/>
      <c r="K31" s="64"/>
      <c r="L31" s="40"/>
      <c r="S31" s="30"/>
      <c r="T31" s="30"/>
      <c r="U31" s="30"/>
      <c r="V31" s="30"/>
      <c r="W31" s="30"/>
      <c r="X31" s="30"/>
      <c r="Y31" s="30"/>
      <c r="Z31" s="30"/>
      <c r="AA31" s="30"/>
      <c r="AB31" s="30"/>
      <c r="AC31" s="30"/>
      <c r="AD31" s="30"/>
      <c r="AE31" s="30"/>
    </row>
    <row r="32" spans="1:31" s="2" customFormat="1" ht="14.45" customHeight="1">
      <c r="A32" s="30"/>
      <c r="B32" s="31"/>
      <c r="C32" s="30"/>
      <c r="D32" s="30"/>
      <c r="E32" s="30"/>
      <c r="F32" s="34" t="s">
        <v>35</v>
      </c>
      <c r="G32" s="30"/>
      <c r="H32" s="30"/>
      <c r="I32" s="34" t="s">
        <v>34</v>
      </c>
      <c r="J32" s="34" t="s">
        <v>36</v>
      </c>
      <c r="K32" s="30"/>
      <c r="L32" s="40"/>
      <c r="S32" s="30"/>
      <c r="T32" s="30"/>
      <c r="U32" s="30"/>
      <c r="V32" s="30"/>
      <c r="W32" s="30"/>
      <c r="X32" s="30"/>
      <c r="Y32" s="30"/>
      <c r="Z32" s="30"/>
      <c r="AA32" s="30"/>
      <c r="AB32" s="30"/>
      <c r="AC32" s="30"/>
      <c r="AD32" s="30"/>
      <c r="AE32" s="30"/>
    </row>
    <row r="33" spans="1:31" s="2" customFormat="1" ht="14.45" customHeight="1">
      <c r="A33" s="30"/>
      <c r="B33" s="31"/>
      <c r="C33" s="30"/>
      <c r="D33" s="97" t="s">
        <v>37</v>
      </c>
      <c r="E33" s="27" t="s">
        <v>38</v>
      </c>
      <c r="F33" s="98">
        <f>ROUND((SUM(BE143:BE673)),  2)</f>
        <v>0</v>
      </c>
      <c r="G33" s="30"/>
      <c r="H33" s="30"/>
      <c r="I33" s="99">
        <v>0.21</v>
      </c>
      <c r="J33" s="98">
        <f>ROUND(((SUM(BE143:BE673))*I33),  2)</f>
        <v>0</v>
      </c>
      <c r="K33" s="30"/>
      <c r="L33" s="40"/>
      <c r="S33" s="30"/>
      <c r="T33" s="30"/>
      <c r="U33" s="30"/>
      <c r="V33" s="30"/>
      <c r="W33" s="30"/>
      <c r="X33" s="30"/>
      <c r="Y33" s="30"/>
      <c r="Z33" s="30"/>
      <c r="AA33" s="30"/>
      <c r="AB33" s="30"/>
      <c r="AC33" s="30"/>
      <c r="AD33" s="30"/>
      <c r="AE33" s="30"/>
    </row>
    <row r="34" spans="1:31" s="2" customFormat="1" ht="14.45" customHeight="1">
      <c r="A34" s="30"/>
      <c r="B34" s="31"/>
      <c r="C34" s="30"/>
      <c r="D34" s="30"/>
      <c r="E34" s="27" t="s">
        <v>39</v>
      </c>
      <c r="F34" s="98">
        <f>ROUND((SUM(BF143:BF673)),  2)</f>
        <v>0</v>
      </c>
      <c r="G34" s="30"/>
      <c r="H34" s="30"/>
      <c r="I34" s="99">
        <v>0.15</v>
      </c>
      <c r="J34" s="98">
        <f>ROUND(((SUM(BF143:BF673))*I34),  2)</f>
        <v>0</v>
      </c>
      <c r="K34" s="30"/>
      <c r="L34" s="40"/>
      <c r="S34" s="30"/>
      <c r="T34" s="30"/>
      <c r="U34" s="30"/>
      <c r="V34" s="30"/>
      <c r="W34" s="30"/>
      <c r="X34" s="30"/>
      <c r="Y34" s="30"/>
      <c r="Z34" s="30"/>
      <c r="AA34" s="30"/>
      <c r="AB34" s="30"/>
      <c r="AC34" s="30"/>
      <c r="AD34" s="30"/>
      <c r="AE34" s="30"/>
    </row>
    <row r="35" spans="1:31" s="2" customFormat="1" ht="14.45" hidden="1" customHeight="1">
      <c r="A35" s="30"/>
      <c r="B35" s="31"/>
      <c r="C35" s="30"/>
      <c r="D35" s="30"/>
      <c r="E35" s="27" t="s">
        <v>40</v>
      </c>
      <c r="F35" s="98">
        <f>ROUND((SUM(BG143:BG673)),  2)</f>
        <v>0</v>
      </c>
      <c r="G35" s="30"/>
      <c r="H35" s="30"/>
      <c r="I35" s="99">
        <v>0.21</v>
      </c>
      <c r="J35" s="98">
        <f>0</f>
        <v>0</v>
      </c>
      <c r="K35" s="30"/>
      <c r="L35" s="40"/>
      <c r="S35" s="30"/>
      <c r="T35" s="30"/>
      <c r="U35" s="30"/>
      <c r="V35" s="30"/>
      <c r="W35" s="30"/>
      <c r="X35" s="30"/>
      <c r="Y35" s="30"/>
      <c r="Z35" s="30"/>
      <c r="AA35" s="30"/>
      <c r="AB35" s="30"/>
      <c r="AC35" s="30"/>
      <c r="AD35" s="30"/>
      <c r="AE35" s="30"/>
    </row>
    <row r="36" spans="1:31" s="2" customFormat="1" ht="14.45" hidden="1" customHeight="1">
      <c r="A36" s="30"/>
      <c r="B36" s="31"/>
      <c r="C36" s="30"/>
      <c r="D36" s="30"/>
      <c r="E36" s="27" t="s">
        <v>41</v>
      </c>
      <c r="F36" s="98">
        <f>ROUND((SUM(BH143:BH673)),  2)</f>
        <v>0</v>
      </c>
      <c r="G36" s="30"/>
      <c r="H36" s="30"/>
      <c r="I36" s="99">
        <v>0.15</v>
      </c>
      <c r="J36" s="98">
        <f>0</f>
        <v>0</v>
      </c>
      <c r="K36" s="30"/>
      <c r="L36" s="40"/>
      <c r="S36" s="30"/>
      <c r="T36" s="30"/>
      <c r="U36" s="30"/>
      <c r="V36" s="30"/>
      <c r="W36" s="30"/>
      <c r="X36" s="30"/>
      <c r="Y36" s="30"/>
      <c r="Z36" s="30"/>
      <c r="AA36" s="30"/>
      <c r="AB36" s="30"/>
      <c r="AC36" s="30"/>
      <c r="AD36" s="30"/>
      <c r="AE36" s="30"/>
    </row>
    <row r="37" spans="1:31" s="2" customFormat="1" ht="14.45" hidden="1" customHeight="1">
      <c r="A37" s="30"/>
      <c r="B37" s="31"/>
      <c r="C37" s="30"/>
      <c r="D37" s="30"/>
      <c r="E37" s="27" t="s">
        <v>42</v>
      </c>
      <c r="F37" s="98">
        <f>ROUND((SUM(BI143:BI673)),  2)</f>
        <v>0</v>
      </c>
      <c r="G37" s="30"/>
      <c r="H37" s="30"/>
      <c r="I37" s="99">
        <v>0</v>
      </c>
      <c r="J37" s="98">
        <f>0</f>
        <v>0</v>
      </c>
      <c r="K37" s="30"/>
      <c r="L37" s="40"/>
      <c r="S37" s="30"/>
      <c r="T37" s="30"/>
      <c r="U37" s="30"/>
      <c r="V37" s="30"/>
      <c r="W37" s="30"/>
      <c r="X37" s="30"/>
      <c r="Y37" s="30"/>
      <c r="Z37" s="30"/>
      <c r="AA37" s="30"/>
      <c r="AB37" s="30"/>
      <c r="AC37" s="30"/>
      <c r="AD37" s="30"/>
      <c r="AE37" s="30"/>
    </row>
    <row r="38" spans="1:31" s="2" customFormat="1" ht="6.95" customHeight="1">
      <c r="A38" s="30"/>
      <c r="B38" s="31"/>
      <c r="C38" s="30"/>
      <c r="D38" s="30"/>
      <c r="E38" s="30"/>
      <c r="F38" s="30"/>
      <c r="G38" s="30"/>
      <c r="H38" s="30"/>
      <c r="I38" s="30"/>
      <c r="J38" s="30"/>
      <c r="K38" s="30"/>
      <c r="L38" s="40"/>
      <c r="S38" s="30"/>
      <c r="T38" s="30"/>
      <c r="U38" s="30"/>
      <c r="V38" s="30"/>
      <c r="W38" s="30"/>
      <c r="X38" s="30"/>
      <c r="Y38" s="30"/>
      <c r="Z38" s="30"/>
      <c r="AA38" s="30"/>
      <c r="AB38" s="30"/>
      <c r="AC38" s="30"/>
      <c r="AD38" s="30"/>
      <c r="AE38" s="30"/>
    </row>
    <row r="39" spans="1:31" s="2" customFormat="1" ht="25.35" customHeight="1">
      <c r="A39" s="30"/>
      <c r="B39" s="31"/>
      <c r="C39" s="100"/>
      <c r="D39" s="101" t="s">
        <v>43</v>
      </c>
      <c r="E39" s="58"/>
      <c r="F39" s="58"/>
      <c r="G39" s="102" t="s">
        <v>44</v>
      </c>
      <c r="H39" s="103" t="s">
        <v>45</v>
      </c>
      <c r="I39" s="58"/>
      <c r="J39" s="104">
        <f>SUM(J30:J37)</f>
        <v>0</v>
      </c>
      <c r="K39" s="105"/>
      <c r="L39" s="40"/>
      <c r="S39" s="30"/>
      <c r="T39" s="30"/>
      <c r="U39" s="30"/>
      <c r="V39" s="30"/>
      <c r="W39" s="30"/>
      <c r="X39" s="30"/>
      <c r="Y39" s="30"/>
      <c r="Z39" s="30"/>
      <c r="AA39" s="30"/>
      <c r="AB39" s="30"/>
      <c r="AC39" s="30"/>
      <c r="AD39" s="30"/>
      <c r="AE39" s="30"/>
    </row>
    <row r="40" spans="1:31" s="2" customFormat="1" ht="14.45" customHeight="1">
      <c r="A40" s="30"/>
      <c r="B40" s="31"/>
      <c r="C40" s="30"/>
      <c r="D40" s="30"/>
      <c r="E40" s="30"/>
      <c r="F40" s="30"/>
      <c r="G40" s="30"/>
      <c r="H40" s="30"/>
      <c r="I40" s="30"/>
      <c r="J40" s="30"/>
      <c r="K40" s="30"/>
      <c r="L40" s="40"/>
      <c r="S40" s="30"/>
      <c r="T40" s="30"/>
      <c r="U40" s="30"/>
      <c r="V40" s="30"/>
      <c r="W40" s="30"/>
      <c r="X40" s="30"/>
      <c r="Y40" s="30"/>
      <c r="Z40" s="30"/>
      <c r="AA40" s="30"/>
      <c r="AB40" s="30"/>
      <c r="AC40" s="30"/>
      <c r="AD40" s="30"/>
      <c r="AE40" s="30"/>
    </row>
    <row r="41" spans="1:31" s="1" customFormat="1" ht="14.45" customHeight="1">
      <c r="B41" s="21"/>
      <c r="L41" s="21"/>
    </row>
    <row r="42" spans="1:31" s="1" customFormat="1" ht="14.45" customHeight="1">
      <c r="B42" s="21"/>
      <c r="L42" s="21"/>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40"/>
      <c r="D50" s="41" t="s">
        <v>46</v>
      </c>
      <c r="E50" s="42"/>
      <c r="F50" s="42"/>
      <c r="G50" s="41" t="s">
        <v>47</v>
      </c>
      <c r="H50" s="42"/>
      <c r="I50" s="42"/>
      <c r="J50" s="42"/>
      <c r="K50" s="42"/>
      <c r="L50" s="40"/>
    </row>
    <row r="51" spans="1:31">
      <c r="B51" s="21"/>
      <c r="L51" s="21"/>
    </row>
    <row r="52" spans="1:31">
      <c r="B52" s="21"/>
      <c r="L52" s="21"/>
    </row>
    <row r="53" spans="1:31">
      <c r="B53" s="21"/>
      <c r="L53" s="21"/>
    </row>
    <row r="54" spans="1:31">
      <c r="B54" s="21"/>
      <c r="L54" s="21"/>
    </row>
    <row r="55" spans="1:31">
      <c r="B55" s="21"/>
      <c r="L55" s="21"/>
    </row>
    <row r="56" spans="1:31">
      <c r="B56" s="21"/>
      <c r="L56" s="21"/>
    </row>
    <row r="57" spans="1:31">
      <c r="B57" s="21"/>
      <c r="L57" s="21"/>
    </row>
    <row r="58" spans="1:31">
      <c r="B58" s="21"/>
      <c r="L58" s="21"/>
    </row>
    <row r="59" spans="1:31">
      <c r="B59" s="21"/>
      <c r="L59" s="21"/>
    </row>
    <row r="60" spans="1:31">
      <c r="B60" s="21"/>
      <c r="L60" s="21"/>
    </row>
    <row r="61" spans="1:31" s="2" customFormat="1" ht="12.75">
      <c r="A61" s="30"/>
      <c r="B61" s="31"/>
      <c r="C61" s="30"/>
      <c r="D61" s="43" t="s">
        <v>48</v>
      </c>
      <c r="E61" s="33"/>
      <c r="F61" s="106" t="s">
        <v>49</v>
      </c>
      <c r="G61" s="43" t="s">
        <v>48</v>
      </c>
      <c r="H61" s="33"/>
      <c r="I61" s="33"/>
      <c r="J61" s="107" t="s">
        <v>49</v>
      </c>
      <c r="K61" s="33"/>
      <c r="L61" s="40"/>
      <c r="S61" s="30"/>
      <c r="T61" s="30"/>
      <c r="U61" s="30"/>
      <c r="V61" s="30"/>
      <c r="W61" s="30"/>
      <c r="X61" s="30"/>
      <c r="Y61" s="30"/>
      <c r="Z61" s="30"/>
      <c r="AA61" s="30"/>
      <c r="AB61" s="30"/>
      <c r="AC61" s="30"/>
      <c r="AD61" s="30"/>
      <c r="AE61" s="30"/>
    </row>
    <row r="62" spans="1:31">
      <c r="B62" s="21"/>
      <c r="L62" s="21"/>
    </row>
    <row r="63" spans="1:31">
      <c r="B63" s="21"/>
      <c r="L63" s="21"/>
    </row>
    <row r="64" spans="1:31">
      <c r="B64" s="21"/>
      <c r="L64" s="21"/>
    </row>
    <row r="65" spans="1:31" s="2" customFormat="1" ht="12.75">
      <c r="A65" s="30"/>
      <c r="B65" s="31"/>
      <c r="C65" s="30"/>
      <c r="D65" s="41" t="s">
        <v>50</v>
      </c>
      <c r="E65" s="44"/>
      <c r="F65" s="44"/>
      <c r="G65" s="41" t="s">
        <v>51</v>
      </c>
      <c r="H65" s="44"/>
      <c r="I65" s="44"/>
      <c r="J65" s="44"/>
      <c r="K65" s="44"/>
      <c r="L65" s="40"/>
      <c r="S65" s="30"/>
      <c r="T65" s="30"/>
      <c r="U65" s="30"/>
      <c r="V65" s="30"/>
      <c r="W65" s="30"/>
      <c r="X65" s="30"/>
      <c r="Y65" s="30"/>
      <c r="Z65" s="30"/>
      <c r="AA65" s="30"/>
      <c r="AB65" s="30"/>
      <c r="AC65" s="30"/>
      <c r="AD65" s="30"/>
      <c r="AE65" s="30"/>
    </row>
    <row r="66" spans="1:31">
      <c r="B66" s="21"/>
      <c r="L66" s="21"/>
    </row>
    <row r="67" spans="1:31">
      <c r="B67" s="21"/>
      <c r="L67" s="21"/>
    </row>
    <row r="68" spans="1:31">
      <c r="B68" s="21"/>
      <c r="L68" s="21"/>
    </row>
    <row r="69" spans="1:31">
      <c r="B69" s="21"/>
      <c r="L69" s="21"/>
    </row>
    <row r="70" spans="1:31">
      <c r="B70" s="21"/>
      <c r="L70" s="21"/>
    </row>
    <row r="71" spans="1:31">
      <c r="B71" s="21"/>
      <c r="L71" s="21"/>
    </row>
    <row r="72" spans="1:31">
      <c r="B72" s="21"/>
      <c r="L72" s="21"/>
    </row>
    <row r="73" spans="1:31">
      <c r="B73" s="21"/>
      <c r="L73" s="21"/>
    </row>
    <row r="74" spans="1:31">
      <c r="B74" s="21"/>
      <c r="L74" s="21"/>
    </row>
    <row r="75" spans="1:31">
      <c r="B75" s="21"/>
      <c r="L75" s="21"/>
    </row>
    <row r="76" spans="1:31" s="2" customFormat="1" ht="12.75">
      <c r="A76" s="30"/>
      <c r="B76" s="31"/>
      <c r="C76" s="30"/>
      <c r="D76" s="43" t="s">
        <v>48</v>
      </c>
      <c r="E76" s="33"/>
      <c r="F76" s="106" t="s">
        <v>49</v>
      </c>
      <c r="G76" s="43" t="s">
        <v>48</v>
      </c>
      <c r="H76" s="33"/>
      <c r="I76" s="33"/>
      <c r="J76" s="107" t="s">
        <v>49</v>
      </c>
      <c r="K76" s="33"/>
      <c r="L76" s="40"/>
      <c r="S76" s="30"/>
      <c r="T76" s="30"/>
      <c r="U76" s="30"/>
      <c r="V76" s="30"/>
      <c r="W76" s="30"/>
      <c r="X76" s="30"/>
      <c r="Y76" s="30"/>
      <c r="Z76" s="30"/>
      <c r="AA76" s="30"/>
      <c r="AB76" s="30"/>
      <c r="AC76" s="30"/>
      <c r="AD76" s="30"/>
      <c r="AE76" s="30"/>
    </row>
    <row r="77" spans="1:31" s="2" customFormat="1" ht="14.45" customHeight="1">
      <c r="A77" s="30"/>
      <c r="B77" s="45"/>
      <c r="C77" s="46"/>
      <c r="D77" s="46"/>
      <c r="E77" s="46"/>
      <c r="F77" s="46"/>
      <c r="G77" s="46"/>
      <c r="H77" s="46"/>
      <c r="I77" s="46"/>
      <c r="J77" s="46"/>
      <c r="K77" s="46"/>
      <c r="L77" s="40"/>
      <c r="S77" s="30"/>
      <c r="T77" s="30"/>
      <c r="U77" s="30"/>
      <c r="V77" s="30"/>
      <c r="W77" s="30"/>
      <c r="X77" s="30"/>
      <c r="Y77" s="30"/>
      <c r="Z77" s="30"/>
      <c r="AA77" s="30"/>
      <c r="AB77" s="30"/>
      <c r="AC77" s="30"/>
      <c r="AD77" s="30"/>
      <c r="AE77" s="30"/>
    </row>
    <row r="81" spans="1:47" s="2" customFormat="1" ht="6.95" customHeight="1">
      <c r="A81" s="30"/>
      <c r="B81" s="47"/>
      <c r="C81" s="48"/>
      <c r="D81" s="48"/>
      <c r="E81" s="48"/>
      <c r="F81" s="48"/>
      <c r="G81" s="48"/>
      <c r="H81" s="48"/>
      <c r="I81" s="48"/>
      <c r="J81" s="48"/>
      <c r="K81" s="48"/>
      <c r="L81" s="40"/>
      <c r="S81" s="30"/>
      <c r="T81" s="30"/>
      <c r="U81" s="30"/>
      <c r="V81" s="30"/>
      <c r="W81" s="30"/>
      <c r="X81" s="30"/>
      <c r="Y81" s="30"/>
      <c r="Z81" s="30"/>
      <c r="AA81" s="30"/>
      <c r="AB81" s="30"/>
      <c r="AC81" s="30"/>
      <c r="AD81" s="30"/>
      <c r="AE81" s="30"/>
    </row>
    <row r="82" spans="1:47" s="2" customFormat="1" ht="24.95" customHeight="1">
      <c r="A82" s="30"/>
      <c r="B82" s="31"/>
      <c r="C82" s="22" t="s">
        <v>90</v>
      </c>
      <c r="D82" s="30"/>
      <c r="E82" s="30"/>
      <c r="F82" s="30"/>
      <c r="G82" s="30"/>
      <c r="H82" s="30"/>
      <c r="I82" s="30"/>
      <c r="J82" s="30"/>
      <c r="K82" s="30"/>
      <c r="L82" s="40"/>
      <c r="S82" s="30"/>
      <c r="T82" s="30"/>
      <c r="U82" s="30"/>
      <c r="V82" s="30"/>
      <c r="W82" s="30"/>
      <c r="X82" s="30"/>
      <c r="Y82" s="30"/>
      <c r="Z82" s="30"/>
      <c r="AA82" s="30"/>
      <c r="AB82" s="30"/>
      <c r="AC82" s="30"/>
      <c r="AD82" s="30"/>
      <c r="AE82" s="30"/>
    </row>
    <row r="83" spans="1:47" s="2" customFormat="1" ht="6.95" customHeight="1">
      <c r="A83" s="30"/>
      <c r="B83" s="31"/>
      <c r="C83" s="30"/>
      <c r="D83" s="30"/>
      <c r="E83" s="30"/>
      <c r="F83" s="30"/>
      <c r="G83" s="30"/>
      <c r="H83" s="30"/>
      <c r="I83" s="30"/>
      <c r="J83" s="30"/>
      <c r="K83" s="30"/>
      <c r="L83" s="40"/>
      <c r="S83" s="30"/>
      <c r="T83" s="30"/>
      <c r="U83" s="30"/>
      <c r="V83" s="30"/>
      <c r="W83" s="30"/>
      <c r="X83" s="30"/>
      <c r="Y83" s="30"/>
      <c r="Z83" s="30"/>
      <c r="AA83" s="30"/>
      <c r="AB83" s="30"/>
      <c r="AC83" s="30"/>
      <c r="AD83" s="30"/>
      <c r="AE83" s="30"/>
    </row>
    <row r="84" spans="1:47" s="2" customFormat="1" ht="12" customHeight="1">
      <c r="A84" s="30"/>
      <c r="B84" s="31"/>
      <c r="C84" s="27" t="s">
        <v>14</v>
      </c>
      <c r="D84" s="30"/>
      <c r="E84" s="30"/>
      <c r="F84" s="30"/>
      <c r="G84" s="30"/>
      <c r="H84" s="30"/>
      <c r="I84" s="30"/>
      <c r="J84" s="30"/>
      <c r="K84" s="30"/>
      <c r="L84" s="40"/>
      <c r="S84" s="30"/>
      <c r="T84" s="30"/>
      <c r="U84" s="30"/>
      <c r="V84" s="30"/>
      <c r="W84" s="30"/>
      <c r="X84" s="30"/>
      <c r="Y84" s="30"/>
      <c r="Z84" s="30"/>
      <c r="AA84" s="30"/>
      <c r="AB84" s="30"/>
      <c r="AC84" s="30"/>
      <c r="AD84" s="30"/>
      <c r="AE84" s="30"/>
    </row>
    <row r="85" spans="1:47" s="2" customFormat="1" ht="16.5" customHeight="1">
      <c r="A85" s="30"/>
      <c r="B85" s="31"/>
      <c r="C85" s="30"/>
      <c r="D85" s="30"/>
      <c r="E85" s="236" t="str">
        <f>E7</f>
        <v>Revitalizace venkovních šaten na městském stadionu, Šluknov</v>
      </c>
      <c r="F85" s="237"/>
      <c r="G85" s="237"/>
      <c r="H85" s="237"/>
      <c r="I85" s="30"/>
      <c r="J85" s="30"/>
      <c r="K85" s="30"/>
      <c r="L85" s="40"/>
      <c r="S85" s="30"/>
      <c r="T85" s="30"/>
      <c r="U85" s="30"/>
      <c r="V85" s="30"/>
      <c r="W85" s="30"/>
      <c r="X85" s="30"/>
      <c r="Y85" s="30"/>
      <c r="Z85" s="30"/>
      <c r="AA85" s="30"/>
      <c r="AB85" s="30"/>
      <c r="AC85" s="30"/>
      <c r="AD85" s="30"/>
      <c r="AE85" s="30"/>
    </row>
    <row r="86" spans="1:47" s="2" customFormat="1" ht="12" customHeight="1">
      <c r="A86" s="30"/>
      <c r="B86" s="31"/>
      <c r="C86" s="27" t="s">
        <v>88</v>
      </c>
      <c r="D86" s="30"/>
      <c r="E86" s="30"/>
      <c r="F86" s="30"/>
      <c r="G86" s="30"/>
      <c r="H86" s="30"/>
      <c r="I86" s="30"/>
      <c r="J86" s="30"/>
      <c r="K86" s="30"/>
      <c r="L86" s="40"/>
      <c r="S86" s="30"/>
      <c r="T86" s="30"/>
      <c r="U86" s="30"/>
      <c r="V86" s="30"/>
      <c r="W86" s="30"/>
      <c r="X86" s="30"/>
      <c r="Y86" s="30"/>
      <c r="Z86" s="30"/>
      <c r="AA86" s="30"/>
      <c r="AB86" s="30"/>
      <c r="AC86" s="30"/>
      <c r="AD86" s="30"/>
      <c r="AE86" s="30"/>
    </row>
    <row r="87" spans="1:47" s="2" customFormat="1" ht="16.5" customHeight="1">
      <c r="A87" s="30"/>
      <c r="B87" s="31"/>
      <c r="C87" s="30"/>
      <c r="D87" s="30"/>
      <c r="E87" s="233" t="str">
        <f>E9</f>
        <v>SO 701 - Stavební část</v>
      </c>
      <c r="F87" s="235"/>
      <c r="G87" s="235"/>
      <c r="H87" s="235"/>
      <c r="I87" s="30"/>
      <c r="J87" s="30"/>
      <c r="K87" s="30"/>
      <c r="L87" s="40"/>
      <c r="S87" s="30"/>
      <c r="T87" s="30"/>
      <c r="U87" s="30"/>
      <c r="V87" s="30"/>
      <c r="W87" s="30"/>
      <c r="X87" s="30"/>
      <c r="Y87" s="30"/>
      <c r="Z87" s="30"/>
      <c r="AA87" s="30"/>
      <c r="AB87" s="30"/>
      <c r="AC87" s="30"/>
      <c r="AD87" s="30"/>
      <c r="AE87" s="30"/>
    </row>
    <row r="88" spans="1:47" s="2" customFormat="1" ht="6.95" customHeight="1">
      <c r="A88" s="30"/>
      <c r="B88" s="31"/>
      <c r="C88" s="30"/>
      <c r="D88" s="30"/>
      <c r="E88" s="30"/>
      <c r="F88" s="30"/>
      <c r="G88" s="30"/>
      <c r="H88" s="30"/>
      <c r="I88" s="30"/>
      <c r="J88" s="30"/>
      <c r="K88" s="30"/>
      <c r="L88" s="40"/>
      <c r="S88" s="30"/>
      <c r="T88" s="30"/>
      <c r="U88" s="30"/>
      <c r="V88" s="30"/>
      <c r="W88" s="30"/>
      <c r="X88" s="30"/>
      <c r="Y88" s="30"/>
      <c r="Z88" s="30"/>
      <c r="AA88" s="30"/>
      <c r="AB88" s="30"/>
      <c r="AC88" s="30"/>
      <c r="AD88" s="30"/>
      <c r="AE88" s="30"/>
    </row>
    <row r="89" spans="1:47" s="2" customFormat="1" ht="12" customHeight="1">
      <c r="A89" s="30"/>
      <c r="B89" s="31"/>
      <c r="C89" s="27" t="s">
        <v>18</v>
      </c>
      <c r="D89" s="30"/>
      <c r="E89" s="30"/>
      <c r="F89" s="25" t="str">
        <f>F12</f>
        <v xml:space="preserve"> </v>
      </c>
      <c r="G89" s="30"/>
      <c r="H89" s="30"/>
      <c r="I89" s="27" t="s">
        <v>20</v>
      </c>
      <c r="J89" s="53" t="str">
        <f>IF(J12="","",J12)</f>
        <v>18. 10. 2023</v>
      </c>
      <c r="K89" s="30"/>
      <c r="L89" s="40"/>
      <c r="S89" s="30"/>
      <c r="T89" s="30"/>
      <c r="U89" s="30"/>
      <c r="V89" s="30"/>
      <c r="W89" s="30"/>
      <c r="X89" s="30"/>
      <c r="Y89" s="30"/>
      <c r="Z89" s="30"/>
      <c r="AA89" s="30"/>
      <c r="AB89" s="30"/>
      <c r="AC89" s="30"/>
      <c r="AD89" s="30"/>
      <c r="AE89" s="30"/>
    </row>
    <row r="90" spans="1:47" s="2" customFormat="1" ht="6.95" customHeight="1">
      <c r="A90" s="30"/>
      <c r="B90" s="31"/>
      <c r="C90" s="30"/>
      <c r="D90" s="30"/>
      <c r="E90" s="30"/>
      <c r="F90" s="30"/>
      <c r="G90" s="30"/>
      <c r="H90" s="30"/>
      <c r="I90" s="30"/>
      <c r="J90" s="30"/>
      <c r="K90" s="30"/>
      <c r="L90" s="40"/>
      <c r="S90" s="30"/>
      <c r="T90" s="30"/>
      <c r="U90" s="30"/>
      <c r="V90" s="30"/>
      <c r="W90" s="30"/>
      <c r="X90" s="30"/>
      <c r="Y90" s="30"/>
      <c r="Z90" s="30"/>
      <c r="AA90" s="30"/>
      <c r="AB90" s="30"/>
      <c r="AC90" s="30"/>
      <c r="AD90" s="30"/>
      <c r="AE90" s="30"/>
    </row>
    <row r="91" spans="1:47" s="2" customFormat="1" ht="15.2" customHeight="1">
      <c r="A91" s="30"/>
      <c r="B91" s="31"/>
      <c r="C91" s="27" t="s">
        <v>22</v>
      </c>
      <c r="D91" s="30"/>
      <c r="E91" s="30"/>
      <c r="F91" s="25" t="str">
        <f>E15</f>
        <v>Město Šluknov</v>
      </c>
      <c r="G91" s="30"/>
      <c r="H91" s="30"/>
      <c r="I91" s="27" t="s">
        <v>27</v>
      </c>
      <c r="J91" s="28" t="str">
        <f>E21</f>
        <v>Vladimír Kašpar</v>
      </c>
      <c r="K91" s="30"/>
      <c r="L91" s="40"/>
      <c r="S91" s="30"/>
      <c r="T91" s="30"/>
      <c r="U91" s="30"/>
      <c r="V91" s="30"/>
      <c r="W91" s="30"/>
      <c r="X91" s="30"/>
      <c r="Y91" s="30"/>
      <c r="Z91" s="30"/>
      <c r="AA91" s="30"/>
      <c r="AB91" s="30"/>
      <c r="AC91" s="30"/>
      <c r="AD91" s="30"/>
      <c r="AE91" s="30"/>
    </row>
    <row r="92" spans="1:47" s="2" customFormat="1" ht="15.2" customHeight="1">
      <c r="A92" s="30"/>
      <c r="B92" s="31"/>
      <c r="C92" s="27" t="s">
        <v>26</v>
      </c>
      <c r="D92" s="30"/>
      <c r="E92" s="30"/>
      <c r="F92" s="25" t="str">
        <f>IF(E18="","",E18)</f>
        <v xml:space="preserve"> </v>
      </c>
      <c r="G92" s="30"/>
      <c r="H92" s="30"/>
      <c r="I92" s="27" t="s">
        <v>30</v>
      </c>
      <c r="J92" s="28" t="str">
        <f>E24</f>
        <v>Bc. Zuzana Kosáková</v>
      </c>
      <c r="K92" s="30"/>
      <c r="L92" s="40"/>
      <c r="S92" s="30"/>
      <c r="T92" s="30"/>
      <c r="U92" s="30"/>
      <c r="V92" s="30"/>
      <c r="W92" s="30"/>
      <c r="X92" s="30"/>
      <c r="Y92" s="30"/>
      <c r="Z92" s="30"/>
      <c r="AA92" s="30"/>
      <c r="AB92" s="30"/>
      <c r="AC92" s="30"/>
      <c r="AD92" s="30"/>
      <c r="AE92" s="30"/>
    </row>
    <row r="93" spans="1:47" s="2" customFormat="1" ht="10.35" customHeight="1">
      <c r="A93" s="30"/>
      <c r="B93" s="31"/>
      <c r="C93" s="30"/>
      <c r="D93" s="30"/>
      <c r="E93" s="30"/>
      <c r="F93" s="30"/>
      <c r="G93" s="30"/>
      <c r="H93" s="30"/>
      <c r="I93" s="30"/>
      <c r="J93" s="30"/>
      <c r="K93" s="30"/>
      <c r="L93" s="40"/>
      <c r="S93" s="30"/>
      <c r="T93" s="30"/>
      <c r="U93" s="30"/>
      <c r="V93" s="30"/>
      <c r="W93" s="30"/>
      <c r="X93" s="30"/>
      <c r="Y93" s="30"/>
      <c r="Z93" s="30"/>
      <c r="AA93" s="30"/>
      <c r="AB93" s="30"/>
      <c r="AC93" s="30"/>
      <c r="AD93" s="30"/>
      <c r="AE93" s="30"/>
    </row>
    <row r="94" spans="1:47" s="2" customFormat="1" ht="29.25" customHeight="1">
      <c r="A94" s="30"/>
      <c r="B94" s="31"/>
      <c r="C94" s="108" t="s">
        <v>91</v>
      </c>
      <c r="D94" s="100"/>
      <c r="E94" s="100"/>
      <c r="F94" s="100"/>
      <c r="G94" s="100"/>
      <c r="H94" s="100"/>
      <c r="I94" s="100"/>
      <c r="J94" s="109" t="s">
        <v>92</v>
      </c>
      <c r="K94" s="100"/>
      <c r="L94" s="40"/>
      <c r="S94" s="30"/>
      <c r="T94" s="30"/>
      <c r="U94" s="30"/>
      <c r="V94" s="30"/>
      <c r="W94" s="30"/>
      <c r="X94" s="30"/>
      <c r="Y94" s="30"/>
      <c r="Z94" s="30"/>
      <c r="AA94" s="30"/>
      <c r="AB94" s="30"/>
      <c r="AC94" s="30"/>
      <c r="AD94" s="30"/>
      <c r="AE94" s="30"/>
    </row>
    <row r="95" spans="1:47" s="2" customFormat="1" ht="10.35" customHeight="1">
      <c r="A95" s="30"/>
      <c r="B95" s="31"/>
      <c r="C95" s="30"/>
      <c r="D95" s="30"/>
      <c r="E95" s="30"/>
      <c r="F95" s="30"/>
      <c r="G95" s="30"/>
      <c r="H95" s="30"/>
      <c r="I95" s="30"/>
      <c r="J95" s="30"/>
      <c r="K95" s="30"/>
      <c r="L95" s="40"/>
      <c r="S95" s="30"/>
      <c r="T95" s="30"/>
      <c r="U95" s="30"/>
      <c r="V95" s="30"/>
      <c r="W95" s="30"/>
      <c r="X95" s="30"/>
      <c r="Y95" s="30"/>
      <c r="Z95" s="30"/>
      <c r="AA95" s="30"/>
      <c r="AB95" s="30"/>
      <c r="AC95" s="30"/>
      <c r="AD95" s="30"/>
      <c r="AE95" s="30"/>
    </row>
    <row r="96" spans="1:47" s="2" customFormat="1" ht="22.9" customHeight="1">
      <c r="A96" s="30"/>
      <c r="B96" s="31"/>
      <c r="C96" s="110" t="s">
        <v>93</v>
      </c>
      <c r="D96" s="30"/>
      <c r="E96" s="30"/>
      <c r="F96" s="30"/>
      <c r="G96" s="30"/>
      <c r="H96" s="30"/>
      <c r="I96" s="30"/>
      <c r="J96" s="69">
        <f>J143</f>
        <v>0</v>
      </c>
      <c r="K96" s="30"/>
      <c r="L96" s="40"/>
      <c r="S96" s="30"/>
      <c r="T96" s="30"/>
      <c r="U96" s="30"/>
      <c r="V96" s="30"/>
      <c r="W96" s="30"/>
      <c r="X96" s="30"/>
      <c r="Y96" s="30"/>
      <c r="Z96" s="30"/>
      <c r="AA96" s="30"/>
      <c r="AB96" s="30"/>
      <c r="AC96" s="30"/>
      <c r="AD96" s="30"/>
      <c r="AE96" s="30"/>
      <c r="AU96" s="18" t="s">
        <v>94</v>
      </c>
    </row>
    <row r="97" spans="2:12" s="9" customFormat="1" ht="24.95" customHeight="1">
      <c r="B97" s="111"/>
      <c r="D97" s="112" t="s">
        <v>95</v>
      </c>
      <c r="E97" s="113"/>
      <c r="F97" s="113"/>
      <c r="G97" s="113"/>
      <c r="H97" s="113"/>
      <c r="I97" s="113"/>
      <c r="J97" s="114">
        <f>J144</f>
        <v>0</v>
      </c>
      <c r="L97" s="111"/>
    </row>
    <row r="98" spans="2:12" s="10" customFormat="1" ht="19.899999999999999" customHeight="1">
      <c r="B98" s="115"/>
      <c r="D98" s="116" t="s">
        <v>96</v>
      </c>
      <c r="E98" s="117"/>
      <c r="F98" s="117"/>
      <c r="G98" s="117"/>
      <c r="H98" s="117"/>
      <c r="I98" s="117"/>
      <c r="J98" s="118">
        <f>J145</f>
        <v>0</v>
      </c>
      <c r="L98" s="115"/>
    </row>
    <row r="99" spans="2:12" s="10" customFormat="1" ht="19.899999999999999" customHeight="1">
      <c r="B99" s="115"/>
      <c r="D99" s="116" t="s">
        <v>97</v>
      </c>
      <c r="E99" s="117"/>
      <c r="F99" s="117"/>
      <c r="G99" s="117"/>
      <c r="H99" s="117"/>
      <c r="I99" s="117"/>
      <c r="J99" s="118">
        <f>J176</f>
        <v>0</v>
      </c>
      <c r="L99" s="115"/>
    </row>
    <row r="100" spans="2:12" s="10" customFormat="1" ht="19.899999999999999" customHeight="1">
      <c r="B100" s="115"/>
      <c r="D100" s="116" t="s">
        <v>98</v>
      </c>
      <c r="E100" s="117"/>
      <c r="F100" s="117"/>
      <c r="G100" s="117"/>
      <c r="H100" s="117"/>
      <c r="I100" s="117"/>
      <c r="J100" s="118">
        <f>J202</f>
        <v>0</v>
      </c>
      <c r="L100" s="115"/>
    </row>
    <row r="101" spans="2:12" s="10" customFormat="1" ht="19.899999999999999" customHeight="1">
      <c r="B101" s="115"/>
      <c r="D101" s="116" t="s">
        <v>99</v>
      </c>
      <c r="E101" s="117"/>
      <c r="F101" s="117"/>
      <c r="G101" s="117"/>
      <c r="H101" s="117"/>
      <c r="I101" s="117"/>
      <c r="J101" s="118">
        <f>J232</f>
        <v>0</v>
      </c>
      <c r="L101" s="115"/>
    </row>
    <row r="102" spans="2:12" s="10" customFormat="1" ht="19.899999999999999" customHeight="1">
      <c r="B102" s="115"/>
      <c r="D102" s="116" t="s">
        <v>100</v>
      </c>
      <c r="E102" s="117"/>
      <c r="F102" s="117"/>
      <c r="G102" s="117"/>
      <c r="H102" s="117"/>
      <c r="I102" s="117"/>
      <c r="J102" s="118">
        <f>J240</f>
        <v>0</v>
      </c>
      <c r="L102" s="115"/>
    </row>
    <row r="103" spans="2:12" s="10" customFormat="1" ht="19.899999999999999" customHeight="1">
      <c r="B103" s="115"/>
      <c r="D103" s="116" t="s">
        <v>101</v>
      </c>
      <c r="E103" s="117"/>
      <c r="F103" s="117"/>
      <c r="G103" s="117"/>
      <c r="H103" s="117"/>
      <c r="I103" s="117"/>
      <c r="J103" s="118">
        <f>J247</f>
        <v>0</v>
      </c>
      <c r="L103" s="115"/>
    </row>
    <row r="104" spans="2:12" s="10" customFormat="1" ht="19.899999999999999" customHeight="1">
      <c r="B104" s="115"/>
      <c r="D104" s="116" t="s">
        <v>102</v>
      </c>
      <c r="E104" s="117"/>
      <c r="F104" s="117"/>
      <c r="G104" s="117"/>
      <c r="H104" s="117"/>
      <c r="I104" s="117"/>
      <c r="J104" s="118">
        <f>J330</f>
        <v>0</v>
      </c>
      <c r="L104" s="115"/>
    </row>
    <row r="105" spans="2:12" s="10" customFormat="1" ht="19.899999999999999" customHeight="1">
      <c r="B105" s="115"/>
      <c r="D105" s="116" t="s">
        <v>103</v>
      </c>
      <c r="E105" s="117"/>
      <c r="F105" s="117"/>
      <c r="G105" s="117"/>
      <c r="H105" s="117"/>
      <c r="I105" s="117"/>
      <c r="J105" s="118">
        <f>J369</f>
        <v>0</v>
      </c>
      <c r="L105" s="115"/>
    </row>
    <row r="106" spans="2:12" s="10" customFormat="1" ht="19.899999999999999" customHeight="1">
      <c r="B106" s="115"/>
      <c r="D106" s="116" t="s">
        <v>104</v>
      </c>
      <c r="E106" s="117"/>
      <c r="F106" s="117"/>
      <c r="G106" s="117"/>
      <c r="H106" s="117"/>
      <c r="I106" s="117"/>
      <c r="J106" s="118">
        <f>J382</f>
        <v>0</v>
      </c>
      <c r="L106" s="115"/>
    </row>
    <row r="107" spans="2:12" s="9" customFormat="1" ht="24.95" customHeight="1">
      <c r="B107" s="111"/>
      <c r="D107" s="112" t="s">
        <v>105</v>
      </c>
      <c r="E107" s="113"/>
      <c r="F107" s="113"/>
      <c r="G107" s="113"/>
      <c r="H107" s="113"/>
      <c r="I107" s="113"/>
      <c r="J107" s="114">
        <f>J384</f>
        <v>0</v>
      </c>
      <c r="L107" s="111"/>
    </row>
    <row r="108" spans="2:12" s="10" customFormat="1" ht="19.899999999999999" customHeight="1">
      <c r="B108" s="115"/>
      <c r="D108" s="116" t="s">
        <v>106</v>
      </c>
      <c r="E108" s="117"/>
      <c r="F108" s="117"/>
      <c r="G108" s="117"/>
      <c r="H108" s="117"/>
      <c r="I108" s="117"/>
      <c r="J108" s="118">
        <f>J385</f>
        <v>0</v>
      </c>
      <c r="L108" s="115"/>
    </row>
    <row r="109" spans="2:12" s="10" customFormat="1" ht="19.899999999999999" customHeight="1">
      <c r="B109" s="115"/>
      <c r="D109" s="116" t="s">
        <v>107</v>
      </c>
      <c r="E109" s="117"/>
      <c r="F109" s="117"/>
      <c r="G109" s="117"/>
      <c r="H109" s="117"/>
      <c r="I109" s="117"/>
      <c r="J109" s="118">
        <f>J419</f>
        <v>0</v>
      </c>
      <c r="L109" s="115"/>
    </row>
    <row r="110" spans="2:12" s="10" customFormat="1" ht="19.899999999999999" customHeight="1">
      <c r="B110" s="115"/>
      <c r="D110" s="116" t="s">
        <v>108</v>
      </c>
      <c r="E110" s="117"/>
      <c r="F110" s="117"/>
      <c r="G110" s="117"/>
      <c r="H110" s="117"/>
      <c r="I110" s="117"/>
      <c r="J110" s="118">
        <f>J428</f>
        <v>0</v>
      </c>
      <c r="L110" s="115"/>
    </row>
    <row r="111" spans="2:12" s="10" customFormat="1" ht="19.899999999999999" customHeight="1">
      <c r="B111" s="115"/>
      <c r="D111" s="116" t="s">
        <v>109</v>
      </c>
      <c r="E111" s="117"/>
      <c r="F111" s="117"/>
      <c r="G111" s="117"/>
      <c r="H111" s="117"/>
      <c r="I111" s="117"/>
      <c r="J111" s="118">
        <f>J444</f>
        <v>0</v>
      </c>
      <c r="L111" s="115"/>
    </row>
    <row r="112" spans="2:12" s="10" customFormat="1" ht="19.899999999999999" customHeight="1">
      <c r="B112" s="115"/>
      <c r="D112" s="116" t="s">
        <v>110</v>
      </c>
      <c r="E112" s="117"/>
      <c r="F112" s="117"/>
      <c r="G112" s="117"/>
      <c r="H112" s="117"/>
      <c r="I112" s="117"/>
      <c r="J112" s="118">
        <f>J465</f>
        <v>0</v>
      </c>
      <c r="L112" s="115"/>
    </row>
    <row r="113" spans="1:31" s="10" customFormat="1" ht="19.899999999999999" customHeight="1">
      <c r="B113" s="115"/>
      <c r="D113" s="116" t="s">
        <v>111</v>
      </c>
      <c r="E113" s="117"/>
      <c r="F113" s="117"/>
      <c r="G113" s="117"/>
      <c r="H113" s="117"/>
      <c r="I113" s="117"/>
      <c r="J113" s="118">
        <f>J469</f>
        <v>0</v>
      </c>
      <c r="L113" s="115"/>
    </row>
    <row r="114" spans="1:31" s="10" customFormat="1" ht="19.899999999999999" customHeight="1">
      <c r="B114" s="115"/>
      <c r="D114" s="116" t="s">
        <v>112</v>
      </c>
      <c r="E114" s="117"/>
      <c r="F114" s="117"/>
      <c r="G114" s="117"/>
      <c r="H114" s="117"/>
      <c r="I114" s="117"/>
      <c r="J114" s="118">
        <f>J484</f>
        <v>0</v>
      </c>
      <c r="L114" s="115"/>
    </row>
    <row r="115" spans="1:31" s="10" customFormat="1" ht="19.899999999999999" customHeight="1">
      <c r="B115" s="115"/>
      <c r="D115" s="116" t="s">
        <v>113</v>
      </c>
      <c r="E115" s="117"/>
      <c r="F115" s="117"/>
      <c r="G115" s="117"/>
      <c r="H115" s="117"/>
      <c r="I115" s="117"/>
      <c r="J115" s="118">
        <f>J487</f>
        <v>0</v>
      </c>
      <c r="L115" s="115"/>
    </row>
    <row r="116" spans="1:31" s="10" customFormat="1" ht="19.899999999999999" customHeight="1">
      <c r="B116" s="115"/>
      <c r="D116" s="116" t="s">
        <v>114</v>
      </c>
      <c r="E116" s="117"/>
      <c r="F116" s="117"/>
      <c r="G116" s="117"/>
      <c r="H116" s="117"/>
      <c r="I116" s="117"/>
      <c r="J116" s="118">
        <f>J489</f>
        <v>0</v>
      </c>
      <c r="L116" s="115"/>
    </row>
    <row r="117" spans="1:31" s="10" customFormat="1" ht="19.899999999999999" customHeight="1">
      <c r="B117" s="115"/>
      <c r="D117" s="116" t="s">
        <v>115</v>
      </c>
      <c r="E117" s="117"/>
      <c r="F117" s="117"/>
      <c r="G117" s="117"/>
      <c r="H117" s="117"/>
      <c r="I117" s="117"/>
      <c r="J117" s="118">
        <f>J520</f>
        <v>0</v>
      </c>
      <c r="L117" s="115"/>
    </row>
    <row r="118" spans="1:31" s="10" customFormat="1" ht="19.899999999999999" customHeight="1">
      <c r="B118" s="115"/>
      <c r="D118" s="116" t="s">
        <v>116</v>
      </c>
      <c r="E118" s="117"/>
      <c r="F118" s="117"/>
      <c r="G118" s="117"/>
      <c r="H118" s="117"/>
      <c r="I118" s="117"/>
      <c r="J118" s="118">
        <f>J543</f>
        <v>0</v>
      </c>
      <c r="L118" s="115"/>
    </row>
    <row r="119" spans="1:31" s="10" customFormat="1" ht="19.899999999999999" customHeight="1">
      <c r="B119" s="115"/>
      <c r="D119" s="116" t="s">
        <v>117</v>
      </c>
      <c r="E119" s="117"/>
      <c r="F119" s="117"/>
      <c r="G119" s="117"/>
      <c r="H119" s="117"/>
      <c r="I119" s="117"/>
      <c r="J119" s="118">
        <f>J561</f>
        <v>0</v>
      </c>
      <c r="L119" s="115"/>
    </row>
    <row r="120" spans="1:31" s="10" customFormat="1" ht="19.899999999999999" customHeight="1">
      <c r="B120" s="115"/>
      <c r="D120" s="116" t="s">
        <v>118</v>
      </c>
      <c r="E120" s="117"/>
      <c r="F120" s="117"/>
      <c r="G120" s="117"/>
      <c r="H120" s="117"/>
      <c r="I120" s="117"/>
      <c r="J120" s="118">
        <f>J606</f>
        <v>0</v>
      </c>
      <c r="L120" s="115"/>
    </row>
    <row r="121" spans="1:31" s="10" customFormat="1" ht="19.899999999999999" customHeight="1">
      <c r="B121" s="115"/>
      <c r="D121" s="116" t="s">
        <v>119</v>
      </c>
      <c r="E121" s="117"/>
      <c r="F121" s="117"/>
      <c r="G121" s="117"/>
      <c r="H121" s="117"/>
      <c r="I121" s="117"/>
      <c r="J121" s="118">
        <f>J638</f>
        <v>0</v>
      </c>
      <c r="L121" s="115"/>
    </row>
    <row r="122" spans="1:31" s="10" customFormat="1" ht="19.899999999999999" customHeight="1">
      <c r="B122" s="115"/>
      <c r="D122" s="116" t="s">
        <v>120</v>
      </c>
      <c r="E122" s="117"/>
      <c r="F122" s="117"/>
      <c r="G122" s="117"/>
      <c r="H122" s="117"/>
      <c r="I122" s="117"/>
      <c r="J122" s="118">
        <f>J656</f>
        <v>0</v>
      </c>
      <c r="L122" s="115"/>
    </row>
    <row r="123" spans="1:31" s="10" customFormat="1" ht="19.899999999999999" customHeight="1">
      <c r="B123" s="115"/>
      <c r="D123" s="116" t="s">
        <v>121</v>
      </c>
      <c r="E123" s="117"/>
      <c r="F123" s="117"/>
      <c r="G123" s="117"/>
      <c r="H123" s="117"/>
      <c r="I123" s="117"/>
      <c r="J123" s="118">
        <f>J663</f>
        <v>0</v>
      </c>
      <c r="L123" s="115"/>
    </row>
    <row r="124" spans="1:31" s="2" customFormat="1" ht="21.75" customHeight="1">
      <c r="A124" s="30"/>
      <c r="B124" s="31"/>
      <c r="C124" s="30"/>
      <c r="D124" s="30"/>
      <c r="E124" s="30"/>
      <c r="F124" s="30"/>
      <c r="G124" s="30"/>
      <c r="H124" s="30"/>
      <c r="I124" s="30"/>
      <c r="J124" s="30"/>
      <c r="K124" s="30"/>
      <c r="L124" s="40"/>
      <c r="S124" s="30"/>
      <c r="T124" s="30"/>
      <c r="U124" s="30"/>
      <c r="V124" s="30"/>
      <c r="W124" s="30"/>
      <c r="X124" s="30"/>
      <c r="Y124" s="30"/>
      <c r="Z124" s="30"/>
      <c r="AA124" s="30"/>
      <c r="AB124" s="30"/>
      <c r="AC124" s="30"/>
      <c r="AD124" s="30"/>
      <c r="AE124" s="30"/>
    </row>
    <row r="125" spans="1:31" s="2" customFormat="1" ht="6.95" customHeight="1">
      <c r="A125" s="30"/>
      <c r="B125" s="45"/>
      <c r="C125" s="46"/>
      <c r="D125" s="46"/>
      <c r="E125" s="46"/>
      <c r="F125" s="46"/>
      <c r="G125" s="46"/>
      <c r="H125" s="46"/>
      <c r="I125" s="46"/>
      <c r="J125" s="46"/>
      <c r="K125" s="46"/>
      <c r="L125" s="40"/>
      <c r="S125" s="30"/>
      <c r="T125" s="30"/>
      <c r="U125" s="30"/>
      <c r="V125" s="30"/>
      <c r="W125" s="30"/>
      <c r="X125" s="30"/>
      <c r="Y125" s="30"/>
      <c r="Z125" s="30"/>
      <c r="AA125" s="30"/>
      <c r="AB125" s="30"/>
      <c r="AC125" s="30"/>
      <c r="AD125" s="30"/>
      <c r="AE125" s="30"/>
    </row>
    <row r="129" spans="1:63" s="2" customFormat="1" ht="6.95" customHeight="1">
      <c r="A129" s="30"/>
      <c r="B129" s="47"/>
      <c r="C129" s="48"/>
      <c r="D129" s="48"/>
      <c r="E129" s="48"/>
      <c r="F129" s="48"/>
      <c r="G129" s="48"/>
      <c r="H129" s="48"/>
      <c r="I129" s="48"/>
      <c r="J129" s="48"/>
      <c r="K129" s="48"/>
      <c r="L129" s="40"/>
      <c r="S129" s="30"/>
      <c r="T129" s="30"/>
      <c r="U129" s="30"/>
      <c r="V129" s="30"/>
      <c r="W129" s="30"/>
      <c r="X129" s="30"/>
      <c r="Y129" s="30"/>
      <c r="Z129" s="30"/>
      <c r="AA129" s="30"/>
      <c r="AB129" s="30"/>
      <c r="AC129" s="30"/>
      <c r="AD129" s="30"/>
      <c r="AE129" s="30"/>
    </row>
    <row r="130" spans="1:63" s="2" customFormat="1" ht="24.95" customHeight="1">
      <c r="A130" s="30"/>
      <c r="B130" s="31"/>
      <c r="C130" s="22" t="s">
        <v>122</v>
      </c>
      <c r="D130" s="30"/>
      <c r="E130" s="30"/>
      <c r="F130" s="30"/>
      <c r="G130" s="30"/>
      <c r="H130" s="30"/>
      <c r="I130" s="30"/>
      <c r="J130" s="30"/>
      <c r="K130" s="30"/>
      <c r="L130" s="40"/>
      <c r="S130" s="30"/>
      <c r="T130" s="30"/>
      <c r="U130" s="30"/>
      <c r="V130" s="30"/>
      <c r="W130" s="30"/>
      <c r="X130" s="30"/>
      <c r="Y130" s="30"/>
      <c r="Z130" s="30"/>
      <c r="AA130" s="30"/>
      <c r="AB130" s="30"/>
      <c r="AC130" s="30"/>
      <c r="AD130" s="30"/>
      <c r="AE130" s="30"/>
    </row>
    <row r="131" spans="1:63" s="2" customFormat="1" ht="6.95" customHeight="1">
      <c r="A131" s="30"/>
      <c r="B131" s="31"/>
      <c r="C131" s="30"/>
      <c r="D131" s="30"/>
      <c r="E131" s="30"/>
      <c r="F131" s="30"/>
      <c r="G131" s="30"/>
      <c r="H131" s="30"/>
      <c r="I131" s="30"/>
      <c r="J131" s="30"/>
      <c r="K131" s="30"/>
      <c r="L131" s="40"/>
      <c r="S131" s="30"/>
      <c r="T131" s="30"/>
      <c r="U131" s="30"/>
      <c r="V131" s="30"/>
      <c r="W131" s="30"/>
      <c r="X131" s="30"/>
      <c r="Y131" s="30"/>
      <c r="Z131" s="30"/>
      <c r="AA131" s="30"/>
      <c r="AB131" s="30"/>
      <c r="AC131" s="30"/>
      <c r="AD131" s="30"/>
      <c r="AE131" s="30"/>
    </row>
    <row r="132" spans="1:63" s="2" customFormat="1" ht="12" customHeight="1">
      <c r="A132" s="30"/>
      <c r="B132" s="31"/>
      <c r="C132" s="27" t="s">
        <v>14</v>
      </c>
      <c r="D132" s="30"/>
      <c r="E132" s="30"/>
      <c r="F132" s="30"/>
      <c r="G132" s="30"/>
      <c r="H132" s="30"/>
      <c r="I132" s="30"/>
      <c r="J132" s="30"/>
      <c r="K132" s="30"/>
      <c r="L132" s="40"/>
      <c r="S132" s="30"/>
      <c r="T132" s="30"/>
      <c r="U132" s="30"/>
      <c r="V132" s="30"/>
      <c r="W132" s="30"/>
      <c r="X132" s="30"/>
      <c r="Y132" s="30"/>
      <c r="Z132" s="30"/>
      <c r="AA132" s="30"/>
      <c r="AB132" s="30"/>
      <c r="AC132" s="30"/>
      <c r="AD132" s="30"/>
      <c r="AE132" s="30"/>
    </row>
    <row r="133" spans="1:63" s="2" customFormat="1" ht="16.5" customHeight="1">
      <c r="A133" s="30"/>
      <c r="B133" s="31"/>
      <c r="C133" s="30"/>
      <c r="D133" s="30"/>
      <c r="E133" s="236" t="str">
        <f>E7</f>
        <v>Revitalizace venkovních šaten na městském stadionu, Šluknov</v>
      </c>
      <c r="F133" s="237"/>
      <c r="G133" s="237"/>
      <c r="H133" s="237"/>
      <c r="I133" s="30"/>
      <c r="J133" s="30"/>
      <c r="K133" s="30"/>
      <c r="L133" s="40"/>
      <c r="S133" s="30"/>
      <c r="T133" s="30"/>
      <c r="U133" s="30"/>
      <c r="V133" s="30"/>
      <c r="W133" s="30"/>
      <c r="X133" s="30"/>
      <c r="Y133" s="30"/>
      <c r="Z133" s="30"/>
      <c r="AA133" s="30"/>
      <c r="AB133" s="30"/>
      <c r="AC133" s="30"/>
      <c r="AD133" s="30"/>
      <c r="AE133" s="30"/>
    </row>
    <row r="134" spans="1:63" s="2" customFormat="1" ht="12" customHeight="1">
      <c r="A134" s="30"/>
      <c r="B134" s="31"/>
      <c r="C134" s="27" t="s">
        <v>88</v>
      </c>
      <c r="D134" s="30"/>
      <c r="E134" s="30"/>
      <c r="F134" s="30"/>
      <c r="G134" s="30"/>
      <c r="H134" s="30"/>
      <c r="I134" s="30"/>
      <c r="J134" s="30"/>
      <c r="K134" s="30"/>
      <c r="L134" s="40"/>
      <c r="S134" s="30"/>
      <c r="T134" s="30"/>
      <c r="U134" s="30"/>
      <c r="V134" s="30"/>
      <c r="W134" s="30"/>
      <c r="X134" s="30"/>
      <c r="Y134" s="30"/>
      <c r="Z134" s="30"/>
      <c r="AA134" s="30"/>
      <c r="AB134" s="30"/>
      <c r="AC134" s="30"/>
      <c r="AD134" s="30"/>
      <c r="AE134" s="30"/>
    </row>
    <row r="135" spans="1:63" s="2" customFormat="1" ht="16.5" customHeight="1">
      <c r="A135" s="30"/>
      <c r="B135" s="31"/>
      <c r="C135" s="30"/>
      <c r="D135" s="30"/>
      <c r="E135" s="233" t="str">
        <f>E9</f>
        <v>SO 701 - Stavební část</v>
      </c>
      <c r="F135" s="235"/>
      <c r="G135" s="235"/>
      <c r="H135" s="235"/>
      <c r="I135" s="30"/>
      <c r="J135" s="30"/>
      <c r="K135" s="30"/>
      <c r="L135" s="40"/>
      <c r="S135" s="30"/>
      <c r="T135" s="30"/>
      <c r="U135" s="30"/>
      <c r="V135" s="30"/>
      <c r="W135" s="30"/>
      <c r="X135" s="30"/>
      <c r="Y135" s="30"/>
      <c r="Z135" s="30"/>
      <c r="AA135" s="30"/>
      <c r="AB135" s="30"/>
      <c r="AC135" s="30"/>
      <c r="AD135" s="30"/>
      <c r="AE135" s="30"/>
    </row>
    <row r="136" spans="1:63" s="2" customFormat="1" ht="6.95" customHeight="1">
      <c r="A136" s="30"/>
      <c r="B136" s="31"/>
      <c r="C136" s="30"/>
      <c r="D136" s="30"/>
      <c r="E136" s="30"/>
      <c r="F136" s="30"/>
      <c r="G136" s="30"/>
      <c r="H136" s="30"/>
      <c r="I136" s="30"/>
      <c r="J136" s="30"/>
      <c r="K136" s="30"/>
      <c r="L136" s="40"/>
      <c r="S136" s="30"/>
      <c r="T136" s="30"/>
      <c r="U136" s="30"/>
      <c r="V136" s="30"/>
      <c r="W136" s="30"/>
      <c r="X136" s="30"/>
      <c r="Y136" s="30"/>
      <c r="Z136" s="30"/>
      <c r="AA136" s="30"/>
      <c r="AB136" s="30"/>
      <c r="AC136" s="30"/>
      <c r="AD136" s="30"/>
      <c r="AE136" s="30"/>
    </row>
    <row r="137" spans="1:63" s="2" customFormat="1" ht="12" customHeight="1">
      <c r="A137" s="30"/>
      <c r="B137" s="31"/>
      <c r="C137" s="27" t="s">
        <v>18</v>
      </c>
      <c r="D137" s="30"/>
      <c r="E137" s="30"/>
      <c r="F137" s="25" t="str">
        <f>F12</f>
        <v xml:space="preserve"> </v>
      </c>
      <c r="G137" s="30"/>
      <c r="H137" s="30"/>
      <c r="I137" s="27" t="s">
        <v>20</v>
      </c>
      <c r="J137" s="53" t="str">
        <f>IF(J12="","",J12)</f>
        <v>18. 10. 2023</v>
      </c>
      <c r="K137" s="30"/>
      <c r="L137" s="40"/>
      <c r="S137" s="30"/>
      <c r="T137" s="30"/>
      <c r="U137" s="30"/>
      <c r="V137" s="30"/>
      <c r="W137" s="30"/>
      <c r="X137" s="30"/>
      <c r="Y137" s="30"/>
      <c r="Z137" s="30"/>
      <c r="AA137" s="30"/>
      <c r="AB137" s="30"/>
      <c r="AC137" s="30"/>
      <c r="AD137" s="30"/>
      <c r="AE137" s="30"/>
    </row>
    <row r="138" spans="1:63" s="2" customFormat="1" ht="6.95" customHeight="1">
      <c r="A138" s="30"/>
      <c r="B138" s="31"/>
      <c r="C138" s="30"/>
      <c r="D138" s="30"/>
      <c r="E138" s="30"/>
      <c r="F138" s="30"/>
      <c r="G138" s="30"/>
      <c r="H138" s="30"/>
      <c r="I138" s="30"/>
      <c r="J138" s="30"/>
      <c r="K138" s="30"/>
      <c r="L138" s="40"/>
      <c r="S138" s="30"/>
      <c r="T138" s="30"/>
      <c r="U138" s="30"/>
      <c r="V138" s="30"/>
      <c r="W138" s="30"/>
      <c r="X138" s="30"/>
      <c r="Y138" s="30"/>
      <c r="Z138" s="30"/>
      <c r="AA138" s="30"/>
      <c r="AB138" s="30"/>
      <c r="AC138" s="30"/>
      <c r="AD138" s="30"/>
      <c r="AE138" s="30"/>
    </row>
    <row r="139" spans="1:63" s="2" customFormat="1" ht="15.2" customHeight="1">
      <c r="A139" s="30"/>
      <c r="B139" s="31"/>
      <c r="C139" s="27" t="s">
        <v>22</v>
      </c>
      <c r="D139" s="30"/>
      <c r="E139" s="30"/>
      <c r="F139" s="25" t="str">
        <f>E15</f>
        <v>Město Šluknov</v>
      </c>
      <c r="G139" s="30"/>
      <c r="H139" s="30"/>
      <c r="I139" s="27" t="s">
        <v>27</v>
      </c>
      <c r="J139" s="28" t="str">
        <f>E21</f>
        <v>Vladimír Kašpar</v>
      </c>
      <c r="K139" s="30"/>
      <c r="L139" s="40"/>
      <c r="S139" s="30"/>
      <c r="T139" s="30"/>
      <c r="U139" s="30"/>
      <c r="V139" s="30"/>
      <c r="W139" s="30"/>
      <c r="X139" s="30"/>
      <c r="Y139" s="30"/>
      <c r="Z139" s="30"/>
      <c r="AA139" s="30"/>
      <c r="AB139" s="30"/>
      <c r="AC139" s="30"/>
      <c r="AD139" s="30"/>
      <c r="AE139" s="30"/>
    </row>
    <row r="140" spans="1:63" s="2" customFormat="1" ht="15.2" customHeight="1">
      <c r="A140" s="30"/>
      <c r="B140" s="31"/>
      <c r="C140" s="27" t="s">
        <v>26</v>
      </c>
      <c r="D140" s="30"/>
      <c r="E140" s="30"/>
      <c r="F140" s="25" t="str">
        <f>IF(E18="","",E18)</f>
        <v xml:space="preserve"> </v>
      </c>
      <c r="G140" s="30"/>
      <c r="H140" s="30"/>
      <c r="I140" s="27" t="s">
        <v>30</v>
      </c>
      <c r="J140" s="28" t="str">
        <f>E24</f>
        <v>Bc. Zuzana Kosáková</v>
      </c>
      <c r="K140" s="30"/>
      <c r="L140" s="40"/>
      <c r="S140" s="30"/>
      <c r="T140" s="30"/>
      <c r="U140" s="30"/>
      <c r="V140" s="30"/>
      <c r="W140" s="30"/>
      <c r="X140" s="30"/>
      <c r="Y140" s="30"/>
      <c r="Z140" s="30"/>
      <c r="AA140" s="30"/>
      <c r="AB140" s="30"/>
      <c r="AC140" s="30"/>
      <c r="AD140" s="30"/>
      <c r="AE140" s="30"/>
    </row>
    <row r="141" spans="1:63" s="2" customFormat="1" ht="10.35" customHeight="1">
      <c r="A141" s="30"/>
      <c r="B141" s="31"/>
      <c r="C141" s="30"/>
      <c r="D141" s="30"/>
      <c r="E141" s="30"/>
      <c r="F141" s="30"/>
      <c r="G141" s="30"/>
      <c r="H141" s="30"/>
      <c r="I141" s="30"/>
      <c r="J141" s="30"/>
      <c r="K141" s="30"/>
      <c r="L141" s="40"/>
      <c r="S141" s="30"/>
      <c r="T141" s="30"/>
      <c r="U141" s="30"/>
      <c r="V141" s="30"/>
      <c r="W141" s="30"/>
      <c r="X141" s="30"/>
      <c r="Y141" s="30"/>
      <c r="Z141" s="30"/>
      <c r="AA141" s="30"/>
      <c r="AB141" s="30"/>
      <c r="AC141" s="30"/>
      <c r="AD141" s="30"/>
      <c r="AE141" s="30"/>
    </row>
    <row r="142" spans="1:63" s="11" customFormat="1" ht="29.25" customHeight="1">
      <c r="A142" s="119"/>
      <c r="B142" s="120"/>
      <c r="C142" s="121" t="s">
        <v>123</v>
      </c>
      <c r="D142" s="122" t="s">
        <v>58</v>
      </c>
      <c r="E142" s="122" t="s">
        <v>54</v>
      </c>
      <c r="F142" s="122" t="s">
        <v>55</v>
      </c>
      <c r="G142" s="122" t="s">
        <v>124</v>
      </c>
      <c r="H142" s="122" t="s">
        <v>125</v>
      </c>
      <c r="I142" s="122" t="s">
        <v>126</v>
      </c>
      <c r="J142" s="122" t="s">
        <v>92</v>
      </c>
      <c r="K142" s="123" t="s">
        <v>127</v>
      </c>
      <c r="L142" s="124"/>
      <c r="M142" s="60" t="s">
        <v>1</v>
      </c>
      <c r="N142" s="61" t="s">
        <v>37</v>
      </c>
      <c r="O142" s="61" t="s">
        <v>128</v>
      </c>
      <c r="P142" s="61" t="s">
        <v>129</v>
      </c>
      <c r="Q142" s="61" t="s">
        <v>130</v>
      </c>
      <c r="R142" s="61" t="s">
        <v>131</v>
      </c>
      <c r="S142" s="61" t="s">
        <v>132</v>
      </c>
      <c r="T142" s="62" t="s">
        <v>133</v>
      </c>
      <c r="U142" s="119"/>
      <c r="V142" s="119"/>
      <c r="W142" s="119"/>
      <c r="X142" s="119"/>
      <c r="Y142" s="119"/>
      <c r="Z142" s="119"/>
      <c r="AA142" s="119"/>
      <c r="AB142" s="119"/>
      <c r="AC142" s="119"/>
      <c r="AD142" s="119"/>
      <c r="AE142" s="119"/>
    </row>
    <row r="143" spans="1:63" s="2" customFormat="1" ht="22.9" customHeight="1">
      <c r="A143" s="30"/>
      <c r="B143" s="31"/>
      <c r="C143" s="67" t="s">
        <v>134</v>
      </c>
      <c r="D143" s="30"/>
      <c r="E143" s="30"/>
      <c r="F143" s="30"/>
      <c r="G143" s="30"/>
      <c r="H143" s="30"/>
      <c r="I143" s="30"/>
      <c r="J143" s="125">
        <f>BK143</f>
        <v>0</v>
      </c>
      <c r="K143" s="30"/>
      <c r="L143" s="31"/>
      <c r="M143" s="63"/>
      <c r="N143" s="54"/>
      <c r="O143" s="64"/>
      <c r="P143" s="126">
        <f>P144+P384</f>
        <v>2866.7682570000002</v>
      </c>
      <c r="Q143" s="64"/>
      <c r="R143" s="126">
        <f>R144+R384</f>
        <v>273.21543758999996</v>
      </c>
      <c r="S143" s="64"/>
      <c r="T143" s="127">
        <f>T144+T384</f>
        <v>100.79028400000001</v>
      </c>
      <c r="U143" s="30"/>
      <c r="V143" s="30"/>
      <c r="W143" s="30"/>
      <c r="X143" s="30"/>
      <c r="Y143" s="30"/>
      <c r="Z143" s="30"/>
      <c r="AA143" s="30"/>
      <c r="AB143" s="30"/>
      <c r="AC143" s="30"/>
      <c r="AD143" s="30"/>
      <c r="AE143" s="30"/>
      <c r="AT143" s="18" t="s">
        <v>72</v>
      </c>
      <c r="AU143" s="18" t="s">
        <v>94</v>
      </c>
      <c r="BK143" s="128">
        <f>BK144+BK384</f>
        <v>0</v>
      </c>
    </row>
    <row r="144" spans="1:63" s="12" customFormat="1" ht="25.9" customHeight="1">
      <c r="B144" s="129"/>
      <c r="D144" s="130" t="s">
        <v>72</v>
      </c>
      <c r="E144" s="131" t="s">
        <v>135</v>
      </c>
      <c r="F144" s="131" t="s">
        <v>136</v>
      </c>
      <c r="J144" s="132">
        <f>BK144</f>
        <v>0</v>
      </c>
      <c r="L144" s="129"/>
      <c r="M144" s="133"/>
      <c r="N144" s="134"/>
      <c r="O144" s="134"/>
      <c r="P144" s="135">
        <f>P145+P176+P202+P232+P240+P247+P330+P369+P382</f>
        <v>1925.795834</v>
      </c>
      <c r="Q144" s="134"/>
      <c r="R144" s="135">
        <f>R145+R176+R202+R232+R240+R247+R330+R369+R382</f>
        <v>256.59006916999999</v>
      </c>
      <c r="S144" s="134"/>
      <c r="T144" s="136">
        <f>T145+T176+T202+T232+T240+T247+T330+T369+T382</f>
        <v>99.130834000000007</v>
      </c>
      <c r="AR144" s="130" t="s">
        <v>81</v>
      </c>
      <c r="AT144" s="137" t="s">
        <v>72</v>
      </c>
      <c r="AU144" s="137" t="s">
        <v>73</v>
      </c>
      <c r="AY144" s="130" t="s">
        <v>137</v>
      </c>
      <c r="BK144" s="138">
        <f>BK145+BK176+BK202+BK232+BK240+BK247+BK330+BK369+BK382</f>
        <v>0</v>
      </c>
    </row>
    <row r="145" spans="1:65" s="12" customFormat="1" ht="22.9" customHeight="1">
      <c r="B145" s="129"/>
      <c r="D145" s="130" t="s">
        <v>72</v>
      </c>
      <c r="E145" s="139" t="s">
        <v>81</v>
      </c>
      <c r="F145" s="139" t="s">
        <v>138</v>
      </c>
      <c r="J145" s="140">
        <f>BK145</f>
        <v>0</v>
      </c>
      <c r="L145" s="129"/>
      <c r="M145" s="133"/>
      <c r="N145" s="134"/>
      <c r="O145" s="134"/>
      <c r="P145" s="135">
        <f>SUM(P146:P175)</f>
        <v>61.035986999999999</v>
      </c>
      <c r="Q145" s="134"/>
      <c r="R145" s="135">
        <f>SUM(R146:R175)</f>
        <v>11.89</v>
      </c>
      <c r="S145" s="134"/>
      <c r="T145" s="136">
        <f>SUM(T146:T175)</f>
        <v>2.4907499999999998</v>
      </c>
      <c r="AR145" s="130" t="s">
        <v>81</v>
      </c>
      <c r="AT145" s="137" t="s">
        <v>72</v>
      </c>
      <c r="AU145" s="137" t="s">
        <v>81</v>
      </c>
      <c r="AY145" s="130" t="s">
        <v>137</v>
      </c>
      <c r="BK145" s="138">
        <f>SUM(BK146:BK175)</f>
        <v>0</v>
      </c>
    </row>
    <row r="146" spans="1:65" s="2" customFormat="1" ht="16.5" customHeight="1">
      <c r="A146" s="30"/>
      <c r="B146" s="141"/>
      <c r="C146" s="142" t="s">
        <v>81</v>
      </c>
      <c r="D146" s="142" t="s">
        <v>139</v>
      </c>
      <c r="E146" s="143" t="s">
        <v>140</v>
      </c>
      <c r="F146" s="144" t="s">
        <v>141</v>
      </c>
      <c r="G146" s="145" t="s">
        <v>142</v>
      </c>
      <c r="H146" s="146">
        <v>12.15</v>
      </c>
      <c r="I146" s="198"/>
      <c r="J146" s="147">
        <f>ROUND(I146*H146,2)</f>
        <v>0</v>
      </c>
      <c r="K146" s="144" t="s">
        <v>143</v>
      </c>
      <c r="L146" s="31"/>
      <c r="M146" s="148" t="s">
        <v>1</v>
      </c>
      <c r="N146" s="149" t="s">
        <v>38</v>
      </c>
      <c r="O146" s="150">
        <v>0.13300000000000001</v>
      </c>
      <c r="P146" s="150">
        <f>O146*H146</f>
        <v>1.6159500000000002</v>
      </c>
      <c r="Q146" s="150">
        <v>0</v>
      </c>
      <c r="R146" s="150">
        <f>Q146*H146</f>
        <v>0</v>
      </c>
      <c r="S146" s="150">
        <v>0.20499999999999999</v>
      </c>
      <c r="T146" s="151">
        <f>S146*H146</f>
        <v>2.4907499999999998</v>
      </c>
      <c r="U146" s="30"/>
      <c r="V146" s="30"/>
      <c r="W146" s="30"/>
      <c r="X146" s="30"/>
      <c r="Y146" s="30"/>
      <c r="Z146" s="30"/>
      <c r="AA146" s="30"/>
      <c r="AB146" s="30"/>
      <c r="AC146" s="30"/>
      <c r="AD146" s="30"/>
      <c r="AE146" s="30"/>
      <c r="AR146" s="152" t="s">
        <v>144</v>
      </c>
      <c r="AT146" s="152" t="s">
        <v>139</v>
      </c>
      <c r="AU146" s="152" t="s">
        <v>83</v>
      </c>
      <c r="AY146" s="18" t="s">
        <v>137</v>
      </c>
      <c r="BE146" s="153">
        <f>IF(N146="základní",J146,0)</f>
        <v>0</v>
      </c>
      <c r="BF146" s="153">
        <f>IF(N146="snížená",J146,0)</f>
        <v>0</v>
      </c>
      <c r="BG146" s="153">
        <f>IF(N146="zákl. přenesená",J146,0)</f>
        <v>0</v>
      </c>
      <c r="BH146" s="153">
        <f>IF(N146="sníž. přenesená",J146,0)</f>
        <v>0</v>
      </c>
      <c r="BI146" s="153">
        <f>IF(N146="nulová",J146,0)</f>
        <v>0</v>
      </c>
      <c r="BJ146" s="18" t="s">
        <v>81</v>
      </c>
      <c r="BK146" s="153">
        <f>ROUND(I146*H146,2)</f>
        <v>0</v>
      </c>
      <c r="BL146" s="18" t="s">
        <v>144</v>
      </c>
      <c r="BM146" s="152" t="s">
        <v>145</v>
      </c>
    </row>
    <row r="147" spans="1:65" s="13" customFormat="1">
      <c r="B147" s="154"/>
      <c r="D147" s="155" t="s">
        <v>146</v>
      </c>
      <c r="E147" s="156" t="s">
        <v>1</v>
      </c>
      <c r="F147" s="157" t="s">
        <v>147</v>
      </c>
      <c r="H147" s="158">
        <v>12.15</v>
      </c>
      <c r="L147" s="154"/>
      <c r="M147" s="159"/>
      <c r="N147" s="160"/>
      <c r="O147" s="160"/>
      <c r="P147" s="160"/>
      <c r="Q147" s="160"/>
      <c r="R147" s="160"/>
      <c r="S147" s="160"/>
      <c r="T147" s="161"/>
      <c r="AT147" s="156" t="s">
        <v>146</v>
      </c>
      <c r="AU147" s="156" t="s">
        <v>83</v>
      </c>
      <c r="AV147" s="13" t="s">
        <v>83</v>
      </c>
      <c r="AW147" s="13" t="s">
        <v>29</v>
      </c>
      <c r="AX147" s="13" t="s">
        <v>81</v>
      </c>
      <c r="AY147" s="156" t="s">
        <v>137</v>
      </c>
    </row>
    <row r="148" spans="1:65" s="2" customFormat="1" ht="33" customHeight="1">
      <c r="A148" s="30"/>
      <c r="B148" s="141"/>
      <c r="C148" s="142" t="s">
        <v>83</v>
      </c>
      <c r="D148" s="142" t="s">
        <v>139</v>
      </c>
      <c r="E148" s="143" t="s">
        <v>148</v>
      </c>
      <c r="F148" s="144" t="s">
        <v>149</v>
      </c>
      <c r="G148" s="145" t="s">
        <v>150</v>
      </c>
      <c r="H148" s="146">
        <v>11.759</v>
      </c>
      <c r="I148" s="198"/>
      <c r="J148" s="147">
        <f>ROUND(I148*H148,2)</f>
        <v>0</v>
      </c>
      <c r="K148" s="144" t="s">
        <v>143</v>
      </c>
      <c r="L148" s="31"/>
      <c r="M148" s="148" t="s">
        <v>1</v>
      </c>
      <c r="N148" s="149" t="s">
        <v>38</v>
      </c>
      <c r="O148" s="150">
        <v>0.42299999999999999</v>
      </c>
      <c r="P148" s="150">
        <f>O148*H148</f>
        <v>4.9740570000000002</v>
      </c>
      <c r="Q148" s="150">
        <v>0</v>
      </c>
      <c r="R148" s="150">
        <f>Q148*H148</f>
        <v>0</v>
      </c>
      <c r="S148" s="150">
        <v>0</v>
      </c>
      <c r="T148" s="151">
        <f>S148*H148</f>
        <v>0</v>
      </c>
      <c r="U148" s="30"/>
      <c r="V148" s="30"/>
      <c r="W148" s="30"/>
      <c r="X148" s="30"/>
      <c r="Y148" s="30"/>
      <c r="Z148" s="30"/>
      <c r="AA148" s="30"/>
      <c r="AB148" s="30"/>
      <c r="AC148" s="30"/>
      <c r="AD148" s="30"/>
      <c r="AE148" s="30"/>
      <c r="AR148" s="152" t="s">
        <v>144</v>
      </c>
      <c r="AT148" s="152" t="s">
        <v>139</v>
      </c>
      <c r="AU148" s="152" t="s">
        <v>83</v>
      </c>
      <c r="AY148" s="18" t="s">
        <v>137</v>
      </c>
      <c r="BE148" s="153">
        <f>IF(N148="základní",J148,0)</f>
        <v>0</v>
      </c>
      <c r="BF148" s="153">
        <f>IF(N148="snížená",J148,0)</f>
        <v>0</v>
      </c>
      <c r="BG148" s="153">
        <f>IF(N148="zákl. přenesená",J148,0)</f>
        <v>0</v>
      </c>
      <c r="BH148" s="153">
        <f>IF(N148="sníž. přenesená",J148,0)</f>
        <v>0</v>
      </c>
      <c r="BI148" s="153">
        <f>IF(N148="nulová",J148,0)</f>
        <v>0</v>
      </c>
      <c r="BJ148" s="18" t="s">
        <v>81</v>
      </c>
      <c r="BK148" s="153">
        <f>ROUND(I148*H148,2)</f>
        <v>0</v>
      </c>
      <c r="BL148" s="18" t="s">
        <v>144</v>
      </c>
      <c r="BM148" s="152" t="s">
        <v>151</v>
      </c>
    </row>
    <row r="149" spans="1:65" s="13" customFormat="1">
      <c r="B149" s="154"/>
      <c r="D149" s="155" t="s">
        <v>146</v>
      </c>
      <c r="E149" s="156" t="s">
        <v>1</v>
      </c>
      <c r="F149" s="157" t="s">
        <v>152</v>
      </c>
      <c r="H149" s="158">
        <v>11.759</v>
      </c>
      <c r="L149" s="154"/>
      <c r="M149" s="159"/>
      <c r="N149" s="160"/>
      <c r="O149" s="160"/>
      <c r="P149" s="160"/>
      <c r="Q149" s="160"/>
      <c r="R149" s="160"/>
      <c r="S149" s="160"/>
      <c r="T149" s="161"/>
      <c r="AT149" s="156" t="s">
        <v>146</v>
      </c>
      <c r="AU149" s="156" t="s">
        <v>83</v>
      </c>
      <c r="AV149" s="13" t="s">
        <v>83</v>
      </c>
      <c r="AW149" s="13" t="s">
        <v>29</v>
      </c>
      <c r="AX149" s="13" t="s">
        <v>81</v>
      </c>
      <c r="AY149" s="156" t="s">
        <v>137</v>
      </c>
    </row>
    <row r="150" spans="1:65" s="2" customFormat="1" ht="33" customHeight="1">
      <c r="A150" s="30"/>
      <c r="B150" s="141"/>
      <c r="C150" s="142" t="s">
        <v>153</v>
      </c>
      <c r="D150" s="142" t="s">
        <v>139</v>
      </c>
      <c r="E150" s="143" t="s">
        <v>154</v>
      </c>
      <c r="F150" s="144" t="s">
        <v>155</v>
      </c>
      <c r="G150" s="145" t="s">
        <v>150</v>
      </c>
      <c r="H150" s="146">
        <v>21.113</v>
      </c>
      <c r="I150" s="198"/>
      <c r="J150" s="147">
        <f>ROUND(I150*H150,2)</f>
        <v>0</v>
      </c>
      <c r="K150" s="144" t="s">
        <v>143</v>
      </c>
      <c r="L150" s="31"/>
      <c r="M150" s="148" t="s">
        <v>1</v>
      </c>
      <c r="N150" s="149" t="s">
        <v>38</v>
      </c>
      <c r="O150" s="150">
        <v>1.72</v>
      </c>
      <c r="P150" s="150">
        <f>O150*H150</f>
        <v>36.314360000000001</v>
      </c>
      <c r="Q150" s="150">
        <v>0</v>
      </c>
      <c r="R150" s="150">
        <f>Q150*H150</f>
        <v>0</v>
      </c>
      <c r="S150" s="150">
        <v>0</v>
      </c>
      <c r="T150" s="151">
        <f>S150*H150</f>
        <v>0</v>
      </c>
      <c r="U150" s="30"/>
      <c r="V150" s="30"/>
      <c r="W150" s="30"/>
      <c r="X150" s="30"/>
      <c r="Y150" s="30"/>
      <c r="Z150" s="30"/>
      <c r="AA150" s="30"/>
      <c r="AB150" s="30"/>
      <c r="AC150" s="30"/>
      <c r="AD150" s="30"/>
      <c r="AE150" s="30"/>
      <c r="AR150" s="152" t="s">
        <v>144</v>
      </c>
      <c r="AT150" s="152" t="s">
        <v>139</v>
      </c>
      <c r="AU150" s="152" t="s">
        <v>83</v>
      </c>
      <c r="AY150" s="18" t="s">
        <v>137</v>
      </c>
      <c r="BE150" s="153">
        <f>IF(N150="základní",J150,0)</f>
        <v>0</v>
      </c>
      <c r="BF150" s="153">
        <f>IF(N150="snížená",J150,0)</f>
        <v>0</v>
      </c>
      <c r="BG150" s="153">
        <f>IF(N150="zákl. přenesená",J150,0)</f>
        <v>0</v>
      </c>
      <c r="BH150" s="153">
        <f>IF(N150="sníž. přenesená",J150,0)</f>
        <v>0</v>
      </c>
      <c r="BI150" s="153">
        <f>IF(N150="nulová",J150,0)</f>
        <v>0</v>
      </c>
      <c r="BJ150" s="18" t="s">
        <v>81</v>
      </c>
      <c r="BK150" s="153">
        <f>ROUND(I150*H150,2)</f>
        <v>0</v>
      </c>
      <c r="BL150" s="18" t="s">
        <v>144</v>
      </c>
      <c r="BM150" s="152" t="s">
        <v>156</v>
      </c>
    </row>
    <row r="151" spans="1:65" s="13" customFormat="1">
      <c r="B151" s="154"/>
      <c r="D151" s="155" t="s">
        <v>146</v>
      </c>
      <c r="E151" s="156" t="s">
        <v>1</v>
      </c>
      <c r="F151" s="157" t="s">
        <v>157</v>
      </c>
      <c r="H151" s="158">
        <v>15.167999999999999</v>
      </c>
      <c r="L151" s="154"/>
      <c r="M151" s="159"/>
      <c r="N151" s="160"/>
      <c r="O151" s="160"/>
      <c r="P151" s="160"/>
      <c r="Q151" s="160"/>
      <c r="R151" s="160"/>
      <c r="S151" s="160"/>
      <c r="T151" s="161"/>
      <c r="AT151" s="156" t="s">
        <v>146</v>
      </c>
      <c r="AU151" s="156" t="s">
        <v>83</v>
      </c>
      <c r="AV151" s="13" t="s">
        <v>83</v>
      </c>
      <c r="AW151" s="13" t="s">
        <v>29</v>
      </c>
      <c r="AX151" s="13" t="s">
        <v>73</v>
      </c>
      <c r="AY151" s="156" t="s">
        <v>137</v>
      </c>
    </row>
    <row r="152" spans="1:65" s="13" customFormat="1" ht="22.5">
      <c r="B152" s="154"/>
      <c r="D152" s="155" t="s">
        <v>146</v>
      </c>
      <c r="E152" s="156" t="s">
        <v>1</v>
      </c>
      <c r="F152" s="157" t="s">
        <v>158</v>
      </c>
      <c r="H152" s="158">
        <v>4.4889999999999999</v>
      </c>
      <c r="L152" s="154"/>
      <c r="M152" s="159"/>
      <c r="N152" s="160"/>
      <c r="O152" s="160"/>
      <c r="P152" s="160"/>
      <c r="Q152" s="160"/>
      <c r="R152" s="160"/>
      <c r="S152" s="160"/>
      <c r="T152" s="161"/>
      <c r="AT152" s="156" t="s">
        <v>146</v>
      </c>
      <c r="AU152" s="156" t="s">
        <v>83</v>
      </c>
      <c r="AV152" s="13" t="s">
        <v>83</v>
      </c>
      <c r="AW152" s="13" t="s">
        <v>29</v>
      </c>
      <c r="AX152" s="13" t="s">
        <v>73</v>
      </c>
      <c r="AY152" s="156" t="s">
        <v>137</v>
      </c>
    </row>
    <row r="153" spans="1:65" s="13" customFormat="1" ht="22.5">
      <c r="B153" s="154"/>
      <c r="D153" s="155" t="s">
        <v>146</v>
      </c>
      <c r="E153" s="156" t="s">
        <v>1</v>
      </c>
      <c r="F153" s="157" t="s">
        <v>159</v>
      </c>
      <c r="H153" s="158">
        <v>1.456</v>
      </c>
      <c r="L153" s="154"/>
      <c r="M153" s="159"/>
      <c r="N153" s="160"/>
      <c r="O153" s="160"/>
      <c r="P153" s="160"/>
      <c r="Q153" s="160"/>
      <c r="R153" s="160"/>
      <c r="S153" s="160"/>
      <c r="T153" s="161"/>
      <c r="AT153" s="156" t="s">
        <v>146</v>
      </c>
      <c r="AU153" s="156" t="s">
        <v>83</v>
      </c>
      <c r="AV153" s="13" t="s">
        <v>83</v>
      </c>
      <c r="AW153" s="13" t="s">
        <v>29</v>
      </c>
      <c r="AX153" s="13" t="s">
        <v>73</v>
      </c>
      <c r="AY153" s="156" t="s">
        <v>137</v>
      </c>
    </row>
    <row r="154" spans="1:65" s="14" customFormat="1">
      <c r="B154" s="162"/>
      <c r="D154" s="155" t="s">
        <v>146</v>
      </c>
      <c r="E154" s="163" t="s">
        <v>1</v>
      </c>
      <c r="F154" s="164" t="s">
        <v>160</v>
      </c>
      <c r="H154" s="165">
        <v>21.113</v>
      </c>
      <c r="L154" s="162"/>
      <c r="M154" s="166"/>
      <c r="N154" s="167"/>
      <c r="O154" s="167"/>
      <c r="P154" s="167"/>
      <c r="Q154" s="167"/>
      <c r="R154" s="167"/>
      <c r="S154" s="167"/>
      <c r="T154" s="168"/>
      <c r="AT154" s="163" t="s">
        <v>146</v>
      </c>
      <c r="AU154" s="163" t="s">
        <v>83</v>
      </c>
      <c r="AV154" s="14" t="s">
        <v>144</v>
      </c>
      <c r="AW154" s="14" t="s">
        <v>29</v>
      </c>
      <c r="AX154" s="14" t="s">
        <v>81</v>
      </c>
      <c r="AY154" s="163" t="s">
        <v>137</v>
      </c>
    </row>
    <row r="155" spans="1:65" s="2" customFormat="1" ht="37.9" customHeight="1">
      <c r="A155" s="30"/>
      <c r="B155" s="141"/>
      <c r="C155" s="142" t="s">
        <v>144</v>
      </c>
      <c r="D155" s="142" t="s">
        <v>139</v>
      </c>
      <c r="E155" s="143" t="s">
        <v>161</v>
      </c>
      <c r="F155" s="144" t="s">
        <v>162</v>
      </c>
      <c r="G155" s="145" t="s">
        <v>150</v>
      </c>
      <c r="H155" s="146">
        <v>23.516999999999999</v>
      </c>
      <c r="I155" s="198"/>
      <c r="J155" s="147">
        <f>ROUND(I155*H155,2)</f>
        <v>0</v>
      </c>
      <c r="K155" s="144" t="s">
        <v>143</v>
      </c>
      <c r="L155" s="31"/>
      <c r="M155" s="148" t="s">
        <v>1</v>
      </c>
      <c r="N155" s="149" t="s">
        <v>38</v>
      </c>
      <c r="O155" s="150">
        <v>7.0000000000000007E-2</v>
      </c>
      <c r="P155" s="150">
        <f>O155*H155</f>
        <v>1.64619</v>
      </c>
      <c r="Q155" s="150">
        <v>0</v>
      </c>
      <c r="R155" s="150">
        <f>Q155*H155</f>
        <v>0</v>
      </c>
      <c r="S155" s="150">
        <v>0</v>
      </c>
      <c r="T155" s="151">
        <f>S155*H155</f>
        <v>0</v>
      </c>
      <c r="U155" s="30"/>
      <c r="V155" s="30"/>
      <c r="W155" s="30"/>
      <c r="X155" s="30"/>
      <c r="Y155" s="30"/>
      <c r="Z155" s="30"/>
      <c r="AA155" s="30"/>
      <c r="AB155" s="30"/>
      <c r="AC155" s="30"/>
      <c r="AD155" s="30"/>
      <c r="AE155" s="30"/>
      <c r="AR155" s="152" t="s">
        <v>144</v>
      </c>
      <c r="AT155" s="152" t="s">
        <v>139</v>
      </c>
      <c r="AU155" s="152" t="s">
        <v>83</v>
      </c>
      <c r="AY155" s="18" t="s">
        <v>137</v>
      </c>
      <c r="BE155" s="153">
        <f>IF(N155="základní",J155,0)</f>
        <v>0</v>
      </c>
      <c r="BF155" s="153">
        <f>IF(N155="snížená",J155,0)</f>
        <v>0</v>
      </c>
      <c r="BG155" s="153">
        <f>IF(N155="zákl. přenesená",J155,0)</f>
        <v>0</v>
      </c>
      <c r="BH155" s="153">
        <f>IF(N155="sníž. přenesená",J155,0)</f>
        <v>0</v>
      </c>
      <c r="BI155" s="153">
        <f>IF(N155="nulová",J155,0)</f>
        <v>0</v>
      </c>
      <c r="BJ155" s="18" t="s">
        <v>81</v>
      </c>
      <c r="BK155" s="153">
        <f>ROUND(I155*H155,2)</f>
        <v>0</v>
      </c>
      <c r="BL155" s="18" t="s">
        <v>144</v>
      </c>
      <c r="BM155" s="152" t="s">
        <v>163</v>
      </c>
    </row>
    <row r="156" spans="1:65" s="13" customFormat="1">
      <c r="B156" s="154"/>
      <c r="D156" s="155" t="s">
        <v>146</v>
      </c>
      <c r="E156" s="156" t="s">
        <v>1</v>
      </c>
      <c r="F156" s="157" t="s">
        <v>164</v>
      </c>
      <c r="H156" s="158">
        <v>23.516999999999999</v>
      </c>
      <c r="L156" s="154"/>
      <c r="M156" s="159"/>
      <c r="N156" s="160"/>
      <c r="O156" s="160"/>
      <c r="P156" s="160"/>
      <c r="Q156" s="160"/>
      <c r="R156" s="160"/>
      <c r="S156" s="160"/>
      <c r="T156" s="161"/>
      <c r="AT156" s="156" t="s">
        <v>146</v>
      </c>
      <c r="AU156" s="156" t="s">
        <v>83</v>
      </c>
      <c r="AV156" s="13" t="s">
        <v>83</v>
      </c>
      <c r="AW156" s="13" t="s">
        <v>29</v>
      </c>
      <c r="AX156" s="13" t="s">
        <v>81</v>
      </c>
      <c r="AY156" s="156" t="s">
        <v>137</v>
      </c>
    </row>
    <row r="157" spans="1:65" s="2" customFormat="1" ht="37.9" customHeight="1">
      <c r="A157" s="30"/>
      <c r="B157" s="141"/>
      <c r="C157" s="142" t="s">
        <v>165</v>
      </c>
      <c r="D157" s="142" t="s">
        <v>139</v>
      </c>
      <c r="E157" s="143" t="s">
        <v>166</v>
      </c>
      <c r="F157" s="144" t="s">
        <v>167</v>
      </c>
      <c r="G157" s="145" t="s">
        <v>150</v>
      </c>
      <c r="H157" s="146">
        <v>9.3550000000000004</v>
      </c>
      <c r="I157" s="198"/>
      <c r="J157" s="147">
        <f>ROUND(I157*H157,2)</f>
        <v>0</v>
      </c>
      <c r="K157" s="144" t="s">
        <v>143</v>
      </c>
      <c r="L157" s="31"/>
      <c r="M157" s="148" t="s">
        <v>1</v>
      </c>
      <c r="N157" s="149" t="s">
        <v>38</v>
      </c>
      <c r="O157" s="150">
        <v>8.6999999999999994E-2</v>
      </c>
      <c r="P157" s="150">
        <f>O157*H157</f>
        <v>0.81388499999999997</v>
      </c>
      <c r="Q157" s="150">
        <v>0</v>
      </c>
      <c r="R157" s="150">
        <f>Q157*H157</f>
        <v>0</v>
      </c>
      <c r="S157" s="150">
        <v>0</v>
      </c>
      <c r="T157" s="151">
        <f>S157*H157</f>
        <v>0</v>
      </c>
      <c r="U157" s="30"/>
      <c r="V157" s="30"/>
      <c r="W157" s="30"/>
      <c r="X157" s="30"/>
      <c r="Y157" s="30"/>
      <c r="Z157" s="30"/>
      <c r="AA157" s="30"/>
      <c r="AB157" s="30"/>
      <c r="AC157" s="30"/>
      <c r="AD157" s="30"/>
      <c r="AE157" s="30"/>
      <c r="AR157" s="152" t="s">
        <v>144</v>
      </c>
      <c r="AT157" s="152" t="s">
        <v>139</v>
      </c>
      <c r="AU157" s="152" t="s">
        <v>83</v>
      </c>
      <c r="AY157" s="18" t="s">
        <v>137</v>
      </c>
      <c r="BE157" s="153">
        <f>IF(N157="základní",J157,0)</f>
        <v>0</v>
      </c>
      <c r="BF157" s="153">
        <f>IF(N157="snížená",J157,0)</f>
        <v>0</v>
      </c>
      <c r="BG157" s="153">
        <f>IF(N157="zákl. přenesená",J157,0)</f>
        <v>0</v>
      </c>
      <c r="BH157" s="153">
        <f>IF(N157="sníž. přenesená",J157,0)</f>
        <v>0</v>
      </c>
      <c r="BI157" s="153">
        <f>IF(N157="nulová",J157,0)</f>
        <v>0</v>
      </c>
      <c r="BJ157" s="18" t="s">
        <v>81</v>
      </c>
      <c r="BK157" s="153">
        <f>ROUND(I157*H157,2)</f>
        <v>0</v>
      </c>
      <c r="BL157" s="18" t="s">
        <v>144</v>
      </c>
      <c r="BM157" s="152" t="s">
        <v>168</v>
      </c>
    </row>
    <row r="158" spans="1:65" s="13" customFormat="1">
      <c r="B158" s="154"/>
      <c r="D158" s="155" t="s">
        <v>146</v>
      </c>
      <c r="E158" s="156" t="s">
        <v>1</v>
      </c>
      <c r="F158" s="157" t="s">
        <v>169</v>
      </c>
      <c r="H158" s="158">
        <v>32.872</v>
      </c>
      <c r="L158" s="154"/>
      <c r="M158" s="159"/>
      <c r="N158" s="160"/>
      <c r="O158" s="160"/>
      <c r="P158" s="160"/>
      <c r="Q158" s="160"/>
      <c r="R158" s="160"/>
      <c r="S158" s="160"/>
      <c r="T158" s="161"/>
      <c r="AT158" s="156" t="s">
        <v>146</v>
      </c>
      <c r="AU158" s="156" t="s">
        <v>83</v>
      </c>
      <c r="AV158" s="13" t="s">
        <v>83</v>
      </c>
      <c r="AW158" s="13" t="s">
        <v>29</v>
      </c>
      <c r="AX158" s="13" t="s">
        <v>73</v>
      </c>
      <c r="AY158" s="156" t="s">
        <v>137</v>
      </c>
    </row>
    <row r="159" spans="1:65" s="13" customFormat="1">
      <c r="B159" s="154"/>
      <c r="D159" s="155" t="s">
        <v>146</v>
      </c>
      <c r="E159" s="156" t="s">
        <v>1</v>
      </c>
      <c r="F159" s="157" t="s">
        <v>170</v>
      </c>
      <c r="H159" s="158">
        <v>-23.516999999999999</v>
      </c>
      <c r="L159" s="154"/>
      <c r="M159" s="159"/>
      <c r="N159" s="160"/>
      <c r="O159" s="160"/>
      <c r="P159" s="160"/>
      <c r="Q159" s="160"/>
      <c r="R159" s="160"/>
      <c r="S159" s="160"/>
      <c r="T159" s="161"/>
      <c r="AT159" s="156" t="s">
        <v>146</v>
      </c>
      <c r="AU159" s="156" t="s">
        <v>83</v>
      </c>
      <c r="AV159" s="13" t="s">
        <v>83</v>
      </c>
      <c r="AW159" s="13" t="s">
        <v>29</v>
      </c>
      <c r="AX159" s="13" t="s">
        <v>73</v>
      </c>
      <c r="AY159" s="156" t="s">
        <v>137</v>
      </c>
    </row>
    <row r="160" spans="1:65" s="14" customFormat="1">
      <c r="B160" s="162"/>
      <c r="D160" s="155" t="s">
        <v>146</v>
      </c>
      <c r="E160" s="163" t="s">
        <v>1</v>
      </c>
      <c r="F160" s="164" t="s">
        <v>160</v>
      </c>
      <c r="H160" s="165">
        <v>9.3550000000000004</v>
      </c>
      <c r="L160" s="162"/>
      <c r="M160" s="166"/>
      <c r="N160" s="167"/>
      <c r="O160" s="167"/>
      <c r="P160" s="167"/>
      <c r="Q160" s="167"/>
      <c r="R160" s="167"/>
      <c r="S160" s="167"/>
      <c r="T160" s="168"/>
      <c r="AT160" s="163" t="s">
        <v>146</v>
      </c>
      <c r="AU160" s="163" t="s">
        <v>83</v>
      </c>
      <c r="AV160" s="14" t="s">
        <v>144</v>
      </c>
      <c r="AW160" s="14" t="s">
        <v>29</v>
      </c>
      <c r="AX160" s="14" t="s">
        <v>81</v>
      </c>
      <c r="AY160" s="163" t="s">
        <v>137</v>
      </c>
    </row>
    <row r="161" spans="1:65" s="2" customFormat="1" ht="37.9" customHeight="1">
      <c r="A161" s="30"/>
      <c r="B161" s="141"/>
      <c r="C161" s="142" t="s">
        <v>171</v>
      </c>
      <c r="D161" s="142" t="s">
        <v>139</v>
      </c>
      <c r="E161" s="143" t="s">
        <v>172</v>
      </c>
      <c r="F161" s="144" t="s">
        <v>173</v>
      </c>
      <c r="G161" s="145" t="s">
        <v>150</v>
      </c>
      <c r="H161" s="146">
        <v>130.97</v>
      </c>
      <c r="I161" s="198"/>
      <c r="J161" s="147">
        <f>ROUND(I161*H161,2)</f>
        <v>0</v>
      </c>
      <c r="K161" s="144" t="s">
        <v>143</v>
      </c>
      <c r="L161" s="31"/>
      <c r="M161" s="148" t="s">
        <v>1</v>
      </c>
      <c r="N161" s="149" t="s">
        <v>38</v>
      </c>
      <c r="O161" s="150">
        <v>5.0000000000000001E-3</v>
      </c>
      <c r="P161" s="150">
        <f>O161*H161</f>
        <v>0.65485000000000004</v>
      </c>
      <c r="Q161" s="150">
        <v>0</v>
      </c>
      <c r="R161" s="150">
        <f>Q161*H161</f>
        <v>0</v>
      </c>
      <c r="S161" s="150">
        <v>0</v>
      </c>
      <c r="T161" s="151">
        <f>S161*H161</f>
        <v>0</v>
      </c>
      <c r="U161" s="30"/>
      <c r="V161" s="30"/>
      <c r="W161" s="30"/>
      <c r="X161" s="30"/>
      <c r="Y161" s="30"/>
      <c r="Z161" s="30"/>
      <c r="AA161" s="30"/>
      <c r="AB161" s="30"/>
      <c r="AC161" s="30"/>
      <c r="AD161" s="30"/>
      <c r="AE161" s="30"/>
      <c r="AR161" s="152" t="s">
        <v>144</v>
      </c>
      <c r="AT161" s="152" t="s">
        <v>139</v>
      </c>
      <c r="AU161" s="152" t="s">
        <v>83</v>
      </c>
      <c r="AY161" s="18" t="s">
        <v>137</v>
      </c>
      <c r="BE161" s="153">
        <f>IF(N161="základní",J161,0)</f>
        <v>0</v>
      </c>
      <c r="BF161" s="153">
        <f>IF(N161="snížená",J161,0)</f>
        <v>0</v>
      </c>
      <c r="BG161" s="153">
        <f>IF(N161="zákl. přenesená",J161,0)</f>
        <v>0</v>
      </c>
      <c r="BH161" s="153">
        <f>IF(N161="sníž. přenesená",J161,0)</f>
        <v>0</v>
      </c>
      <c r="BI161" s="153">
        <f>IF(N161="nulová",J161,0)</f>
        <v>0</v>
      </c>
      <c r="BJ161" s="18" t="s">
        <v>81</v>
      </c>
      <c r="BK161" s="153">
        <f>ROUND(I161*H161,2)</f>
        <v>0</v>
      </c>
      <c r="BL161" s="18" t="s">
        <v>144</v>
      </c>
      <c r="BM161" s="152" t="s">
        <v>174</v>
      </c>
    </row>
    <row r="162" spans="1:65" s="13" customFormat="1">
      <c r="B162" s="154"/>
      <c r="D162" s="155" t="s">
        <v>146</v>
      </c>
      <c r="E162" s="156" t="s">
        <v>1</v>
      </c>
      <c r="F162" s="157" t="s">
        <v>175</v>
      </c>
      <c r="H162" s="158">
        <v>9.3550000000000004</v>
      </c>
      <c r="L162" s="154"/>
      <c r="M162" s="159"/>
      <c r="N162" s="160"/>
      <c r="O162" s="160"/>
      <c r="P162" s="160"/>
      <c r="Q162" s="160"/>
      <c r="R162" s="160"/>
      <c r="S162" s="160"/>
      <c r="T162" s="161"/>
      <c r="AT162" s="156" t="s">
        <v>146</v>
      </c>
      <c r="AU162" s="156" t="s">
        <v>83</v>
      </c>
      <c r="AV162" s="13" t="s">
        <v>83</v>
      </c>
      <c r="AW162" s="13" t="s">
        <v>29</v>
      </c>
      <c r="AX162" s="13" t="s">
        <v>81</v>
      </c>
      <c r="AY162" s="156" t="s">
        <v>137</v>
      </c>
    </row>
    <row r="163" spans="1:65" s="13" customFormat="1">
      <c r="B163" s="154"/>
      <c r="D163" s="155" t="s">
        <v>146</v>
      </c>
      <c r="F163" s="157" t="s">
        <v>176</v>
      </c>
      <c r="H163" s="158">
        <v>130.97</v>
      </c>
      <c r="L163" s="154"/>
      <c r="M163" s="159"/>
      <c r="N163" s="160"/>
      <c r="O163" s="160"/>
      <c r="P163" s="160"/>
      <c r="Q163" s="160"/>
      <c r="R163" s="160"/>
      <c r="S163" s="160"/>
      <c r="T163" s="161"/>
      <c r="AT163" s="156" t="s">
        <v>146</v>
      </c>
      <c r="AU163" s="156" t="s">
        <v>83</v>
      </c>
      <c r="AV163" s="13" t="s">
        <v>83</v>
      </c>
      <c r="AW163" s="13" t="s">
        <v>3</v>
      </c>
      <c r="AX163" s="13" t="s">
        <v>81</v>
      </c>
      <c r="AY163" s="156" t="s">
        <v>137</v>
      </c>
    </row>
    <row r="164" spans="1:65" s="2" customFormat="1" ht="24.2" customHeight="1">
      <c r="A164" s="30"/>
      <c r="B164" s="141"/>
      <c r="C164" s="142" t="s">
        <v>177</v>
      </c>
      <c r="D164" s="142" t="s">
        <v>139</v>
      </c>
      <c r="E164" s="143" t="s">
        <v>178</v>
      </c>
      <c r="F164" s="144" t="s">
        <v>179</v>
      </c>
      <c r="G164" s="145" t="s">
        <v>150</v>
      </c>
      <c r="H164" s="146">
        <v>23.516999999999999</v>
      </c>
      <c r="I164" s="198"/>
      <c r="J164" s="147">
        <f>ROUND(I164*H164,2)</f>
        <v>0</v>
      </c>
      <c r="K164" s="144" t="s">
        <v>143</v>
      </c>
      <c r="L164" s="31"/>
      <c r="M164" s="148" t="s">
        <v>1</v>
      </c>
      <c r="N164" s="149" t="s">
        <v>38</v>
      </c>
      <c r="O164" s="150">
        <v>0.19700000000000001</v>
      </c>
      <c r="P164" s="150">
        <f>O164*H164</f>
        <v>4.6328490000000002</v>
      </c>
      <c r="Q164" s="150">
        <v>0</v>
      </c>
      <c r="R164" s="150">
        <f>Q164*H164</f>
        <v>0</v>
      </c>
      <c r="S164" s="150">
        <v>0</v>
      </c>
      <c r="T164" s="151">
        <f>S164*H164</f>
        <v>0</v>
      </c>
      <c r="U164" s="30"/>
      <c r="V164" s="30"/>
      <c r="W164" s="30"/>
      <c r="X164" s="30"/>
      <c r="Y164" s="30"/>
      <c r="Z164" s="30"/>
      <c r="AA164" s="30"/>
      <c r="AB164" s="30"/>
      <c r="AC164" s="30"/>
      <c r="AD164" s="30"/>
      <c r="AE164" s="30"/>
      <c r="AR164" s="152" t="s">
        <v>144</v>
      </c>
      <c r="AT164" s="152" t="s">
        <v>139</v>
      </c>
      <c r="AU164" s="152" t="s">
        <v>83</v>
      </c>
      <c r="AY164" s="18" t="s">
        <v>137</v>
      </c>
      <c r="BE164" s="153">
        <f>IF(N164="základní",J164,0)</f>
        <v>0</v>
      </c>
      <c r="BF164" s="153">
        <f>IF(N164="snížená",J164,0)</f>
        <v>0</v>
      </c>
      <c r="BG164" s="153">
        <f>IF(N164="zákl. přenesená",J164,0)</f>
        <v>0</v>
      </c>
      <c r="BH164" s="153">
        <f>IF(N164="sníž. přenesená",J164,0)</f>
        <v>0</v>
      </c>
      <c r="BI164" s="153">
        <f>IF(N164="nulová",J164,0)</f>
        <v>0</v>
      </c>
      <c r="BJ164" s="18" t="s">
        <v>81</v>
      </c>
      <c r="BK164" s="153">
        <f>ROUND(I164*H164,2)</f>
        <v>0</v>
      </c>
      <c r="BL164" s="18" t="s">
        <v>144</v>
      </c>
      <c r="BM164" s="152" t="s">
        <v>180</v>
      </c>
    </row>
    <row r="165" spans="1:65" s="2" customFormat="1" ht="33" customHeight="1">
      <c r="A165" s="30"/>
      <c r="B165" s="141"/>
      <c r="C165" s="142" t="s">
        <v>181</v>
      </c>
      <c r="D165" s="142" t="s">
        <v>139</v>
      </c>
      <c r="E165" s="143" t="s">
        <v>182</v>
      </c>
      <c r="F165" s="144" t="s">
        <v>183</v>
      </c>
      <c r="G165" s="145" t="s">
        <v>184</v>
      </c>
      <c r="H165" s="146">
        <v>17.774999999999999</v>
      </c>
      <c r="I165" s="198"/>
      <c r="J165" s="147">
        <f>ROUND(I165*H165,2)</f>
        <v>0</v>
      </c>
      <c r="K165" s="144" t="s">
        <v>143</v>
      </c>
      <c r="L165" s="31"/>
      <c r="M165" s="148" t="s">
        <v>1</v>
      </c>
      <c r="N165" s="149" t="s">
        <v>38</v>
      </c>
      <c r="O165" s="150">
        <v>0</v>
      </c>
      <c r="P165" s="150">
        <f>O165*H165</f>
        <v>0</v>
      </c>
      <c r="Q165" s="150">
        <v>0</v>
      </c>
      <c r="R165" s="150">
        <f>Q165*H165</f>
        <v>0</v>
      </c>
      <c r="S165" s="150">
        <v>0</v>
      </c>
      <c r="T165" s="151">
        <f>S165*H165</f>
        <v>0</v>
      </c>
      <c r="U165" s="30"/>
      <c r="V165" s="30"/>
      <c r="W165" s="30"/>
      <c r="X165" s="30"/>
      <c r="Y165" s="30"/>
      <c r="Z165" s="30"/>
      <c r="AA165" s="30"/>
      <c r="AB165" s="30"/>
      <c r="AC165" s="30"/>
      <c r="AD165" s="30"/>
      <c r="AE165" s="30"/>
      <c r="AR165" s="152" t="s">
        <v>144</v>
      </c>
      <c r="AT165" s="152" t="s">
        <v>139</v>
      </c>
      <c r="AU165" s="152" t="s">
        <v>83</v>
      </c>
      <c r="AY165" s="18" t="s">
        <v>137</v>
      </c>
      <c r="BE165" s="153">
        <f>IF(N165="základní",J165,0)</f>
        <v>0</v>
      </c>
      <c r="BF165" s="153">
        <f>IF(N165="snížená",J165,0)</f>
        <v>0</v>
      </c>
      <c r="BG165" s="153">
        <f>IF(N165="zákl. přenesená",J165,0)</f>
        <v>0</v>
      </c>
      <c r="BH165" s="153">
        <f>IF(N165="sníž. přenesená",J165,0)</f>
        <v>0</v>
      </c>
      <c r="BI165" s="153">
        <f>IF(N165="nulová",J165,0)</f>
        <v>0</v>
      </c>
      <c r="BJ165" s="18" t="s">
        <v>81</v>
      </c>
      <c r="BK165" s="153">
        <f>ROUND(I165*H165,2)</f>
        <v>0</v>
      </c>
      <c r="BL165" s="18" t="s">
        <v>144</v>
      </c>
      <c r="BM165" s="152" t="s">
        <v>185</v>
      </c>
    </row>
    <row r="166" spans="1:65" s="13" customFormat="1">
      <c r="B166" s="154"/>
      <c r="D166" s="155" t="s">
        <v>146</v>
      </c>
      <c r="E166" s="156" t="s">
        <v>1</v>
      </c>
      <c r="F166" s="157" t="s">
        <v>186</v>
      </c>
      <c r="H166" s="158">
        <v>17.774999999999999</v>
      </c>
      <c r="L166" s="154"/>
      <c r="M166" s="159"/>
      <c r="N166" s="160"/>
      <c r="O166" s="160"/>
      <c r="P166" s="160"/>
      <c r="Q166" s="160"/>
      <c r="R166" s="160"/>
      <c r="S166" s="160"/>
      <c r="T166" s="161"/>
      <c r="AT166" s="156" t="s">
        <v>146</v>
      </c>
      <c r="AU166" s="156" t="s">
        <v>83</v>
      </c>
      <c r="AV166" s="13" t="s">
        <v>83</v>
      </c>
      <c r="AW166" s="13" t="s">
        <v>29</v>
      </c>
      <c r="AX166" s="13" t="s">
        <v>81</v>
      </c>
      <c r="AY166" s="156" t="s">
        <v>137</v>
      </c>
    </row>
    <row r="167" spans="1:65" s="2" customFormat="1" ht="16.5" customHeight="1">
      <c r="A167" s="30"/>
      <c r="B167" s="141"/>
      <c r="C167" s="142" t="s">
        <v>187</v>
      </c>
      <c r="D167" s="142" t="s">
        <v>139</v>
      </c>
      <c r="E167" s="143" t="s">
        <v>188</v>
      </c>
      <c r="F167" s="144" t="s">
        <v>189</v>
      </c>
      <c r="G167" s="145" t="s">
        <v>150</v>
      </c>
      <c r="H167" s="146">
        <v>9.3550000000000004</v>
      </c>
      <c r="I167" s="198"/>
      <c r="J167" s="147">
        <f>ROUND(I167*H167,2)</f>
        <v>0</v>
      </c>
      <c r="K167" s="144" t="s">
        <v>143</v>
      </c>
      <c r="L167" s="31"/>
      <c r="M167" s="148" t="s">
        <v>1</v>
      </c>
      <c r="N167" s="149" t="s">
        <v>38</v>
      </c>
      <c r="O167" s="150">
        <v>8.9999999999999993E-3</v>
      </c>
      <c r="P167" s="150">
        <f>O167*H167</f>
        <v>8.4194999999999992E-2</v>
      </c>
      <c r="Q167" s="150">
        <v>0</v>
      </c>
      <c r="R167" s="150">
        <f>Q167*H167</f>
        <v>0</v>
      </c>
      <c r="S167" s="150">
        <v>0</v>
      </c>
      <c r="T167" s="151">
        <f>S167*H167</f>
        <v>0</v>
      </c>
      <c r="U167" s="30"/>
      <c r="V167" s="30"/>
      <c r="W167" s="30"/>
      <c r="X167" s="30"/>
      <c r="Y167" s="30"/>
      <c r="Z167" s="30"/>
      <c r="AA167" s="30"/>
      <c r="AB167" s="30"/>
      <c r="AC167" s="30"/>
      <c r="AD167" s="30"/>
      <c r="AE167" s="30"/>
      <c r="AR167" s="152" t="s">
        <v>144</v>
      </c>
      <c r="AT167" s="152" t="s">
        <v>139</v>
      </c>
      <c r="AU167" s="152" t="s">
        <v>83</v>
      </c>
      <c r="AY167" s="18" t="s">
        <v>137</v>
      </c>
      <c r="BE167" s="153">
        <f>IF(N167="základní",J167,0)</f>
        <v>0</v>
      </c>
      <c r="BF167" s="153">
        <f>IF(N167="snížená",J167,0)</f>
        <v>0</v>
      </c>
      <c r="BG167" s="153">
        <f>IF(N167="zákl. přenesená",J167,0)</f>
        <v>0</v>
      </c>
      <c r="BH167" s="153">
        <f>IF(N167="sníž. přenesená",J167,0)</f>
        <v>0</v>
      </c>
      <c r="BI167" s="153">
        <f>IF(N167="nulová",J167,0)</f>
        <v>0</v>
      </c>
      <c r="BJ167" s="18" t="s">
        <v>81</v>
      </c>
      <c r="BK167" s="153">
        <f>ROUND(I167*H167,2)</f>
        <v>0</v>
      </c>
      <c r="BL167" s="18" t="s">
        <v>144</v>
      </c>
      <c r="BM167" s="152" t="s">
        <v>190</v>
      </c>
    </row>
    <row r="168" spans="1:65" s="2" customFormat="1" ht="24.2" customHeight="1">
      <c r="A168" s="30"/>
      <c r="B168" s="141"/>
      <c r="C168" s="142" t="s">
        <v>191</v>
      </c>
      <c r="D168" s="142" t="s">
        <v>139</v>
      </c>
      <c r="E168" s="143" t="s">
        <v>192</v>
      </c>
      <c r="F168" s="144" t="s">
        <v>193</v>
      </c>
      <c r="G168" s="145" t="s">
        <v>150</v>
      </c>
      <c r="H168" s="146">
        <v>23.516999999999999</v>
      </c>
      <c r="I168" s="198"/>
      <c r="J168" s="147">
        <f>ROUND(I168*H168,2)</f>
        <v>0</v>
      </c>
      <c r="K168" s="144" t="s">
        <v>143</v>
      </c>
      <c r="L168" s="31"/>
      <c r="M168" s="148" t="s">
        <v>1</v>
      </c>
      <c r="N168" s="149" t="s">
        <v>38</v>
      </c>
      <c r="O168" s="150">
        <v>0.32800000000000001</v>
      </c>
      <c r="P168" s="150">
        <f>O168*H168</f>
        <v>7.7135759999999998</v>
      </c>
      <c r="Q168" s="150">
        <v>0</v>
      </c>
      <c r="R168" s="150">
        <f>Q168*H168</f>
        <v>0</v>
      </c>
      <c r="S168" s="150">
        <v>0</v>
      </c>
      <c r="T168" s="151">
        <f>S168*H168</f>
        <v>0</v>
      </c>
      <c r="U168" s="30"/>
      <c r="V168" s="30"/>
      <c r="W168" s="30"/>
      <c r="X168" s="30"/>
      <c r="Y168" s="30"/>
      <c r="Z168" s="30"/>
      <c r="AA168" s="30"/>
      <c r="AB168" s="30"/>
      <c r="AC168" s="30"/>
      <c r="AD168" s="30"/>
      <c r="AE168" s="30"/>
      <c r="AR168" s="152" t="s">
        <v>144</v>
      </c>
      <c r="AT168" s="152" t="s">
        <v>139</v>
      </c>
      <c r="AU168" s="152" t="s">
        <v>83</v>
      </c>
      <c r="AY168" s="18" t="s">
        <v>137</v>
      </c>
      <c r="BE168" s="153">
        <f>IF(N168="základní",J168,0)</f>
        <v>0</v>
      </c>
      <c r="BF168" s="153">
        <f>IF(N168="snížená",J168,0)</f>
        <v>0</v>
      </c>
      <c r="BG168" s="153">
        <f>IF(N168="zákl. přenesená",J168,0)</f>
        <v>0</v>
      </c>
      <c r="BH168" s="153">
        <f>IF(N168="sníž. přenesená",J168,0)</f>
        <v>0</v>
      </c>
      <c r="BI168" s="153">
        <f>IF(N168="nulová",J168,0)</f>
        <v>0</v>
      </c>
      <c r="BJ168" s="18" t="s">
        <v>81</v>
      </c>
      <c r="BK168" s="153">
        <f>ROUND(I168*H168,2)</f>
        <v>0</v>
      </c>
      <c r="BL168" s="18" t="s">
        <v>144</v>
      </c>
      <c r="BM168" s="152" t="s">
        <v>194</v>
      </c>
    </row>
    <row r="169" spans="1:65" s="13" customFormat="1">
      <c r="B169" s="154"/>
      <c r="D169" s="155" t="s">
        <v>146</v>
      </c>
      <c r="E169" s="156" t="s">
        <v>1</v>
      </c>
      <c r="F169" s="157" t="s">
        <v>195</v>
      </c>
      <c r="H169" s="158">
        <v>23.516999999999999</v>
      </c>
      <c r="L169" s="154"/>
      <c r="M169" s="159"/>
      <c r="N169" s="160"/>
      <c r="O169" s="160"/>
      <c r="P169" s="160"/>
      <c r="Q169" s="160"/>
      <c r="R169" s="160"/>
      <c r="S169" s="160"/>
      <c r="T169" s="161"/>
      <c r="AT169" s="156" t="s">
        <v>146</v>
      </c>
      <c r="AU169" s="156" t="s">
        <v>83</v>
      </c>
      <c r="AV169" s="13" t="s">
        <v>83</v>
      </c>
      <c r="AW169" s="13" t="s">
        <v>29</v>
      </c>
      <c r="AX169" s="13" t="s">
        <v>81</v>
      </c>
      <c r="AY169" s="156" t="s">
        <v>137</v>
      </c>
    </row>
    <row r="170" spans="1:65" s="2" customFormat="1" ht="24.2" customHeight="1">
      <c r="A170" s="30"/>
      <c r="B170" s="141"/>
      <c r="C170" s="142" t="s">
        <v>196</v>
      </c>
      <c r="D170" s="142" t="s">
        <v>139</v>
      </c>
      <c r="E170" s="143" t="s">
        <v>197</v>
      </c>
      <c r="F170" s="144" t="s">
        <v>198</v>
      </c>
      <c r="G170" s="145" t="s">
        <v>150</v>
      </c>
      <c r="H170" s="146">
        <v>5.9450000000000003</v>
      </c>
      <c r="I170" s="198"/>
      <c r="J170" s="147">
        <f>ROUND(I170*H170,2)</f>
        <v>0</v>
      </c>
      <c r="K170" s="144" t="s">
        <v>143</v>
      </c>
      <c r="L170" s="31"/>
      <c r="M170" s="148" t="s">
        <v>1</v>
      </c>
      <c r="N170" s="149" t="s">
        <v>38</v>
      </c>
      <c r="O170" s="150">
        <v>0.435</v>
      </c>
      <c r="P170" s="150">
        <f>O170*H170</f>
        <v>2.5860750000000001</v>
      </c>
      <c r="Q170" s="150">
        <v>0</v>
      </c>
      <c r="R170" s="150">
        <f>Q170*H170</f>
        <v>0</v>
      </c>
      <c r="S170" s="150">
        <v>0</v>
      </c>
      <c r="T170" s="151">
        <f>S170*H170</f>
        <v>0</v>
      </c>
      <c r="U170" s="30"/>
      <c r="V170" s="30"/>
      <c r="W170" s="30"/>
      <c r="X170" s="30"/>
      <c r="Y170" s="30"/>
      <c r="Z170" s="30"/>
      <c r="AA170" s="30"/>
      <c r="AB170" s="30"/>
      <c r="AC170" s="30"/>
      <c r="AD170" s="30"/>
      <c r="AE170" s="30"/>
      <c r="AR170" s="152" t="s">
        <v>144</v>
      </c>
      <c r="AT170" s="152" t="s">
        <v>139</v>
      </c>
      <c r="AU170" s="152" t="s">
        <v>83</v>
      </c>
      <c r="AY170" s="18" t="s">
        <v>137</v>
      </c>
      <c r="BE170" s="153">
        <f>IF(N170="základní",J170,0)</f>
        <v>0</v>
      </c>
      <c r="BF170" s="153">
        <f>IF(N170="snížená",J170,0)</f>
        <v>0</v>
      </c>
      <c r="BG170" s="153">
        <f>IF(N170="zákl. přenesená",J170,0)</f>
        <v>0</v>
      </c>
      <c r="BH170" s="153">
        <f>IF(N170="sníž. přenesená",J170,0)</f>
        <v>0</v>
      </c>
      <c r="BI170" s="153">
        <f>IF(N170="nulová",J170,0)</f>
        <v>0</v>
      </c>
      <c r="BJ170" s="18" t="s">
        <v>81</v>
      </c>
      <c r="BK170" s="153">
        <f>ROUND(I170*H170,2)</f>
        <v>0</v>
      </c>
      <c r="BL170" s="18" t="s">
        <v>144</v>
      </c>
      <c r="BM170" s="152" t="s">
        <v>199</v>
      </c>
    </row>
    <row r="171" spans="1:65" s="13" customFormat="1" ht="22.5">
      <c r="B171" s="154"/>
      <c r="D171" s="155" t="s">
        <v>146</v>
      </c>
      <c r="E171" s="156" t="s">
        <v>1</v>
      </c>
      <c r="F171" s="157" t="s">
        <v>158</v>
      </c>
      <c r="H171" s="158">
        <v>4.4889999999999999</v>
      </c>
      <c r="L171" s="154"/>
      <c r="M171" s="159"/>
      <c r="N171" s="160"/>
      <c r="O171" s="160"/>
      <c r="P171" s="160"/>
      <c r="Q171" s="160"/>
      <c r="R171" s="160"/>
      <c r="S171" s="160"/>
      <c r="T171" s="161"/>
      <c r="AT171" s="156" t="s">
        <v>146</v>
      </c>
      <c r="AU171" s="156" t="s">
        <v>83</v>
      </c>
      <c r="AV171" s="13" t="s">
        <v>83</v>
      </c>
      <c r="AW171" s="13" t="s">
        <v>29</v>
      </c>
      <c r="AX171" s="13" t="s">
        <v>73</v>
      </c>
      <c r="AY171" s="156" t="s">
        <v>137</v>
      </c>
    </row>
    <row r="172" spans="1:65" s="13" customFormat="1" ht="22.5">
      <c r="B172" s="154"/>
      <c r="D172" s="155" t="s">
        <v>146</v>
      </c>
      <c r="E172" s="156" t="s">
        <v>1</v>
      </c>
      <c r="F172" s="157" t="s">
        <v>159</v>
      </c>
      <c r="H172" s="158">
        <v>1.456</v>
      </c>
      <c r="L172" s="154"/>
      <c r="M172" s="159"/>
      <c r="N172" s="160"/>
      <c r="O172" s="160"/>
      <c r="P172" s="160"/>
      <c r="Q172" s="160"/>
      <c r="R172" s="160"/>
      <c r="S172" s="160"/>
      <c r="T172" s="161"/>
      <c r="AT172" s="156" t="s">
        <v>146</v>
      </c>
      <c r="AU172" s="156" t="s">
        <v>83</v>
      </c>
      <c r="AV172" s="13" t="s">
        <v>83</v>
      </c>
      <c r="AW172" s="13" t="s">
        <v>29</v>
      </c>
      <c r="AX172" s="13" t="s">
        <v>73</v>
      </c>
      <c r="AY172" s="156" t="s">
        <v>137</v>
      </c>
    </row>
    <row r="173" spans="1:65" s="14" customFormat="1">
      <c r="B173" s="162"/>
      <c r="D173" s="155" t="s">
        <v>146</v>
      </c>
      <c r="E173" s="163" t="s">
        <v>1</v>
      </c>
      <c r="F173" s="164" t="s">
        <v>160</v>
      </c>
      <c r="H173" s="165">
        <v>5.9450000000000003</v>
      </c>
      <c r="L173" s="162"/>
      <c r="M173" s="166"/>
      <c r="N173" s="167"/>
      <c r="O173" s="167"/>
      <c r="P173" s="167"/>
      <c r="Q173" s="167"/>
      <c r="R173" s="167"/>
      <c r="S173" s="167"/>
      <c r="T173" s="168"/>
      <c r="AT173" s="163" t="s">
        <v>146</v>
      </c>
      <c r="AU173" s="163" t="s">
        <v>83</v>
      </c>
      <c r="AV173" s="14" t="s">
        <v>144</v>
      </c>
      <c r="AW173" s="14" t="s">
        <v>29</v>
      </c>
      <c r="AX173" s="14" t="s">
        <v>81</v>
      </c>
      <c r="AY173" s="163" t="s">
        <v>137</v>
      </c>
    </row>
    <row r="174" spans="1:65" s="2" customFormat="1" ht="16.5" customHeight="1">
      <c r="A174" s="30"/>
      <c r="B174" s="141"/>
      <c r="C174" s="169" t="s">
        <v>200</v>
      </c>
      <c r="D174" s="169" t="s">
        <v>201</v>
      </c>
      <c r="E174" s="170" t="s">
        <v>202</v>
      </c>
      <c r="F174" s="171" t="s">
        <v>203</v>
      </c>
      <c r="G174" s="172" t="s">
        <v>184</v>
      </c>
      <c r="H174" s="173">
        <v>11.89</v>
      </c>
      <c r="I174" s="198"/>
      <c r="J174" s="174">
        <f>ROUND(I174*H174,2)</f>
        <v>0</v>
      </c>
      <c r="K174" s="171" t="s">
        <v>143</v>
      </c>
      <c r="L174" s="175"/>
      <c r="M174" s="176" t="s">
        <v>1</v>
      </c>
      <c r="N174" s="177" t="s">
        <v>38</v>
      </c>
      <c r="O174" s="150">
        <v>0</v>
      </c>
      <c r="P174" s="150">
        <f>O174*H174</f>
        <v>0</v>
      </c>
      <c r="Q174" s="150">
        <v>1</v>
      </c>
      <c r="R174" s="150">
        <f>Q174*H174</f>
        <v>11.89</v>
      </c>
      <c r="S174" s="150">
        <v>0</v>
      </c>
      <c r="T174" s="151">
        <f>S174*H174</f>
        <v>0</v>
      </c>
      <c r="U174" s="30"/>
      <c r="V174" s="30"/>
      <c r="W174" s="30"/>
      <c r="X174" s="30"/>
      <c r="Y174" s="30"/>
      <c r="Z174" s="30"/>
      <c r="AA174" s="30"/>
      <c r="AB174" s="30"/>
      <c r="AC174" s="30"/>
      <c r="AD174" s="30"/>
      <c r="AE174" s="30"/>
      <c r="AR174" s="152" t="s">
        <v>181</v>
      </c>
      <c r="AT174" s="152" t="s">
        <v>201</v>
      </c>
      <c r="AU174" s="152" t="s">
        <v>83</v>
      </c>
      <c r="AY174" s="18" t="s">
        <v>137</v>
      </c>
      <c r="BE174" s="153">
        <f>IF(N174="základní",J174,0)</f>
        <v>0</v>
      </c>
      <c r="BF174" s="153">
        <f>IF(N174="snížená",J174,0)</f>
        <v>0</v>
      </c>
      <c r="BG174" s="153">
        <f>IF(N174="zákl. přenesená",J174,0)</f>
        <v>0</v>
      </c>
      <c r="BH174" s="153">
        <f>IF(N174="sníž. přenesená",J174,0)</f>
        <v>0</v>
      </c>
      <c r="BI174" s="153">
        <f>IF(N174="nulová",J174,0)</f>
        <v>0</v>
      </c>
      <c r="BJ174" s="18" t="s">
        <v>81</v>
      </c>
      <c r="BK174" s="153">
        <f>ROUND(I174*H174,2)</f>
        <v>0</v>
      </c>
      <c r="BL174" s="18" t="s">
        <v>144</v>
      </c>
      <c r="BM174" s="152" t="s">
        <v>204</v>
      </c>
    </row>
    <row r="175" spans="1:65" s="13" customFormat="1">
      <c r="B175" s="154"/>
      <c r="D175" s="155" t="s">
        <v>146</v>
      </c>
      <c r="F175" s="157" t="s">
        <v>205</v>
      </c>
      <c r="H175" s="158">
        <v>11.89</v>
      </c>
      <c r="L175" s="154"/>
      <c r="M175" s="159"/>
      <c r="N175" s="160"/>
      <c r="O175" s="160"/>
      <c r="P175" s="160"/>
      <c r="Q175" s="160"/>
      <c r="R175" s="160"/>
      <c r="S175" s="160"/>
      <c r="T175" s="161"/>
      <c r="AT175" s="156" t="s">
        <v>146</v>
      </c>
      <c r="AU175" s="156" t="s">
        <v>83</v>
      </c>
      <c r="AV175" s="13" t="s">
        <v>83</v>
      </c>
      <c r="AW175" s="13" t="s">
        <v>3</v>
      </c>
      <c r="AX175" s="13" t="s">
        <v>81</v>
      </c>
      <c r="AY175" s="156" t="s">
        <v>137</v>
      </c>
    </row>
    <row r="176" spans="1:65" s="12" customFormat="1" ht="22.9" customHeight="1">
      <c r="B176" s="129"/>
      <c r="D176" s="130" t="s">
        <v>72</v>
      </c>
      <c r="E176" s="139" t="s">
        <v>83</v>
      </c>
      <c r="F176" s="139" t="s">
        <v>206</v>
      </c>
      <c r="J176" s="140">
        <f>BK176</f>
        <v>0</v>
      </c>
      <c r="L176" s="129"/>
      <c r="M176" s="133"/>
      <c r="N176" s="134"/>
      <c r="O176" s="134"/>
      <c r="P176" s="135">
        <f>SUM(P177:P201)</f>
        <v>171.96717799999999</v>
      </c>
      <c r="Q176" s="134"/>
      <c r="R176" s="135">
        <f>SUM(R177:R201)</f>
        <v>167.22803712999999</v>
      </c>
      <c r="S176" s="134"/>
      <c r="T176" s="136">
        <f>SUM(T177:T201)</f>
        <v>0</v>
      </c>
      <c r="AR176" s="130" t="s">
        <v>81</v>
      </c>
      <c r="AT176" s="137" t="s">
        <v>72</v>
      </c>
      <c r="AU176" s="137" t="s">
        <v>81</v>
      </c>
      <c r="AY176" s="130" t="s">
        <v>137</v>
      </c>
      <c r="BK176" s="138">
        <f>SUM(BK177:BK201)</f>
        <v>0</v>
      </c>
    </row>
    <row r="177" spans="1:65" s="2" customFormat="1" ht="33" customHeight="1">
      <c r="A177" s="30"/>
      <c r="B177" s="141"/>
      <c r="C177" s="142" t="s">
        <v>207</v>
      </c>
      <c r="D177" s="142" t="s">
        <v>139</v>
      </c>
      <c r="E177" s="143" t="s">
        <v>208</v>
      </c>
      <c r="F177" s="144" t="s">
        <v>209</v>
      </c>
      <c r="G177" s="145" t="s">
        <v>150</v>
      </c>
      <c r="H177" s="146">
        <v>14.75</v>
      </c>
      <c r="I177" s="198"/>
      <c r="J177" s="147">
        <f>ROUND(I177*H177,2)</f>
        <v>0</v>
      </c>
      <c r="K177" s="144" t="s">
        <v>143</v>
      </c>
      <c r="L177" s="31"/>
      <c r="M177" s="148" t="s">
        <v>1</v>
      </c>
      <c r="N177" s="149" t="s">
        <v>38</v>
      </c>
      <c r="O177" s="150">
        <v>0.92</v>
      </c>
      <c r="P177" s="150">
        <f>O177*H177</f>
        <v>13.57</v>
      </c>
      <c r="Q177" s="150">
        <v>1.63</v>
      </c>
      <c r="R177" s="150">
        <f>Q177*H177</f>
        <v>24.042499999999997</v>
      </c>
      <c r="S177" s="150">
        <v>0</v>
      </c>
      <c r="T177" s="151">
        <f>S177*H177</f>
        <v>0</v>
      </c>
      <c r="U177" s="30"/>
      <c r="V177" s="30"/>
      <c r="W177" s="30"/>
      <c r="X177" s="30"/>
      <c r="Y177" s="30"/>
      <c r="Z177" s="30"/>
      <c r="AA177" s="30"/>
      <c r="AB177" s="30"/>
      <c r="AC177" s="30"/>
      <c r="AD177" s="30"/>
      <c r="AE177" s="30"/>
      <c r="AR177" s="152" t="s">
        <v>144</v>
      </c>
      <c r="AT177" s="152" t="s">
        <v>139</v>
      </c>
      <c r="AU177" s="152" t="s">
        <v>83</v>
      </c>
      <c r="AY177" s="18" t="s">
        <v>137</v>
      </c>
      <c r="BE177" s="153">
        <f>IF(N177="základní",J177,0)</f>
        <v>0</v>
      </c>
      <c r="BF177" s="153">
        <f>IF(N177="snížená",J177,0)</f>
        <v>0</v>
      </c>
      <c r="BG177" s="153">
        <f>IF(N177="zákl. přenesená",J177,0)</f>
        <v>0</v>
      </c>
      <c r="BH177" s="153">
        <f>IF(N177="sníž. přenesená",J177,0)</f>
        <v>0</v>
      </c>
      <c r="BI177" s="153">
        <f>IF(N177="nulová",J177,0)</f>
        <v>0</v>
      </c>
      <c r="BJ177" s="18" t="s">
        <v>81</v>
      </c>
      <c r="BK177" s="153">
        <f>ROUND(I177*H177,2)</f>
        <v>0</v>
      </c>
      <c r="BL177" s="18" t="s">
        <v>144</v>
      </c>
      <c r="BM177" s="152" t="s">
        <v>210</v>
      </c>
    </row>
    <row r="178" spans="1:65" s="13" customFormat="1">
      <c r="B178" s="154"/>
      <c r="D178" s="155" t="s">
        <v>146</v>
      </c>
      <c r="E178" s="156" t="s">
        <v>1</v>
      </c>
      <c r="F178" s="157" t="s">
        <v>211</v>
      </c>
      <c r="H178" s="158">
        <v>14.75</v>
      </c>
      <c r="L178" s="154"/>
      <c r="M178" s="159"/>
      <c r="N178" s="160"/>
      <c r="O178" s="160"/>
      <c r="P178" s="160"/>
      <c r="Q178" s="160"/>
      <c r="R178" s="160"/>
      <c r="S178" s="160"/>
      <c r="T178" s="161"/>
      <c r="AT178" s="156" t="s">
        <v>146</v>
      </c>
      <c r="AU178" s="156" t="s">
        <v>83</v>
      </c>
      <c r="AV178" s="13" t="s">
        <v>83</v>
      </c>
      <c r="AW178" s="13" t="s">
        <v>29</v>
      </c>
      <c r="AX178" s="13" t="s">
        <v>81</v>
      </c>
      <c r="AY178" s="156" t="s">
        <v>137</v>
      </c>
    </row>
    <row r="179" spans="1:65" s="2" customFormat="1" ht="24.2" customHeight="1">
      <c r="A179" s="30"/>
      <c r="B179" s="141"/>
      <c r="C179" s="142" t="s">
        <v>212</v>
      </c>
      <c r="D179" s="142" t="s">
        <v>139</v>
      </c>
      <c r="E179" s="143" t="s">
        <v>213</v>
      </c>
      <c r="F179" s="144" t="s">
        <v>214</v>
      </c>
      <c r="G179" s="145" t="s">
        <v>215</v>
      </c>
      <c r="H179" s="146">
        <v>59</v>
      </c>
      <c r="I179" s="198"/>
      <c r="J179" s="147">
        <f>ROUND(I179*H179,2)</f>
        <v>0</v>
      </c>
      <c r="K179" s="144" t="s">
        <v>143</v>
      </c>
      <c r="L179" s="31"/>
      <c r="M179" s="148" t="s">
        <v>1</v>
      </c>
      <c r="N179" s="149" t="s">
        <v>38</v>
      </c>
      <c r="O179" s="150">
        <v>7.4999999999999997E-2</v>
      </c>
      <c r="P179" s="150">
        <f>O179*H179</f>
        <v>4.4249999999999998</v>
      </c>
      <c r="Q179" s="150">
        <v>1.7000000000000001E-4</v>
      </c>
      <c r="R179" s="150">
        <f>Q179*H179</f>
        <v>1.0030000000000001E-2</v>
      </c>
      <c r="S179" s="150">
        <v>0</v>
      </c>
      <c r="T179" s="151">
        <f>S179*H179</f>
        <v>0</v>
      </c>
      <c r="U179" s="30"/>
      <c r="V179" s="30"/>
      <c r="W179" s="30"/>
      <c r="X179" s="30"/>
      <c r="Y179" s="30"/>
      <c r="Z179" s="30"/>
      <c r="AA179" s="30"/>
      <c r="AB179" s="30"/>
      <c r="AC179" s="30"/>
      <c r="AD179" s="30"/>
      <c r="AE179" s="30"/>
      <c r="AR179" s="152" t="s">
        <v>144</v>
      </c>
      <c r="AT179" s="152" t="s">
        <v>139</v>
      </c>
      <c r="AU179" s="152" t="s">
        <v>83</v>
      </c>
      <c r="AY179" s="18" t="s">
        <v>137</v>
      </c>
      <c r="BE179" s="153">
        <f>IF(N179="základní",J179,0)</f>
        <v>0</v>
      </c>
      <c r="BF179" s="153">
        <f>IF(N179="snížená",J179,0)</f>
        <v>0</v>
      </c>
      <c r="BG179" s="153">
        <f>IF(N179="zákl. přenesená",J179,0)</f>
        <v>0</v>
      </c>
      <c r="BH179" s="153">
        <f>IF(N179="sníž. přenesená",J179,0)</f>
        <v>0</v>
      </c>
      <c r="BI179" s="153">
        <f>IF(N179="nulová",J179,0)</f>
        <v>0</v>
      </c>
      <c r="BJ179" s="18" t="s">
        <v>81</v>
      </c>
      <c r="BK179" s="153">
        <f>ROUND(I179*H179,2)</f>
        <v>0</v>
      </c>
      <c r="BL179" s="18" t="s">
        <v>144</v>
      </c>
      <c r="BM179" s="152" t="s">
        <v>216</v>
      </c>
    </row>
    <row r="180" spans="1:65" s="13" customFormat="1">
      <c r="B180" s="154"/>
      <c r="D180" s="155" t="s">
        <v>146</v>
      </c>
      <c r="E180" s="156" t="s">
        <v>1</v>
      </c>
      <c r="F180" s="157" t="s">
        <v>217</v>
      </c>
      <c r="H180" s="158">
        <v>59</v>
      </c>
      <c r="L180" s="154"/>
      <c r="M180" s="159"/>
      <c r="N180" s="160"/>
      <c r="O180" s="160"/>
      <c r="P180" s="160"/>
      <c r="Q180" s="160"/>
      <c r="R180" s="160"/>
      <c r="S180" s="160"/>
      <c r="T180" s="161"/>
      <c r="AT180" s="156" t="s">
        <v>146</v>
      </c>
      <c r="AU180" s="156" t="s">
        <v>83</v>
      </c>
      <c r="AV180" s="13" t="s">
        <v>83</v>
      </c>
      <c r="AW180" s="13" t="s">
        <v>29</v>
      </c>
      <c r="AX180" s="13" t="s">
        <v>81</v>
      </c>
      <c r="AY180" s="156" t="s">
        <v>137</v>
      </c>
    </row>
    <row r="181" spans="1:65" s="2" customFormat="1" ht="24.2" customHeight="1">
      <c r="A181" s="30"/>
      <c r="B181" s="141"/>
      <c r="C181" s="169" t="s">
        <v>8</v>
      </c>
      <c r="D181" s="169" t="s">
        <v>201</v>
      </c>
      <c r="E181" s="170" t="s">
        <v>218</v>
      </c>
      <c r="F181" s="171" t="s">
        <v>219</v>
      </c>
      <c r="G181" s="172" t="s">
        <v>215</v>
      </c>
      <c r="H181" s="173">
        <v>69.885999999999996</v>
      </c>
      <c r="I181" s="198"/>
      <c r="J181" s="174">
        <f>ROUND(I181*H181,2)</f>
        <v>0</v>
      </c>
      <c r="K181" s="171" t="s">
        <v>143</v>
      </c>
      <c r="L181" s="175"/>
      <c r="M181" s="176" t="s">
        <v>1</v>
      </c>
      <c r="N181" s="177" t="s">
        <v>38</v>
      </c>
      <c r="O181" s="150">
        <v>0</v>
      </c>
      <c r="P181" s="150">
        <f>O181*H181</f>
        <v>0</v>
      </c>
      <c r="Q181" s="150">
        <v>2.0000000000000001E-4</v>
      </c>
      <c r="R181" s="150">
        <f>Q181*H181</f>
        <v>1.39772E-2</v>
      </c>
      <c r="S181" s="150">
        <v>0</v>
      </c>
      <c r="T181" s="151">
        <f>S181*H181</f>
        <v>0</v>
      </c>
      <c r="U181" s="30"/>
      <c r="V181" s="30"/>
      <c r="W181" s="30"/>
      <c r="X181" s="30"/>
      <c r="Y181" s="30"/>
      <c r="Z181" s="30"/>
      <c r="AA181" s="30"/>
      <c r="AB181" s="30"/>
      <c r="AC181" s="30"/>
      <c r="AD181" s="30"/>
      <c r="AE181" s="30"/>
      <c r="AR181" s="152" t="s">
        <v>181</v>
      </c>
      <c r="AT181" s="152" t="s">
        <v>201</v>
      </c>
      <c r="AU181" s="152" t="s">
        <v>83</v>
      </c>
      <c r="AY181" s="18" t="s">
        <v>137</v>
      </c>
      <c r="BE181" s="153">
        <f>IF(N181="základní",J181,0)</f>
        <v>0</v>
      </c>
      <c r="BF181" s="153">
        <f>IF(N181="snížená",J181,0)</f>
        <v>0</v>
      </c>
      <c r="BG181" s="153">
        <f>IF(N181="zákl. přenesená",J181,0)</f>
        <v>0</v>
      </c>
      <c r="BH181" s="153">
        <f>IF(N181="sníž. přenesená",J181,0)</f>
        <v>0</v>
      </c>
      <c r="BI181" s="153">
        <f>IF(N181="nulová",J181,0)</f>
        <v>0</v>
      </c>
      <c r="BJ181" s="18" t="s">
        <v>81</v>
      </c>
      <c r="BK181" s="153">
        <f>ROUND(I181*H181,2)</f>
        <v>0</v>
      </c>
      <c r="BL181" s="18" t="s">
        <v>144</v>
      </c>
      <c r="BM181" s="152" t="s">
        <v>220</v>
      </c>
    </row>
    <row r="182" spans="1:65" s="13" customFormat="1">
      <c r="B182" s="154"/>
      <c r="D182" s="155" t="s">
        <v>146</v>
      </c>
      <c r="F182" s="157" t="s">
        <v>221</v>
      </c>
      <c r="H182" s="158">
        <v>69.885999999999996</v>
      </c>
      <c r="L182" s="154"/>
      <c r="M182" s="159"/>
      <c r="N182" s="160"/>
      <c r="O182" s="160"/>
      <c r="P182" s="160"/>
      <c r="Q182" s="160"/>
      <c r="R182" s="160"/>
      <c r="S182" s="160"/>
      <c r="T182" s="161"/>
      <c r="AT182" s="156" t="s">
        <v>146</v>
      </c>
      <c r="AU182" s="156" t="s">
        <v>83</v>
      </c>
      <c r="AV182" s="13" t="s">
        <v>83</v>
      </c>
      <c r="AW182" s="13" t="s">
        <v>3</v>
      </c>
      <c r="AX182" s="13" t="s">
        <v>81</v>
      </c>
      <c r="AY182" s="156" t="s">
        <v>137</v>
      </c>
    </row>
    <row r="183" spans="1:65" s="2" customFormat="1" ht="16.5" customHeight="1">
      <c r="A183" s="30"/>
      <c r="B183" s="141"/>
      <c r="C183" s="142" t="s">
        <v>222</v>
      </c>
      <c r="D183" s="142" t="s">
        <v>139</v>
      </c>
      <c r="E183" s="143" t="s">
        <v>223</v>
      </c>
      <c r="F183" s="144" t="s">
        <v>224</v>
      </c>
      <c r="G183" s="145" t="s">
        <v>150</v>
      </c>
      <c r="H183" s="146">
        <v>2.544</v>
      </c>
      <c r="I183" s="198"/>
      <c r="J183" s="147">
        <f>ROUND(I183*H183,2)</f>
        <v>0</v>
      </c>
      <c r="K183" s="144" t="s">
        <v>143</v>
      </c>
      <c r="L183" s="31"/>
      <c r="M183" s="148" t="s">
        <v>1</v>
      </c>
      <c r="N183" s="149" t="s">
        <v>38</v>
      </c>
      <c r="O183" s="150">
        <v>1.89</v>
      </c>
      <c r="P183" s="150">
        <f>O183*H183</f>
        <v>4.80816</v>
      </c>
      <c r="Q183" s="150">
        <v>2.3010199999999998</v>
      </c>
      <c r="R183" s="150">
        <f>Q183*H183</f>
        <v>5.8537948799999997</v>
      </c>
      <c r="S183" s="150">
        <v>0</v>
      </c>
      <c r="T183" s="151">
        <f>S183*H183</f>
        <v>0</v>
      </c>
      <c r="U183" s="30"/>
      <c r="V183" s="30"/>
      <c r="W183" s="30"/>
      <c r="X183" s="30"/>
      <c r="Y183" s="30"/>
      <c r="Z183" s="30"/>
      <c r="AA183" s="30"/>
      <c r="AB183" s="30"/>
      <c r="AC183" s="30"/>
      <c r="AD183" s="30"/>
      <c r="AE183" s="30"/>
      <c r="AR183" s="152" t="s">
        <v>144</v>
      </c>
      <c r="AT183" s="152" t="s">
        <v>139</v>
      </c>
      <c r="AU183" s="152" t="s">
        <v>83</v>
      </c>
      <c r="AY183" s="18" t="s">
        <v>137</v>
      </c>
      <c r="BE183" s="153">
        <f>IF(N183="základní",J183,0)</f>
        <v>0</v>
      </c>
      <c r="BF183" s="153">
        <f>IF(N183="snížená",J183,0)</f>
        <v>0</v>
      </c>
      <c r="BG183" s="153">
        <f>IF(N183="zákl. přenesená",J183,0)</f>
        <v>0</v>
      </c>
      <c r="BH183" s="153">
        <f>IF(N183="sníž. přenesená",J183,0)</f>
        <v>0</v>
      </c>
      <c r="BI183" s="153">
        <f>IF(N183="nulová",J183,0)</f>
        <v>0</v>
      </c>
      <c r="BJ183" s="18" t="s">
        <v>81</v>
      </c>
      <c r="BK183" s="153">
        <f>ROUND(I183*H183,2)</f>
        <v>0</v>
      </c>
      <c r="BL183" s="18" t="s">
        <v>144</v>
      </c>
      <c r="BM183" s="152" t="s">
        <v>225</v>
      </c>
    </row>
    <row r="184" spans="1:65" s="13" customFormat="1">
      <c r="B184" s="154"/>
      <c r="D184" s="155" t="s">
        <v>146</v>
      </c>
      <c r="E184" s="156" t="s">
        <v>1</v>
      </c>
      <c r="F184" s="157" t="s">
        <v>226</v>
      </c>
      <c r="H184" s="158">
        <v>2.544</v>
      </c>
      <c r="L184" s="154"/>
      <c r="M184" s="159"/>
      <c r="N184" s="160"/>
      <c r="O184" s="160"/>
      <c r="P184" s="160"/>
      <c r="Q184" s="160"/>
      <c r="R184" s="160"/>
      <c r="S184" s="160"/>
      <c r="T184" s="161"/>
      <c r="AT184" s="156" t="s">
        <v>146</v>
      </c>
      <c r="AU184" s="156" t="s">
        <v>83</v>
      </c>
      <c r="AV184" s="13" t="s">
        <v>83</v>
      </c>
      <c r="AW184" s="13" t="s">
        <v>29</v>
      </c>
      <c r="AX184" s="13" t="s">
        <v>81</v>
      </c>
      <c r="AY184" s="156" t="s">
        <v>137</v>
      </c>
    </row>
    <row r="185" spans="1:65" s="2" customFormat="1" ht="24.2" customHeight="1">
      <c r="A185" s="30"/>
      <c r="B185" s="141"/>
      <c r="C185" s="142" t="s">
        <v>227</v>
      </c>
      <c r="D185" s="142" t="s">
        <v>139</v>
      </c>
      <c r="E185" s="143" t="s">
        <v>228</v>
      </c>
      <c r="F185" s="144" t="s">
        <v>229</v>
      </c>
      <c r="G185" s="145" t="s">
        <v>142</v>
      </c>
      <c r="H185" s="146">
        <v>29.5</v>
      </c>
      <c r="I185" s="198"/>
      <c r="J185" s="147">
        <f>ROUND(I185*H185,2)</f>
        <v>0</v>
      </c>
      <c r="K185" s="144" t="s">
        <v>143</v>
      </c>
      <c r="L185" s="31"/>
      <c r="M185" s="148" t="s">
        <v>1</v>
      </c>
      <c r="N185" s="149" t="s">
        <v>38</v>
      </c>
      <c r="O185" s="150">
        <v>6.5000000000000002E-2</v>
      </c>
      <c r="P185" s="150">
        <f>O185*H185</f>
        <v>1.9175</v>
      </c>
      <c r="Q185" s="150">
        <v>1.16E-3</v>
      </c>
      <c r="R185" s="150">
        <f>Q185*H185</f>
        <v>3.422E-2</v>
      </c>
      <c r="S185" s="150">
        <v>0</v>
      </c>
      <c r="T185" s="151">
        <f>S185*H185</f>
        <v>0</v>
      </c>
      <c r="U185" s="30"/>
      <c r="V185" s="30"/>
      <c r="W185" s="30"/>
      <c r="X185" s="30"/>
      <c r="Y185" s="30"/>
      <c r="Z185" s="30"/>
      <c r="AA185" s="30"/>
      <c r="AB185" s="30"/>
      <c r="AC185" s="30"/>
      <c r="AD185" s="30"/>
      <c r="AE185" s="30"/>
      <c r="AR185" s="152" t="s">
        <v>144</v>
      </c>
      <c r="AT185" s="152" t="s">
        <v>139</v>
      </c>
      <c r="AU185" s="152" t="s">
        <v>83</v>
      </c>
      <c r="AY185" s="18" t="s">
        <v>137</v>
      </c>
      <c r="BE185" s="153">
        <f>IF(N185="základní",J185,0)</f>
        <v>0</v>
      </c>
      <c r="BF185" s="153">
        <f>IF(N185="snížená",J185,0)</f>
        <v>0</v>
      </c>
      <c r="BG185" s="153">
        <f>IF(N185="zákl. přenesená",J185,0)</f>
        <v>0</v>
      </c>
      <c r="BH185" s="153">
        <f>IF(N185="sníž. přenesená",J185,0)</f>
        <v>0</v>
      </c>
      <c r="BI185" s="153">
        <f>IF(N185="nulová",J185,0)</f>
        <v>0</v>
      </c>
      <c r="BJ185" s="18" t="s">
        <v>81</v>
      </c>
      <c r="BK185" s="153">
        <f>ROUND(I185*H185,2)</f>
        <v>0</v>
      </c>
      <c r="BL185" s="18" t="s">
        <v>144</v>
      </c>
      <c r="BM185" s="152" t="s">
        <v>230</v>
      </c>
    </row>
    <row r="186" spans="1:65" s="13" customFormat="1">
      <c r="B186" s="154"/>
      <c r="D186" s="155" t="s">
        <v>146</v>
      </c>
      <c r="E186" s="156" t="s">
        <v>1</v>
      </c>
      <c r="F186" s="157" t="s">
        <v>231</v>
      </c>
      <c r="H186" s="158">
        <v>29.5</v>
      </c>
      <c r="L186" s="154"/>
      <c r="M186" s="159"/>
      <c r="N186" s="160"/>
      <c r="O186" s="160"/>
      <c r="P186" s="160"/>
      <c r="Q186" s="160"/>
      <c r="R186" s="160"/>
      <c r="S186" s="160"/>
      <c r="T186" s="161"/>
      <c r="AT186" s="156" t="s">
        <v>146</v>
      </c>
      <c r="AU186" s="156" t="s">
        <v>83</v>
      </c>
      <c r="AV186" s="13" t="s">
        <v>83</v>
      </c>
      <c r="AW186" s="13" t="s">
        <v>29</v>
      </c>
      <c r="AX186" s="13" t="s">
        <v>81</v>
      </c>
      <c r="AY186" s="156" t="s">
        <v>137</v>
      </c>
    </row>
    <row r="187" spans="1:65" s="2" customFormat="1" ht="24.2" customHeight="1">
      <c r="A187" s="30"/>
      <c r="B187" s="141"/>
      <c r="C187" s="142" t="s">
        <v>232</v>
      </c>
      <c r="D187" s="142" t="s">
        <v>139</v>
      </c>
      <c r="E187" s="143" t="s">
        <v>233</v>
      </c>
      <c r="F187" s="144" t="s">
        <v>234</v>
      </c>
      <c r="G187" s="145" t="s">
        <v>150</v>
      </c>
      <c r="H187" s="146">
        <v>8.48</v>
      </c>
      <c r="I187" s="198"/>
      <c r="J187" s="147">
        <f>ROUND(I187*H187,2)</f>
        <v>0</v>
      </c>
      <c r="K187" s="144" t="s">
        <v>143</v>
      </c>
      <c r="L187" s="31"/>
      <c r="M187" s="148" t="s">
        <v>1</v>
      </c>
      <c r="N187" s="149" t="s">
        <v>38</v>
      </c>
      <c r="O187" s="150">
        <v>1.0249999999999999</v>
      </c>
      <c r="P187" s="150">
        <f>O187*H187</f>
        <v>8.6920000000000002</v>
      </c>
      <c r="Q187" s="150">
        <v>2.16</v>
      </c>
      <c r="R187" s="150">
        <f>Q187*H187</f>
        <v>18.316800000000001</v>
      </c>
      <c r="S187" s="150">
        <v>0</v>
      </c>
      <c r="T187" s="151">
        <f>S187*H187</f>
        <v>0</v>
      </c>
      <c r="U187" s="30"/>
      <c r="V187" s="30"/>
      <c r="W187" s="30"/>
      <c r="X187" s="30"/>
      <c r="Y187" s="30"/>
      <c r="Z187" s="30"/>
      <c r="AA187" s="30"/>
      <c r="AB187" s="30"/>
      <c r="AC187" s="30"/>
      <c r="AD187" s="30"/>
      <c r="AE187" s="30"/>
      <c r="AR187" s="152" t="s">
        <v>144</v>
      </c>
      <c r="AT187" s="152" t="s">
        <v>139</v>
      </c>
      <c r="AU187" s="152" t="s">
        <v>83</v>
      </c>
      <c r="AY187" s="18" t="s">
        <v>137</v>
      </c>
      <c r="BE187" s="153">
        <f>IF(N187="základní",J187,0)</f>
        <v>0</v>
      </c>
      <c r="BF187" s="153">
        <f>IF(N187="snížená",J187,0)</f>
        <v>0</v>
      </c>
      <c r="BG187" s="153">
        <f>IF(N187="zákl. přenesená",J187,0)</f>
        <v>0</v>
      </c>
      <c r="BH187" s="153">
        <f>IF(N187="sníž. přenesená",J187,0)</f>
        <v>0</v>
      </c>
      <c r="BI187" s="153">
        <f>IF(N187="nulová",J187,0)</f>
        <v>0</v>
      </c>
      <c r="BJ187" s="18" t="s">
        <v>81</v>
      </c>
      <c r="BK187" s="153">
        <f>ROUND(I187*H187,2)</f>
        <v>0</v>
      </c>
      <c r="BL187" s="18" t="s">
        <v>144</v>
      </c>
      <c r="BM187" s="152" t="s">
        <v>235</v>
      </c>
    </row>
    <row r="188" spans="1:65" s="13" customFormat="1">
      <c r="B188" s="154"/>
      <c r="D188" s="155" t="s">
        <v>146</v>
      </c>
      <c r="E188" s="156" t="s">
        <v>1</v>
      </c>
      <c r="F188" s="157" t="s">
        <v>236</v>
      </c>
      <c r="H188" s="158">
        <v>8.48</v>
      </c>
      <c r="L188" s="154"/>
      <c r="M188" s="159"/>
      <c r="N188" s="160"/>
      <c r="O188" s="160"/>
      <c r="P188" s="160"/>
      <c r="Q188" s="160"/>
      <c r="R188" s="160"/>
      <c r="S188" s="160"/>
      <c r="T188" s="161"/>
      <c r="AT188" s="156" t="s">
        <v>146</v>
      </c>
      <c r="AU188" s="156" t="s">
        <v>83</v>
      </c>
      <c r="AV188" s="13" t="s">
        <v>83</v>
      </c>
      <c r="AW188" s="13" t="s">
        <v>29</v>
      </c>
      <c r="AX188" s="13" t="s">
        <v>81</v>
      </c>
      <c r="AY188" s="156" t="s">
        <v>137</v>
      </c>
    </row>
    <row r="189" spans="1:65" s="2" customFormat="1" ht="24.2" customHeight="1">
      <c r="A189" s="30"/>
      <c r="B189" s="141"/>
      <c r="C189" s="142" t="s">
        <v>237</v>
      </c>
      <c r="D189" s="142" t="s">
        <v>139</v>
      </c>
      <c r="E189" s="143" t="s">
        <v>238</v>
      </c>
      <c r="F189" s="144" t="s">
        <v>239</v>
      </c>
      <c r="G189" s="145" t="s">
        <v>150</v>
      </c>
      <c r="H189" s="146">
        <v>10.176</v>
      </c>
      <c r="I189" s="198"/>
      <c r="J189" s="147">
        <f>ROUND(I189*H189,2)</f>
        <v>0</v>
      </c>
      <c r="K189" s="144" t="s">
        <v>143</v>
      </c>
      <c r="L189" s="31"/>
      <c r="M189" s="148" t="s">
        <v>1</v>
      </c>
      <c r="N189" s="149" t="s">
        <v>38</v>
      </c>
      <c r="O189" s="150">
        <v>0.629</v>
      </c>
      <c r="P189" s="150">
        <f>O189*H189</f>
        <v>6.4007040000000002</v>
      </c>
      <c r="Q189" s="150">
        <v>2.3010199999999998</v>
      </c>
      <c r="R189" s="150">
        <f>Q189*H189</f>
        <v>23.415179519999999</v>
      </c>
      <c r="S189" s="150">
        <v>0</v>
      </c>
      <c r="T189" s="151">
        <f>S189*H189</f>
        <v>0</v>
      </c>
      <c r="U189" s="30"/>
      <c r="V189" s="30"/>
      <c r="W189" s="30"/>
      <c r="X189" s="30"/>
      <c r="Y189" s="30"/>
      <c r="Z189" s="30"/>
      <c r="AA189" s="30"/>
      <c r="AB189" s="30"/>
      <c r="AC189" s="30"/>
      <c r="AD189" s="30"/>
      <c r="AE189" s="30"/>
      <c r="AR189" s="152" t="s">
        <v>144</v>
      </c>
      <c r="AT189" s="152" t="s">
        <v>139</v>
      </c>
      <c r="AU189" s="152" t="s">
        <v>83</v>
      </c>
      <c r="AY189" s="18" t="s">
        <v>137</v>
      </c>
      <c r="BE189" s="153">
        <f>IF(N189="základní",J189,0)</f>
        <v>0</v>
      </c>
      <c r="BF189" s="153">
        <f>IF(N189="snížená",J189,0)</f>
        <v>0</v>
      </c>
      <c r="BG189" s="153">
        <f>IF(N189="zákl. přenesená",J189,0)</f>
        <v>0</v>
      </c>
      <c r="BH189" s="153">
        <f>IF(N189="sníž. přenesená",J189,0)</f>
        <v>0</v>
      </c>
      <c r="BI189" s="153">
        <f>IF(N189="nulová",J189,0)</f>
        <v>0</v>
      </c>
      <c r="BJ189" s="18" t="s">
        <v>81</v>
      </c>
      <c r="BK189" s="153">
        <f>ROUND(I189*H189,2)</f>
        <v>0</v>
      </c>
      <c r="BL189" s="18" t="s">
        <v>144</v>
      </c>
      <c r="BM189" s="152" t="s">
        <v>240</v>
      </c>
    </row>
    <row r="190" spans="1:65" s="13" customFormat="1">
      <c r="B190" s="154"/>
      <c r="D190" s="155" t="s">
        <v>146</v>
      </c>
      <c r="E190" s="156" t="s">
        <v>1</v>
      </c>
      <c r="F190" s="157" t="s">
        <v>241</v>
      </c>
      <c r="H190" s="158">
        <v>10.176</v>
      </c>
      <c r="L190" s="154"/>
      <c r="M190" s="159"/>
      <c r="N190" s="160"/>
      <c r="O190" s="160"/>
      <c r="P190" s="160"/>
      <c r="Q190" s="160"/>
      <c r="R190" s="160"/>
      <c r="S190" s="160"/>
      <c r="T190" s="161"/>
      <c r="AT190" s="156" t="s">
        <v>146</v>
      </c>
      <c r="AU190" s="156" t="s">
        <v>83</v>
      </c>
      <c r="AV190" s="13" t="s">
        <v>83</v>
      </c>
      <c r="AW190" s="13" t="s">
        <v>29</v>
      </c>
      <c r="AX190" s="13" t="s">
        <v>81</v>
      </c>
      <c r="AY190" s="156" t="s">
        <v>137</v>
      </c>
    </row>
    <row r="191" spans="1:65" s="2" customFormat="1" ht="16.5" customHeight="1">
      <c r="A191" s="30"/>
      <c r="B191" s="141"/>
      <c r="C191" s="142" t="s">
        <v>242</v>
      </c>
      <c r="D191" s="142" t="s">
        <v>139</v>
      </c>
      <c r="E191" s="143" t="s">
        <v>243</v>
      </c>
      <c r="F191" s="144" t="s">
        <v>244</v>
      </c>
      <c r="G191" s="145" t="s">
        <v>184</v>
      </c>
      <c r="H191" s="146">
        <v>0.377</v>
      </c>
      <c r="I191" s="198"/>
      <c r="J191" s="147">
        <f>ROUND(I191*H191,2)</f>
        <v>0</v>
      </c>
      <c r="K191" s="144" t="s">
        <v>143</v>
      </c>
      <c r="L191" s="31"/>
      <c r="M191" s="148" t="s">
        <v>1</v>
      </c>
      <c r="N191" s="149" t="s">
        <v>38</v>
      </c>
      <c r="O191" s="150">
        <v>15.231</v>
      </c>
      <c r="P191" s="150">
        <f>O191*H191</f>
        <v>5.7420869999999997</v>
      </c>
      <c r="Q191" s="150">
        <v>1.06277</v>
      </c>
      <c r="R191" s="150">
        <f>Q191*H191</f>
        <v>0.40066428999999998</v>
      </c>
      <c r="S191" s="150">
        <v>0</v>
      </c>
      <c r="T191" s="151">
        <f>S191*H191</f>
        <v>0</v>
      </c>
      <c r="U191" s="30"/>
      <c r="V191" s="30"/>
      <c r="W191" s="30"/>
      <c r="X191" s="30"/>
      <c r="Y191" s="30"/>
      <c r="Z191" s="30"/>
      <c r="AA191" s="30"/>
      <c r="AB191" s="30"/>
      <c r="AC191" s="30"/>
      <c r="AD191" s="30"/>
      <c r="AE191" s="30"/>
      <c r="AR191" s="152" t="s">
        <v>144</v>
      </c>
      <c r="AT191" s="152" t="s">
        <v>139</v>
      </c>
      <c r="AU191" s="152" t="s">
        <v>83</v>
      </c>
      <c r="AY191" s="18" t="s">
        <v>137</v>
      </c>
      <c r="BE191" s="153">
        <f>IF(N191="základní",J191,0)</f>
        <v>0</v>
      </c>
      <c r="BF191" s="153">
        <f>IF(N191="snížená",J191,0)</f>
        <v>0</v>
      </c>
      <c r="BG191" s="153">
        <f>IF(N191="zákl. přenesená",J191,0)</f>
        <v>0</v>
      </c>
      <c r="BH191" s="153">
        <f>IF(N191="sníž. přenesená",J191,0)</f>
        <v>0</v>
      </c>
      <c r="BI191" s="153">
        <f>IF(N191="nulová",J191,0)</f>
        <v>0</v>
      </c>
      <c r="BJ191" s="18" t="s">
        <v>81</v>
      </c>
      <c r="BK191" s="153">
        <f>ROUND(I191*H191,2)</f>
        <v>0</v>
      </c>
      <c r="BL191" s="18" t="s">
        <v>144</v>
      </c>
      <c r="BM191" s="152" t="s">
        <v>245</v>
      </c>
    </row>
    <row r="192" spans="1:65" s="13" customFormat="1">
      <c r="B192" s="154"/>
      <c r="D192" s="155" t="s">
        <v>146</v>
      </c>
      <c r="E192" s="156" t="s">
        <v>1</v>
      </c>
      <c r="F192" s="157" t="s">
        <v>246</v>
      </c>
      <c r="H192" s="158">
        <v>0.377</v>
      </c>
      <c r="L192" s="154"/>
      <c r="M192" s="159"/>
      <c r="N192" s="160"/>
      <c r="O192" s="160"/>
      <c r="P192" s="160"/>
      <c r="Q192" s="160"/>
      <c r="R192" s="160"/>
      <c r="S192" s="160"/>
      <c r="T192" s="161"/>
      <c r="AT192" s="156" t="s">
        <v>146</v>
      </c>
      <c r="AU192" s="156" t="s">
        <v>83</v>
      </c>
      <c r="AV192" s="13" t="s">
        <v>83</v>
      </c>
      <c r="AW192" s="13" t="s">
        <v>29</v>
      </c>
      <c r="AX192" s="13" t="s">
        <v>81</v>
      </c>
      <c r="AY192" s="156" t="s">
        <v>137</v>
      </c>
    </row>
    <row r="193" spans="1:65" s="2" customFormat="1" ht="16.5" customHeight="1">
      <c r="A193" s="30"/>
      <c r="B193" s="141"/>
      <c r="C193" s="142" t="s">
        <v>7</v>
      </c>
      <c r="D193" s="142" t="s">
        <v>139</v>
      </c>
      <c r="E193" s="143" t="s">
        <v>247</v>
      </c>
      <c r="F193" s="144" t="s">
        <v>248</v>
      </c>
      <c r="G193" s="145" t="s">
        <v>150</v>
      </c>
      <c r="H193" s="146">
        <v>17.443000000000001</v>
      </c>
      <c r="I193" s="198"/>
      <c r="J193" s="147">
        <f>ROUND(I193*H193,2)</f>
        <v>0</v>
      </c>
      <c r="K193" s="144" t="s">
        <v>143</v>
      </c>
      <c r="L193" s="31"/>
      <c r="M193" s="148" t="s">
        <v>1</v>
      </c>
      <c r="N193" s="149" t="s">
        <v>38</v>
      </c>
      <c r="O193" s="150">
        <v>0.58399999999999996</v>
      </c>
      <c r="P193" s="150">
        <f>O193*H193</f>
        <v>10.186712</v>
      </c>
      <c r="Q193" s="150">
        <v>2.3010199999999998</v>
      </c>
      <c r="R193" s="150">
        <f>Q193*H193</f>
        <v>40.136691859999999</v>
      </c>
      <c r="S193" s="150">
        <v>0</v>
      </c>
      <c r="T193" s="151">
        <f>S193*H193</f>
        <v>0</v>
      </c>
      <c r="U193" s="30"/>
      <c r="V193" s="30"/>
      <c r="W193" s="30"/>
      <c r="X193" s="30"/>
      <c r="Y193" s="30"/>
      <c r="Z193" s="30"/>
      <c r="AA193" s="30"/>
      <c r="AB193" s="30"/>
      <c r="AC193" s="30"/>
      <c r="AD193" s="30"/>
      <c r="AE193" s="30"/>
      <c r="AR193" s="152" t="s">
        <v>144</v>
      </c>
      <c r="AT193" s="152" t="s">
        <v>139</v>
      </c>
      <c r="AU193" s="152" t="s">
        <v>83</v>
      </c>
      <c r="AY193" s="18" t="s">
        <v>137</v>
      </c>
      <c r="BE193" s="153">
        <f>IF(N193="základní",J193,0)</f>
        <v>0</v>
      </c>
      <c r="BF193" s="153">
        <f>IF(N193="snížená",J193,0)</f>
        <v>0</v>
      </c>
      <c r="BG193" s="153">
        <f>IF(N193="zákl. přenesená",J193,0)</f>
        <v>0</v>
      </c>
      <c r="BH193" s="153">
        <f>IF(N193="sníž. přenesená",J193,0)</f>
        <v>0</v>
      </c>
      <c r="BI193" s="153">
        <f>IF(N193="nulová",J193,0)</f>
        <v>0</v>
      </c>
      <c r="BJ193" s="18" t="s">
        <v>81</v>
      </c>
      <c r="BK193" s="153">
        <f>ROUND(I193*H193,2)</f>
        <v>0</v>
      </c>
      <c r="BL193" s="18" t="s">
        <v>144</v>
      </c>
      <c r="BM193" s="152" t="s">
        <v>249</v>
      </c>
    </row>
    <row r="194" spans="1:65" s="13" customFormat="1">
      <c r="B194" s="154"/>
      <c r="D194" s="155" t="s">
        <v>146</v>
      </c>
      <c r="E194" s="156" t="s">
        <v>1</v>
      </c>
      <c r="F194" s="157" t="s">
        <v>250</v>
      </c>
      <c r="H194" s="158">
        <v>17.443000000000001</v>
      </c>
      <c r="L194" s="154"/>
      <c r="M194" s="159"/>
      <c r="N194" s="160"/>
      <c r="O194" s="160"/>
      <c r="P194" s="160"/>
      <c r="Q194" s="160"/>
      <c r="R194" s="160"/>
      <c r="S194" s="160"/>
      <c r="T194" s="161"/>
      <c r="AT194" s="156" t="s">
        <v>146</v>
      </c>
      <c r="AU194" s="156" t="s">
        <v>83</v>
      </c>
      <c r="AV194" s="13" t="s">
        <v>83</v>
      </c>
      <c r="AW194" s="13" t="s">
        <v>29</v>
      </c>
      <c r="AX194" s="13" t="s">
        <v>81</v>
      </c>
      <c r="AY194" s="156" t="s">
        <v>137</v>
      </c>
    </row>
    <row r="195" spans="1:65" s="2" customFormat="1" ht="33" customHeight="1">
      <c r="A195" s="30"/>
      <c r="B195" s="141"/>
      <c r="C195" s="142" t="s">
        <v>251</v>
      </c>
      <c r="D195" s="142" t="s">
        <v>139</v>
      </c>
      <c r="E195" s="143" t="s">
        <v>252</v>
      </c>
      <c r="F195" s="144" t="s">
        <v>253</v>
      </c>
      <c r="G195" s="145" t="s">
        <v>215</v>
      </c>
      <c r="H195" s="146">
        <v>78.542000000000002</v>
      </c>
      <c r="I195" s="198"/>
      <c r="J195" s="147">
        <f>ROUND(I195*H195,2)</f>
        <v>0</v>
      </c>
      <c r="K195" s="144" t="s">
        <v>143</v>
      </c>
      <c r="L195" s="31"/>
      <c r="M195" s="148" t="s">
        <v>1</v>
      </c>
      <c r="N195" s="149" t="s">
        <v>38</v>
      </c>
      <c r="O195" s="150">
        <v>0.94</v>
      </c>
      <c r="P195" s="150">
        <f>O195*H195</f>
        <v>73.829480000000004</v>
      </c>
      <c r="Q195" s="150">
        <v>0.67488999999999999</v>
      </c>
      <c r="R195" s="150">
        <f>Q195*H195</f>
        <v>53.007210380000004</v>
      </c>
      <c r="S195" s="150">
        <v>0</v>
      </c>
      <c r="T195" s="151">
        <f>S195*H195</f>
        <v>0</v>
      </c>
      <c r="U195" s="30"/>
      <c r="V195" s="30"/>
      <c r="W195" s="30"/>
      <c r="X195" s="30"/>
      <c r="Y195" s="30"/>
      <c r="Z195" s="30"/>
      <c r="AA195" s="30"/>
      <c r="AB195" s="30"/>
      <c r="AC195" s="30"/>
      <c r="AD195" s="30"/>
      <c r="AE195" s="30"/>
      <c r="AR195" s="152" t="s">
        <v>144</v>
      </c>
      <c r="AT195" s="152" t="s">
        <v>139</v>
      </c>
      <c r="AU195" s="152" t="s">
        <v>83</v>
      </c>
      <c r="AY195" s="18" t="s">
        <v>137</v>
      </c>
      <c r="BE195" s="153">
        <f>IF(N195="základní",J195,0)</f>
        <v>0</v>
      </c>
      <c r="BF195" s="153">
        <f>IF(N195="snížená",J195,0)</f>
        <v>0</v>
      </c>
      <c r="BG195" s="153">
        <f>IF(N195="zákl. přenesená",J195,0)</f>
        <v>0</v>
      </c>
      <c r="BH195" s="153">
        <f>IF(N195="sníž. přenesená",J195,0)</f>
        <v>0</v>
      </c>
      <c r="BI195" s="153">
        <f>IF(N195="nulová",J195,0)</f>
        <v>0</v>
      </c>
      <c r="BJ195" s="18" t="s">
        <v>81</v>
      </c>
      <c r="BK195" s="153">
        <f>ROUND(I195*H195,2)</f>
        <v>0</v>
      </c>
      <c r="BL195" s="18" t="s">
        <v>144</v>
      </c>
      <c r="BM195" s="152" t="s">
        <v>254</v>
      </c>
    </row>
    <row r="196" spans="1:65" s="13" customFormat="1">
      <c r="B196" s="154"/>
      <c r="D196" s="155" t="s">
        <v>146</v>
      </c>
      <c r="E196" s="156" t="s">
        <v>1</v>
      </c>
      <c r="F196" s="157" t="s">
        <v>255</v>
      </c>
      <c r="H196" s="158">
        <v>13.542999999999999</v>
      </c>
      <c r="L196" s="154"/>
      <c r="M196" s="159"/>
      <c r="N196" s="160"/>
      <c r="O196" s="160"/>
      <c r="P196" s="160"/>
      <c r="Q196" s="160"/>
      <c r="R196" s="160"/>
      <c r="S196" s="160"/>
      <c r="T196" s="161"/>
      <c r="AT196" s="156" t="s">
        <v>146</v>
      </c>
      <c r="AU196" s="156" t="s">
        <v>83</v>
      </c>
      <c r="AV196" s="13" t="s">
        <v>83</v>
      </c>
      <c r="AW196" s="13" t="s">
        <v>29</v>
      </c>
      <c r="AX196" s="13" t="s">
        <v>73</v>
      </c>
      <c r="AY196" s="156" t="s">
        <v>137</v>
      </c>
    </row>
    <row r="197" spans="1:65" s="13" customFormat="1">
      <c r="B197" s="154"/>
      <c r="D197" s="155" t="s">
        <v>146</v>
      </c>
      <c r="E197" s="156" t="s">
        <v>1</v>
      </c>
      <c r="F197" s="157" t="s">
        <v>256</v>
      </c>
      <c r="H197" s="158">
        <v>9.6379999999999999</v>
      </c>
      <c r="L197" s="154"/>
      <c r="M197" s="159"/>
      <c r="N197" s="160"/>
      <c r="O197" s="160"/>
      <c r="P197" s="160"/>
      <c r="Q197" s="160"/>
      <c r="R197" s="160"/>
      <c r="S197" s="160"/>
      <c r="T197" s="161"/>
      <c r="AT197" s="156" t="s">
        <v>146</v>
      </c>
      <c r="AU197" s="156" t="s">
        <v>83</v>
      </c>
      <c r="AV197" s="13" t="s">
        <v>83</v>
      </c>
      <c r="AW197" s="13" t="s">
        <v>29</v>
      </c>
      <c r="AX197" s="13" t="s">
        <v>73</v>
      </c>
      <c r="AY197" s="156" t="s">
        <v>137</v>
      </c>
    </row>
    <row r="198" spans="1:65" s="13" customFormat="1">
      <c r="B198" s="154"/>
      <c r="D198" s="155" t="s">
        <v>146</v>
      </c>
      <c r="E198" s="156" t="s">
        <v>1</v>
      </c>
      <c r="F198" s="157" t="s">
        <v>257</v>
      </c>
      <c r="H198" s="158">
        <v>55.360999999999997</v>
      </c>
      <c r="L198" s="154"/>
      <c r="M198" s="159"/>
      <c r="N198" s="160"/>
      <c r="O198" s="160"/>
      <c r="P198" s="160"/>
      <c r="Q198" s="160"/>
      <c r="R198" s="160"/>
      <c r="S198" s="160"/>
      <c r="T198" s="161"/>
      <c r="AT198" s="156" t="s">
        <v>146</v>
      </c>
      <c r="AU198" s="156" t="s">
        <v>83</v>
      </c>
      <c r="AV198" s="13" t="s">
        <v>83</v>
      </c>
      <c r="AW198" s="13" t="s">
        <v>29</v>
      </c>
      <c r="AX198" s="13" t="s">
        <v>73</v>
      </c>
      <c r="AY198" s="156" t="s">
        <v>137</v>
      </c>
    </row>
    <row r="199" spans="1:65" s="14" customFormat="1">
      <c r="B199" s="162"/>
      <c r="D199" s="155" t="s">
        <v>146</v>
      </c>
      <c r="E199" s="163" t="s">
        <v>1</v>
      </c>
      <c r="F199" s="164" t="s">
        <v>160</v>
      </c>
      <c r="H199" s="165">
        <v>78.542000000000002</v>
      </c>
      <c r="L199" s="162"/>
      <c r="M199" s="166"/>
      <c r="N199" s="167"/>
      <c r="O199" s="167"/>
      <c r="P199" s="167"/>
      <c r="Q199" s="167"/>
      <c r="R199" s="167"/>
      <c r="S199" s="167"/>
      <c r="T199" s="168"/>
      <c r="AT199" s="163" t="s">
        <v>146</v>
      </c>
      <c r="AU199" s="163" t="s">
        <v>83</v>
      </c>
      <c r="AV199" s="14" t="s">
        <v>144</v>
      </c>
      <c r="AW199" s="14" t="s">
        <v>29</v>
      </c>
      <c r="AX199" s="14" t="s">
        <v>81</v>
      </c>
      <c r="AY199" s="163" t="s">
        <v>137</v>
      </c>
    </row>
    <row r="200" spans="1:65" s="2" customFormat="1" ht="24.2" customHeight="1">
      <c r="A200" s="30"/>
      <c r="B200" s="141"/>
      <c r="C200" s="142" t="s">
        <v>258</v>
      </c>
      <c r="D200" s="142" t="s">
        <v>139</v>
      </c>
      <c r="E200" s="143" t="s">
        <v>259</v>
      </c>
      <c r="F200" s="144" t="s">
        <v>260</v>
      </c>
      <c r="G200" s="145" t="s">
        <v>184</v>
      </c>
      <c r="H200" s="146">
        <v>1.885</v>
      </c>
      <c r="I200" s="198"/>
      <c r="J200" s="147">
        <f>ROUND(I200*H200,2)</f>
        <v>0</v>
      </c>
      <c r="K200" s="144" t="s">
        <v>143</v>
      </c>
      <c r="L200" s="31"/>
      <c r="M200" s="148" t="s">
        <v>1</v>
      </c>
      <c r="N200" s="149" t="s">
        <v>38</v>
      </c>
      <c r="O200" s="150">
        <v>22.491</v>
      </c>
      <c r="P200" s="150">
        <f>O200*H200</f>
        <v>42.395535000000002</v>
      </c>
      <c r="Q200" s="150">
        <v>1.0593999999999999</v>
      </c>
      <c r="R200" s="150">
        <f>Q200*H200</f>
        <v>1.9969689999999998</v>
      </c>
      <c r="S200" s="150">
        <v>0</v>
      </c>
      <c r="T200" s="151">
        <f>S200*H200</f>
        <v>0</v>
      </c>
      <c r="U200" s="30"/>
      <c r="V200" s="30"/>
      <c r="W200" s="30"/>
      <c r="X200" s="30"/>
      <c r="Y200" s="30"/>
      <c r="Z200" s="30"/>
      <c r="AA200" s="30"/>
      <c r="AB200" s="30"/>
      <c r="AC200" s="30"/>
      <c r="AD200" s="30"/>
      <c r="AE200" s="30"/>
      <c r="AR200" s="152" t="s">
        <v>144</v>
      </c>
      <c r="AT200" s="152" t="s">
        <v>139</v>
      </c>
      <c r="AU200" s="152" t="s">
        <v>83</v>
      </c>
      <c r="AY200" s="18" t="s">
        <v>137</v>
      </c>
      <c r="BE200" s="153">
        <f>IF(N200="základní",J200,0)</f>
        <v>0</v>
      </c>
      <c r="BF200" s="153">
        <f>IF(N200="snížená",J200,0)</f>
        <v>0</v>
      </c>
      <c r="BG200" s="153">
        <f>IF(N200="zákl. přenesená",J200,0)</f>
        <v>0</v>
      </c>
      <c r="BH200" s="153">
        <f>IF(N200="sníž. přenesená",J200,0)</f>
        <v>0</v>
      </c>
      <c r="BI200" s="153">
        <f>IF(N200="nulová",J200,0)</f>
        <v>0</v>
      </c>
      <c r="BJ200" s="18" t="s">
        <v>81</v>
      </c>
      <c r="BK200" s="153">
        <f>ROUND(I200*H200,2)</f>
        <v>0</v>
      </c>
      <c r="BL200" s="18" t="s">
        <v>144</v>
      </c>
      <c r="BM200" s="152" t="s">
        <v>261</v>
      </c>
    </row>
    <row r="201" spans="1:65" s="13" customFormat="1">
      <c r="B201" s="154"/>
      <c r="D201" s="155" t="s">
        <v>146</v>
      </c>
      <c r="E201" s="156" t="s">
        <v>1</v>
      </c>
      <c r="F201" s="157" t="s">
        <v>262</v>
      </c>
      <c r="H201" s="158">
        <v>1.885</v>
      </c>
      <c r="L201" s="154"/>
      <c r="M201" s="159"/>
      <c r="N201" s="160"/>
      <c r="O201" s="160"/>
      <c r="P201" s="160"/>
      <c r="Q201" s="160"/>
      <c r="R201" s="160"/>
      <c r="S201" s="160"/>
      <c r="T201" s="161"/>
      <c r="AT201" s="156" t="s">
        <v>146</v>
      </c>
      <c r="AU201" s="156" t="s">
        <v>83</v>
      </c>
      <c r="AV201" s="13" t="s">
        <v>83</v>
      </c>
      <c r="AW201" s="13" t="s">
        <v>29</v>
      </c>
      <c r="AX201" s="13" t="s">
        <v>81</v>
      </c>
      <c r="AY201" s="156" t="s">
        <v>137</v>
      </c>
    </row>
    <row r="202" spans="1:65" s="12" customFormat="1" ht="22.9" customHeight="1">
      <c r="B202" s="129"/>
      <c r="D202" s="130" t="s">
        <v>72</v>
      </c>
      <c r="E202" s="139" t="s">
        <v>153</v>
      </c>
      <c r="F202" s="139" t="s">
        <v>263</v>
      </c>
      <c r="J202" s="140">
        <f>BK202</f>
        <v>0</v>
      </c>
      <c r="L202" s="129"/>
      <c r="M202" s="133"/>
      <c r="N202" s="134"/>
      <c r="O202" s="134"/>
      <c r="P202" s="135">
        <f>SUM(P203:P231)</f>
        <v>111.41476</v>
      </c>
      <c r="Q202" s="134"/>
      <c r="R202" s="135">
        <f>SUM(R203:R231)</f>
        <v>17.712153170000001</v>
      </c>
      <c r="S202" s="134"/>
      <c r="T202" s="136">
        <f>SUM(T203:T231)</f>
        <v>0</v>
      </c>
      <c r="AR202" s="130" t="s">
        <v>81</v>
      </c>
      <c r="AT202" s="137" t="s">
        <v>72</v>
      </c>
      <c r="AU202" s="137" t="s">
        <v>81</v>
      </c>
      <c r="AY202" s="130" t="s">
        <v>137</v>
      </c>
      <c r="BK202" s="138">
        <f>SUM(BK203:BK231)</f>
        <v>0</v>
      </c>
    </row>
    <row r="203" spans="1:65" s="2" customFormat="1" ht="33" customHeight="1">
      <c r="A203" s="30"/>
      <c r="B203" s="141"/>
      <c r="C203" s="142" t="s">
        <v>264</v>
      </c>
      <c r="D203" s="142" t="s">
        <v>139</v>
      </c>
      <c r="E203" s="143" t="s">
        <v>265</v>
      </c>
      <c r="F203" s="144" t="s">
        <v>266</v>
      </c>
      <c r="G203" s="145" t="s">
        <v>215</v>
      </c>
      <c r="H203" s="146">
        <v>60.616</v>
      </c>
      <c r="I203" s="198"/>
      <c r="J203" s="147">
        <f>ROUND(I203*H203,2)</f>
        <v>0</v>
      </c>
      <c r="K203" s="144" t="s">
        <v>143</v>
      </c>
      <c r="L203" s="31"/>
      <c r="M203" s="148" t="s">
        <v>1</v>
      </c>
      <c r="N203" s="149" t="s">
        <v>38</v>
      </c>
      <c r="O203" s="150">
        <v>0.69099999999999995</v>
      </c>
      <c r="P203" s="150">
        <f>O203*H203</f>
        <v>41.885655999999997</v>
      </c>
      <c r="Q203" s="150">
        <v>0.1774</v>
      </c>
      <c r="R203" s="150">
        <f>Q203*H203</f>
        <v>10.753278399999999</v>
      </c>
      <c r="S203" s="150">
        <v>0</v>
      </c>
      <c r="T203" s="151">
        <f>S203*H203</f>
        <v>0</v>
      </c>
      <c r="U203" s="30"/>
      <c r="V203" s="30"/>
      <c r="W203" s="30"/>
      <c r="X203" s="30"/>
      <c r="Y203" s="30"/>
      <c r="Z203" s="30"/>
      <c r="AA203" s="30"/>
      <c r="AB203" s="30"/>
      <c r="AC203" s="30"/>
      <c r="AD203" s="30"/>
      <c r="AE203" s="30"/>
      <c r="AR203" s="152" t="s">
        <v>144</v>
      </c>
      <c r="AT203" s="152" t="s">
        <v>139</v>
      </c>
      <c r="AU203" s="152" t="s">
        <v>83</v>
      </c>
      <c r="AY203" s="18" t="s">
        <v>137</v>
      </c>
      <c r="BE203" s="153">
        <f>IF(N203="základní",J203,0)</f>
        <v>0</v>
      </c>
      <c r="BF203" s="153">
        <f>IF(N203="snížená",J203,0)</f>
        <v>0</v>
      </c>
      <c r="BG203" s="153">
        <f>IF(N203="zákl. přenesená",J203,0)</f>
        <v>0</v>
      </c>
      <c r="BH203" s="153">
        <f>IF(N203="sníž. přenesená",J203,0)</f>
        <v>0</v>
      </c>
      <c r="BI203" s="153">
        <f>IF(N203="nulová",J203,0)</f>
        <v>0</v>
      </c>
      <c r="BJ203" s="18" t="s">
        <v>81</v>
      </c>
      <c r="BK203" s="153">
        <f>ROUND(I203*H203,2)</f>
        <v>0</v>
      </c>
      <c r="BL203" s="18" t="s">
        <v>144</v>
      </c>
      <c r="BM203" s="152" t="s">
        <v>267</v>
      </c>
    </row>
    <row r="204" spans="1:65" s="13" customFormat="1">
      <c r="B204" s="154"/>
      <c r="D204" s="155" t="s">
        <v>146</v>
      </c>
      <c r="E204" s="156" t="s">
        <v>1</v>
      </c>
      <c r="F204" s="157" t="s">
        <v>268</v>
      </c>
      <c r="H204" s="158">
        <v>25.731000000000002</v>
      </c>
      <c r="L204" s="154"/>
      <c r="M204" s="159"/>
      <c r="N204" s="160"/>
      <c r="O204" s="160"/>
      <c r="P204" s="160"/>
      <c r="Q204" s="160"/>
      <c r="R204" s="160"/>
      <c r="S204" s="160"/>
      <c r="T204" s="161"/>
      <c r="AT204" s="156" t="s">
        <v>146</v>
      </c>
      <c r="AU204" s="156" t="s">
        <v>83</v>
      </c>
      <c r="AV204" s="13" t="s">
        <v>83</v>
      </c>
      <c r="AW204" s="13" t="s">
        <v>29</v>
      </c>
      <c r="AX204" s="13" t="s">
        <v>73</v>
      </c>
      <c r="AY204" s="156" t="s">
        <v>137</v>
      </c>
    </row>
    <row r="205" spans="1:65" s="13" customFormat="1">
      <c r="B205" s="154"/>
      <c r="D205" s="155" t="s">
        <v>146</v>
      </c>
      <c r="E205" s="156" t="s">
        <v>1</v>
      </c>
      <c r="F205" s="157" t="s">
        <v>269</v>
      </c>
      <c r="H205" s="158">
        <v>40.799999999999997</v>
      </c>
      <c r="L205" s="154"/>
      <c r="M205" s="159"/>
      <c r="N205" s="160"/>
      <c r="O205" s="160"/>
      <c r="P205" s="160"/>
      <c r="Q205" s="160"/>
      <c r="R205" s="160"/>
      <c r="S205" s="160"/>
      <c r="T205" s="161"/>
      <c r="AT205" s="156" t="s">
        <v>146</v>
      </c>
      <c r="AU205" s="156" t="s">
        <v>83</v>
      </c>
      <c r="AV205" s="13" t="s">
        <v>83</v>
      </c>
      <c r="AW205" s="13" t="s">
        <v>29</v>
      </c>
      <c r="AX205" s="13" t="s">
        <v>73</v>
      </c>
      <c r="AY205" s="156" t="s">
        <v>137</v>
      </c>
    </row>
    <row r="206" spans="1:65" s="13" customFormat="1">
      <c r="B206" s="154"/>
      <c r="D206" s="155" t="s">
        <v>146</v>
      </c>
      <c r="E206" s="156" t="s">
        <v>1</v>
      </c>
      <c r="F206" s="157" t="s">
        <v>270</v>
      </c>
      <c r="H206" s="158">
        <v>6.8</v>
      </c>
      <c r="L206" s="154"/>
      <c r="M206" s="159"/>
      <c r="N206" s="160"/>
      <c r="O206" s="160"/>
      <c r="P206" s="160"/>
      <c r="Q206" s="160"/>
      <c r="R206" s="160"/>
      <c r="S206" s="160"/>
      <c r="T206" s="161"/>
      <c r="AT206" s="156" t="s">
        <v>146</v>
      </c>
      <c r="AU206" s="156" t="s">
        <v>83</v>
      </c>
      <c r="AV206" s="13" t="s">
        <v>83</v>
      </c>
      <c r="AW206" s="13" t="s">
        <v>29</v>
      </c>
      <c r="AX206" s="13" t="s">
        <v>73</v>
      </c>
      <c r="AY206" s="156" t="s">
        <v>137</v>
      </c>
    </row>
    <row r="207" spans="1:65" s="13" customFormat="1">
      <c r="B207" s="154"/>
      <c r="D207" s="155" t="s">
        <v>146</v>
      </c>
      <c r="E207" s="156" t="s">
        <v>1</v>
      </c>
      <c r="F207" s="157" t="s">
        <v>271</v>
      </c>
      <c r="H207" s="158">
        <v>-12.715</v>
      </c>
      <c r="L207" s="154"/>
      <c r="M207" s="159"/>
      <c r="N207" s="160"/>
      <c r="O207" s="160"/>
      <c r="P207" s="160"/>
      <c r="Q207" s="160"/>
      <c r="R207" s="160"/>
      <c r="S207" s="160"/>
      <c r="T207" s="161"/>
      <c r="AT207" s="156" t="s">
        <v>146</v>
      </c>
      <c r="AU207" s="156" t="s">
        <v>83</v>
      </c>
      <c r="AV207" s="13" t="s">
        <v>83</v>
      </c>
      <c r="AW207" s="13" t="s">
        <v>29</v>
      </c>
      <c r="AX207" s="13" t="s">
        <v>73</v>
      </c>
      <c r="AY207" s="156" t="s">
        <v>137</v>
      </c>
    </row>
    <row r="208" spans="1:65" s="14" customFormat="1">
      <c r="B208" s="162"/>
      <c r="D208" s="155" t="s">
        <v>146</v>
      </c>
      <c r="E208" s="163" t="s">
        <v>1</v>
      </c>
      <c r="F208" s="164" t="s">
        <v>160</v>
      </c>
      <c r="H208" s="165">
        <v>60.616</v>
      </c>
      <c r="L208" s="162"/>
      <c r="M208" s="166"/>
      <c r="N208" s="167"/>
      <c r="O208" s="167"/>
      <c r="P208" s="167"/>
      <c r="Q208" s="167"/>
      <c r="R208" s="167"/>
      <c r="S208" s="167"/>
      <c r="T208" s="168"/>
      <c r="AT208" s="163" t="s">
        <v>146</v>
      </c>
      <c r="AU208" s="163" t="s">
        <v>83</v>
      </c>
      <c r="AV208" s="14" t="s">
        <v>144</v>
      </c>
      <c r="AW208" s="14" t="s">
        <v>29</v>
      </c>
      <c r="AX208" s="14" t="s">
        <v>81</v>
      </c>
      <c r="AY208" s="163" t="s">
        <v>137</v>
      </c>
    </row>
    <row r="209" spans="1:65" s="2" customFormat="1" ht="33" customHeight="1">
      <c r="A209" s="30"/>
      <c r="B209" s="141"/>
      <c r="C209" s="142" t="s">
        <v>272</v>
      </c>
      <c r="D209" s="142" t="s">
        <v>139</v>
      </c>
      <c r="E209" s="143" t="s">
        <v>273</v>
      </c>
      <c r="F209" s="144" t="s">
        <v>274</v>
      </c>
      <c r="G209" s="145" t="s">
        <v>275</v>
      </c>
      <c r="H209" s="146">
        <v>2</v>
      </c>
      <c r="I209" s="198"/>
      <c r="J209" s="147">
        <f>ROUND(I209*H209,2)</f>
        <v>0</v>
      </c>
      <c r="K209" s="144" t="s">
        <v>143</v>
      </c>
      <c r="L209" s="31"/>
      <c r="M209" s="148" t="s">
        <v>1</v>
      </c>
      <c r="N209" s="149" t="s">
        <v>38</v>
      </c>
      <c r="O209" s="150">
        <v>0.19</v>
      </c>
      <c r="P209" s="150">
        <f>O209*H209</f>
        <v>0.38</v>
      </c>
      <c r="Q209" s="150">
        <v>2.2280000000000001E-2</v>
      </c>
      <c r="R209" s="150">
        <f>Q209*H209</f>
        <v>4.4560000000000002E-2</v>
      </c>
      <c r="S209" s="150">
        <v>0</v>
      </c>
      <c r="T209" s="151">
        <f>S209*H209</f>
        <v>0</v>
      </c>
      <c r="U209" s="30"/>
      <c r="V209" s="30"/>
      <c r="W209" s="30"/>
      <c r="X209" s="30"/>
      <c r="Y209" s="30"/>
      <c r="Z209" s="30"/>
      <c r="AA209" s="30"/>
      <c r="AB209" s="30"/>
      <c r="AC209" s="30"/>
      <c r="AD209" s="30"/>
      <c r="AE209" s="30"/>
      <c r="AR209" s="152" t="s">
        <v>144</v>
      </c>
      <c r="AT209" s="152" t="s">
        <v>139</v>
      </c>
      <c r="AU209" s="152" t="s">
        <v>83</v>
      </c>
      <c r="AY209" s="18" t="s">
        <v>137</v>
      </c>
      <c r="BE209" s="153">
        <f>IF(N209="základní",J209,0)</f>
        <v>0</v>
      </c>
      <c r="BF209" s="153">
        <f>IF(N209="snížená",J209,0)</f>
        <v>0</v>
      </c>
      <c r="BG209" s="153">
        <f>IF(N209="zákl. přenesená",J209,0)</f>
        <v>0</v>
      </c>
      <c r="BH209" s="153">
        <f>IF(N209="sníž. přenesená",J209,0)</f>
        <v>0</v>
      </c>
      <c r="BI209" s="153">
        <f>IF(N209="nulová",J209,0)</f>
        <v>0</v>
      </c>
      <c r="BJ209" s="18" t="s">
        <v>81</v>
      </c>
      <c r="BK209" s="153">
        <f>ROUND(I209*H209,2)</f>
        <v>0</v>
      </c>
      <c r="BL209" s="18" t="s">
        <v>144</v>
      </c>
      <c r="BM209" s="152" t="s">
        <v>276</v>
      </c>
    </row>
    <row r="210" spans="1:65" s="13" customFormat="1">
      <c r="B210" s="154"/>
      <c r="D210" s="155" t="s">
        <v>146</v>
      </c>
      <c r="E210" s="156" t="s">
        <v>1</v>
      </c>
      <c r="F210" s="157" t="s">
        <v>277</v>
      </c>
      <c r="H210" s="158">
        <v>2</v>
      </c>
      <c r="L210" s="154"/>
      <c r="M210" s="159"/>
      <c r="N210" s="160"/>
      <c r="O210" s="160"/>
      <c r="P210" s="160"/>
      <c r="Q210" s="160"/>
      <c r="R210" s="160"/>
      <c r="S210" s="160"/>
      <c r="T210" s="161"/>
      <c r="AT210" s="156" t="s">
        <v>146</v>
      </c>
      <c r="AU210" s="156" t="s">
        <v>83</v>
      </c>
      <c r="AV210" s="13" t="s">
        <v>83</v>
      </c>
      <c r="AW210" s="13" t="s">
        <v>29</v>
      </c>
      <c r="AX210" s="13" t="s">
        <v>81</v>
      </c>
      <c r="AY210" s="156" t="s">
        <v>137</v>
      </c>
    </row>
    <row r="211" spans="1:65" s="2" customFormat="1" ht="33" customHeight="1">
      <c r="A211" s="30"/>
      <c r="B211" s="141"/>
      <c r="C211" s="142" t="s">
        <v>278</v>
      </c>
      <c r="D211" s="142" t="s">
        <v>139</v>
      </c>
      <c r="E211" s="143" t="s">
        <v>279</v>
      </c>
      <c r="F211" s="144" t="s">
        <v>280</v>
      </c>
      <c r="G211" s="145" t="s">
        <v>275</v>
      </c>
      <c r="H211" s="146">
        <v>2</v>
      </c>
      <c r="I211" s="198"/>
      <c r="J211" s="147">
        <f>ROUND(I211*H211,2)</f>
        <v>0</v>
      </c>
      <c r="K211" s="144" t="s">
        <v>143</v>
      </c>
      <c r="L211" s="31"/>
      <c r="M211" s="148" t="s">
        <v>1</v>
      </c>
      <c r="N211" s="149" t="s">
        <v>38</v>
      </c>
      <c r="O211" s="150">
        <v>0.23899999999999999</v>
      </c>
      <c r="P211" s="150">
        <f>O211*H211</f>
        <v>0.47799999999999998</v>
      </c>
      <c r="Q211" s="150">
        <v>3.5630000000000002E-2</v>
      </c>
      <c r="R211" s="150">
        <f>Q211*H211</f>
        <v>7.1260000000000004E-2</v>
      </c>
      <c r="S211" s="150">
        <v>0</v>
      </c>
      <c r="T211" s="151">
        <f>S211*H211</f>
        <v>0</v>
      </c>
      <c r="U211" s="30"/>
      <c r="V211" s="30"/>
      <c r="W211" s="30"/>
      <c r="X211" s="30"/>
      <c r="Y211" s="30"/>
      <c r="Z211" s="30"/>
      <c r="AA211" s="30"/>
      <c r="AB211" s="30"/>
      <c r="AC211" s="30"/>
      <c r="AD211" s="30"/>
      <c r="AE211" s="30"/>
      <c r="AR211" s="152" t="s">
        <v>144</v>
      </c>
      <c r="AT211" s="152" t="s">
        <v>139</v>
      </c>
      <c r="AU211" s="152" t="s">
        <v>83</v>
      </c>
      <c r="AY211" s="18" t="s">
        <v>137</v>
      </c>
      <c r="BE211" s="153">
        <f>IF(N211="základní",J211,0)</f>
        <v>0</v>
      </c>
      <c r="BF211" s="153">
        <f>IF(N211="snížená",J211,0)</f>
        <v>0</v>
      </c>
      <c r="BG211" s="153">
        <f>IF(N211="zákl. přenesená",J211,0)</f>
        <v>0</v>
      </c>
      <c r="BH211" s="153">
        <f>IF(N211="sníž. přenesená",J211,0)</f>
        <v>0</v>
      </c>
      <c r="BI211" s="153">
        <f>IF(N211="nulová",J211,0)</f>
        <v>0</v>
      </c>
      <c r="BJ211" s="18" t="s">
        <v>81</v>
      </c>
      <c r="BK211" s="153">
        <f>ROUND(I211*H211,2)</f>
        <v>0</v>
      </c>
      <c r="BL211" s="18" t="s">
        <v>144</v>
      </c>
      <c r="BM211" s="152" t="s">
        <v>281</v>
      </c>
    </row>
    <row r="212" spans="1:65" s="13" customFormat="1">
      <c r="B212" s="154"/>
      <c r="D212" s="155" t="s">
        <v>146</v>
      </c>
      <c r="E212" s="156" t="s">
        <v>1</v>
      </c>
      <c r="F212" s="157" t="s">
        <v>277</v>
      </c>
      <c r="H212" s="158">
        <v>2</v>
      </c>
      <c r="L212" s="154"/>
      <c r="M212" s="159"/>
      <c r="N212" s="160"/>
      <c r="O212" s="160"/>
      <c r="P212" s="160"/>
      <c r="Q212" s="160"/>
      <c r="R212" s="160"/>
      <c r="S212" s="160"/>
      <c r="T212" s="161"/>
      <c r="AT212" s="156" t="s">
        <v>146</v>
      </c>
      <c r="AU212" s="156" t="s">
        <v>83</v>
      </c>
      <c r="AV212" s="13" t="s">
        <v>83</v>
      </c>
      <c r="AW212" s="13" t="s">
        <v>29</v>
      </c>
      <c r="AX212" s="13" t="s">
        <v>81</v>
      </c>
      <c r="AY212" s="156" t="s">
        <v>137</v>
      </c>
    </row>
    <row r="213" spans="1:65" s="2" customFormat="1" ht="33" customHeight="1">
      <c r="A213" s="30"/>
      <c r="B213" s="141"/>
      <c r="C213" s="142" t="s">
        <v>282</v>
      </c>
      <c r="D213" s="142" t="s">
        <v>139</v>
      </c>
      <c r="E213" s="143" t="s">
        <v>283</v>
      </c>
      <c r="F213" s="144" t="s">
        <v>284</v>
      </c>
      <c r="G213" s="145" t="s">
        <v>275</v>
      </c>
      <c r="H213" s="146">
        <v>2</v>
      </c>
      <c r="I213" s="198"/>
      <c r="J213" s="147">
        <f>ROUND(I213*H213,2)</f>
        <v>0</v>
      </c>
      <c r="K213" s="144" t="s">
        <v>143</v>
      </c>
      <c r="L213" s="31"/>
      <c r="M213" s="148" t="s">
        <v>1</v>
      </c>
      <c r="N213" s="149" t="s">
        <v>38</v>
      </c>
      <c r="O213" s="150">
        <v>0.246</v>
      </c>
      <c r="P213" s="150">
        <f>O213*H213</f>
        <v>0.49199999999999999</v>
      </c>
      <c r="Q213" s="150">
        <v>3.9629999999999999E-2</v>
      </c>
      <c r="R213" s="150">
        <f>Q213*H213</f>
        <v>7.9259999999999997E-2</v>
      </c>
      <c r="S213" s="150">
        <v>0</v>
      </c>
      <c r="T213" s="151">
        <f>S213*H213</f>
        <v>0</v>
      </c>
      <c r="U213" s="30"/>
      <c r="V213" s="30"/>
      <c r="W213" s="30"/>
      <c r="X213" s="30"/>
      <c r="Y213" s="30"/>
      <c r="Z213" s="30"/>
      <c r="AA213" s="30"/>
      <c r="AB213" s="30"/>
      <c r="AC213" s="30"/>
      <c r="AD213" s="30"/>
      <c r="AE213" s="30"/>
      <c r="AR213" s="152" t="s">
        <v>144</v>
      </c>
      <c r="AT213" s="152" t="s">
        <v>139</v>
      </c>
      <c r="AU213" s="152" t="s">
        <v>83</v>
      </c>
      <c r="AY213" s="18" t="s">
        <v>137</v>
      </c>
      <c r="BE213" s="153">
        <f>IF(N213="základní",J213,0)</f>
        <v>0</v>
      </c>
      <c r="BF213" s="153">
        <f>IF(N213="snížená",J213,0)</f>
        <v>0</v>
      </c>
      <c r="BG213" s="153">
        <f>IF(N213="zákl. přenesená",J213,0)</f>
        <v>0</v>
      </c>
      <c r="BH213" s="153">
        <f>IF(N213="sníž. přenesená",J213,0)</f>
        <v>0</v>
      </c>
      <c r="BI213" s="153">
        <f>IF(N213="nulová",J213,0)</f>
        <v>0</v>
      </c>
      <c r="BJ213" s="18" t="s">
        <v>81</v>
      </c>
      <c r="BK213" s="153">
        <f>ROUND(I213*H213,2)</f>
        <v>0</v>
      </c>
      <c r="BL213" s="18" t="s">
        <v>144</v>
      </c>
      <c r="BM213" s="152" t="s">
        <v>285</v>
      </c>
    </row>
    <row r="214" spans="1:65" s="13" customFormat="1">
      <c r="B214" s="154"/>
      <c r="D214" s="155" t="s">
        <v>146</v>
      </c>
      <c r="E214" s="156" t="s">
        <v>1</v>
      </c>
      <c r="F214" s="157" t="s">
        <v>286</v>
      </c>
      <c r="H214" s="158">
        <v>2</v>
      </c>
      <c r="L214" s="154"/>
      <c r="M214" s="159"/>
      <c r="N214" s="160"/>
      <c r="O214" s="160"/>
      <c r="P214" s="160"/>
      <c r="Q214" s="160"/>
      <c r="R214" s="160"/>
      <c r="S214" s="160"/>
      <c r="T214" s="161"/>
      <c r="AT214" s="156" t="s">
        <v>146</v>
      </c>
      <c r="AU214" s="156" t="s">
        <v>83</v>
      </c>
      <c r="AV214" s="13" t="s">
        <v>83</v>
      </c>
      <c r="AW214" s="13" t="s">
        <v>29</v>
      </c>
      <c r="AX214" s="13" t="s">
        <v>81</v>
      </c>
      <c r="AY214" s="156" t="s">
        <v>137</v>
      </c>
    </row>
    <row r="215" spans="1:65" s="2" customFormat="1" ht="24.2" customHeight="1">
      <c r="A215" s="30"/>
      <c r="B215" s="141"/>
      <c r="C215" s="142" t="s">
        <v>287</v>
      </c>
      <c r="D215" s="142" t="s">
        <v>139</v>
      </c>
      <c r="E215" s="143" t="s">
        <v>288</v>
      </c>
      <c r="F215" s="144" t="s">
        <v>289</v>
      </c>
      <c r="G215" s="145" t="s">
        <v>275</v>
      </c>
      <c r="H215" s="146">
        <v>1</v>
      </c>
      <c r="I215" s="198"/>
      <c r="J215" s="147">
        <f>ROUND(I215*H215,2)</f>
        <v>0</v>
      </c>
      <c r="K215" s="144" t="s">
        <v>143</v>
      </c>
      <c r="L215" s="31"/>
      <c r="M215" s="148" t="s">
        <v>1</v>
      </c>
      <c r="N215" s="149" t="s">
        <v>38</v>
      </c>
      <c r="O215" s="150">
        <v>0.36099999999999999</v>
      </c>
      <c r="P215" s="150">
        <f>O215*H215</f>
        <v>0.36099999999999999</v>
      </c>
      <c r="Q215" s="150">
        <v>9.4310000000000005E-2</v>
      </c>
      <c r="R215" s="150">
        <f>Q215*H215</f>
        <v>9.4310000000000005E-2</v>
      </c>
      <c r="S215" s="150">
        <v>0</v>
      </c>
      <c r="T215" s="151">
        <f>S215*H215</f>
        <v>0</v>
      </c>
      <c r="U215" s="30"/>
      <c r="V215" s="30"/>
      <c r="W215" s="30"/>
      <c r="X215" s="30"/>
      <c r="Y215" s="30"/>
      <c r="Z215" s="30"/>
      <c r="AA215" s="30"/>
      <c r="AB215" s="30"/>
      <c r="AC215" s="30"/>
      <c r="AD215" s="30"/>
      <c r="AE215" s="30"/>
      <c r="AR215" s="152" t="s">
        <v>144</v>
      </c>
      <c r="AT215" s="152" t="s">
        <v>139</v>
      </c>
      <c r="AU215" s="152" t="s">
        <v>83</v>
      </c>
      <c r="AY215" s="18" t="s">
        <v>137</v>
      </c>
      <c r="BE215" s="153">
        <f>IF(N215="základní",J215,0)</f>
        <v>0</v>
      </c>
      <c r="BF215" s="153">
        <f>IF(N215="snížená",J215,0)</f>
        <v>0</v>
      </c>
      <c r="BG215" s="153">
        <f>IF(N215="zákl. přenesená",J215,0)</f>
        <v>0</v>
      </c>
      <c r="BH215" s="153">
        <f>IF(N215="sníž. přenesená",J215,0)</f>
        <v>0</v>
      </c>
      <c r="BI215" s="153">
        <f>IF(N215="nulová",J215,0)</f>
        <v>0</v>
      </c>
      <c r="BJ215" s="18" t="s">
        <v>81</v>
      </c>
      <c r="BK215" s="153">
        <f>ROUND(I215*H215,2)</f>
        <v>0</v>
      </c>
      <c r="BL215" s="18" t="s">
        <v>144</v>
      </c>
      <c r="BM215" s="152" t="s">
        <v>290</v>
      </c>
    </row>
    <row r="216" spans="1:65" s="13" customFormat="1">
      <c r="B216" s="154"/>
      <c r="D216" s="155" t="s">
        <v>146</v>
      </c>
      <c r="E216" s="156" t="s">
        <v>1</v>
      </c>
      <c r="F216" s="157" t="s">
        <v>291</v>
      </c>
      <c r="H216" s="158">
        <v>1</v>
      </c>
      <c r="L216" s="154"/>
      <c r="M216" s="159"/>
      <c r="N216" s="160"/>
      <c r="O216" s="160"/>
      <c r="P216" s="160"/>
      <c r="Q216" s="160"/>
      <c r="R216" s="160"/>
      <c r="S216" s="160"/>
      <c r="T216" s="161"/>
      <c r="AT216" s="156" t="s">
        <v>146</v>
      </c>
      <c r="AU216" s="156" t="s">
        <v>83</v>
      </c>
      <c r="AV216" s="13" t="s">
        <v>83</v>
      </c>
      <c r="AW216" s="13" t="s">
        <v>29</v>
      </c>
      <c r="AX216" s="13" t="s">
        <v>81</v>
      </c>
      <c r="AY216" s="156" t="s">
        <v>137</v>
      </c>
    </row>
    <row r="217" spans="1:65" s="2" customFormat="1" ht="24.2" customHeight="1">
      <c r="A217" s="30"/>
      <c r="B217" s="141"/>
      <c r="C217" s="142" t="s">
        <v>292</v>
      </c>
      <c r="D217" s="142" t="s">
        <v>139</v>
      </c>
      <c r="E217" s="143" t="s">
        <v>293</v>
      </c>
      <c r="F217" s="144" t="s">
        <v>294</v>
      </c>
      <c r="G217" s="145" t="s">
        <v>275</v>
      </c>
      <c r="H217" s="146">
        <v>4</v>
      </c>
      <c r="I217" s="198"/>
      <c r="J217" s="147">
        <f>ROUND(I217*H217,2)</f>
        <v>0</v>
      </c>
      <c r="K217" s="144" t="s">
        <v>143</v>
      </c>
      <c r="L217" s="31"/>
      <c r="M217" s="148" t="s">
        <v>1</v>
      </c>
      <c r="N217" s="149" t="s">
        <v>38</v>
      </c>
      <c r="O217" s="150">
        <v>0.36099999999999999</v>
      </c>
      <c r="P217" s="150">
        <f>O217*H217</f>
        <v>1.444</v>
      </c>
      <c r="Q217" s="150">
        <v>0.10931</v>
      </c>
      <c r="R217" s="150">
        <f>Q217*H217</f>
        <v>0.43724000000000002</v>
      </c>
      <c r="S217" s="150">
        <v>0</v>
      </c>
      <c r="T217" s="151">
        <f>S217*H217</f>
        <v>0</v>
      </c>
      <c r="U217" s="30"/>
      <c r="V217" s="30"/>
      <c r="W217" s="30"/>
      <c r="X217" s="30"/>
      <c r="Y217" s="30"/>
      <c r="Z217" s="30"/>
      <c r="AA217" s="30"/>
      <c r="AB217" s="30"/>
      <c r="AC217" s="30"/>
      <c r="AD217" s="30"/>
      <c r="AE217" s="30"/>
      <c r="AR217" s="152" t="s">
        <v>144</v>
      </c>
      <c r="AT217" s="152" t="s">
        <v>139</v>
      </c>
      <c r="AU217" s="152" t="s">
        <v>83</v>
      </c>
      <c r="AY217" s="18" t="s">
        <v>137</v>
      </c>
      <c r="BE217" s="153">
        <f>IF(N217="základní",J217,0)</f>
        <v>0</v>
      </c>
      <c r="BF217" s="153">
        <f>IF(N217="snížená",J217,0)</f>
        <v>0</v>
      </c>
      <c r="BG217" s="153">
        <f>IF(N217="zákl. přenesená",J217,0)</f>
        <v>0</v>
      </c>
      <c r="BH217" s="153">
        <f>IF(N217="sníž. přenesená",J217,0)</f>
        <v>0</v>
      </c>
      <c r="BI217" s="153">
        <f>IF(N217="nulová",J217,0)</f>
        <v>0</v>
      </c>
      <c r="BJ217" s="18" t="s">
        <v>81</v>
      </c>
      <c r="BK217" s="153">
        <f>ROUND(I217*H217,2)</f>
        <v>0</v>
      </c>
      <c r="BL217" s="18" t="s">
        <v>144</v>
      </c>
      <c r="BM217" s="152" t="s">
        <v>295</v>
      </c>
    </row>
    <row r="218" spans="1:65" s="13" customFormat="1">
      <c r="B218" s="154"/>
      <c r="D218" s="155" t="s">
        <v>146</v>
      </c>
      <c r="E218" s="156" t="s">
        <v>1</v>
      </c>
      <c r="F218" s="157" t="s">
        <v>296</v>
      </c>
      <c r="H218" s="158">
        <v>4</v>
      </c>
      <c r="L218" s="154"/>
      <c r="M218" s="159"/>
      <c r="N218" s="160"/>
      <c r="O218" s="160"/>
      <c r="P218" s="160"/>
      <c r="Q218" s="160"/>
      <c r="R218" s="160"/>
      <c r="S218" s="160"/>
      <c r="T218" s="161"/>
      <c r="AT218" s="156" t="s">
        <v>146</v>
      </c>
      <c r="AU218" s="156" t="s">
        <v>83</v>
      </c>
      <c r="AV218" s="13" t="s">
        <v>83</v>
      </c>
      <c r="AW218" s="13" t="s">
        <v>29</v>
      </c>
      <c r="AX218" s="13" t="s">
        <v>81</v>
      </c>
      <c r="AY218" s="156" t="s">
        <v>137</v>
      </c>
    </row>
    <row r="219" spans="1:65" s="2" customFormat="1" ht="24.2" customHeight="1">
      <c r="A219" s="30"/>
      <c r="B219" s="141"/>
      <c r="C219" s="142" t="s">
        <v>297</v>
      </c>
      <c r="D219" s="142" t="s">
        <v>139</v>
      </c>
      <c r="E219" s="143" t="s">
        <v>298</v>
      </c>
      <c r="F219" s="144" t="s">
        <v>299</v>
      </c>
      <c r="G219" s="145" t="s">
        <v>275</v>
      </c>
      <c r="H219" s="146">
        <v>1</v>
      </c>
      <c r="I219" s="198"/>
      <c r="J219" s="147">
        <f>ROUND(I219*H219,2)</f>
        <v>0</v>
      </c>
      <c r="K219" s="144" t="s">
        <v>143</v>
      </c>
      <c r="L219" s="31"/>
      <c r="M219" s="148" t="s">
        <v>1</v>
      </c>
      <c r="N219" s="149" t="s">
        <v>38</v>
      </c>
      <c r="O219" s="150">
        <v>0.4</v>
      </c>
      <c r="P219" s="150">
        <f>O219*H219</f>
        <v>0.4</v>
      </c>
      <c r="Q219" s="150">
        <v>0.14138999999999999</v>
      </c>
      <c r="R219" s="150">
        <f>Q219*H219</f>
        <v>0.14138999999999999</v>
      </c>
      <c r="S219" s="150">
        <v>0</v>
      </c>
      <c r="T219" s="151">
        <f>S219*H219</f>
        <v>0</v>
      </c>
      <c r="U219" s="30"/>
      <c r="V219" s="30"/>
      <c r="W219" s="30"/>
      <c r="X219" s="30"/>
      <c r="Y219" s="30"/>
      <c r="Z219" s="30"/>
      <c r="AA219" s="30"/>
      <c r="AB219" s="30"/>
      <c r="AC219" s="30"/>
      <c r="AD219" s="30"/>
      <c r="AE219" s="30"/>
      <c r="AR219" s="152" t="s">
        <v>144</v>
      </c>
      <c r="AT219" s="152" t="s">
        <v>139</v>
      </c>
      <c r="AU219" s="152" t="s">
        <v>83</v>
      </c>
      <c r="AY219" s="18" t="s">
        <v>137</v>
      </c>
      <c r="BE219" s="153">
        <f>IF(N219="základní",J219,0)</f>
        <v>0</v>
      </c>
      <c r="BF219" s="153">
        <f>IF(N219="snížená",J219,0)</f>
        <v>0</v>
      </c>
      <c r="BG219" s="153">
        <f>IF(N219="zákl. přenesená",J219,0)</f>
        <v>0</v>
      </c>
      <c r="BH219" s="153">
        <f>IF(N219="sníž. přenesená",J219,0)</f>
        <v>0</v>
      </c>
      <c r="BI219" s="153">
        <f>IF(N219="nulová",J219,0)</f>
        <v>0</v>
      </c>
      <c r="BJ219" s="18" t="s">
        <v>81</v>
      </c>
      <c r="BK219" s="153">
        <f>ROUND(I219*H219,2)</f>
        <v>0</v>
      </c>
      <c r="BL219" s="18" t="s">
        <v>144</v>
      </c>
      <c r="BM219" s="152" t="s">
        <v>300</v>
      </c>
    </row>
    <row r="220" spans="1:65" s="13" customFormat="1">
      <c r="B220" s="154"/>
      <c r="D220" s="155" t="s">
        <v>146</v>
      </c>
      <c r="E220" s="156" t="s">
        <v>1</v>
      </c>
      <c r="F220" s="157" t="s">
        <v>301</v>
      </c>
      <c r="H220" s="158">
        <v>1</v>
      </c>
      <c r="L220" s="154"/>
      <c r="M220" s="159"/>
      <c r="N220" s="160"/>
      <c r="O220" s="160"/>
      <c r="P220" s="160"/>
      <c r="Q220" s="160"/>
      <c r="R220" s="160"/>
      <c r="S220" s="160"/>
      <c r="T220" s="161"/>
      <c r="AT220" s="156" t="s">
        <v>146</v>
      </c>
      <c r="AU220" s="156" t="s">
        <v>83</v>
      </c>
      <c r="AV220" s="13" t="s">
        <v>83</v>
      </c>
      <c r="AW220" s="13" t="s">
        <v>29</v>
      </c>
      <c r="AX220" s="13" t="s">
        <v>81</v>
      </c>
      <c r="AY220" s="156" t="s">
        <v>137</v>
      </c>
    </row>
    <row r="221" spans="1:65" s="2" customFormat="1" ht="24.2" customHeight="1">
      <c r="A221" s="30"/>
      <c r="B221" s="141"/>
      <c r="C221" s="142" t="s">
        <v>302</v>
      </c>
      <c r="D221" s="142" t="s">
        <v>139</v>
      </c>
      <c r="E221" s="143" t="s">
        <v>303</v>
      </c>
      <c r="F221" s="144" t="s">
        <v>304</v>
      </c>
      <c r="G221" s="145" t="s">
        <v>215</v>
      </c>
      <c r="H221" s="146">
        <v>5.13</v>
      </c>
      <c r="I221" s="198"/>
      <c r="J221" s="147">
        <f>ROUND(I221*H221,2)</f>
        <v>0</v>
      </c>
      <c r="K221" s="144" t="s">
        <v>143</v>
      </c>
      <c r="L221" s="31"/>
      <c r="M221" s="148" t="s">
        <v>1</v>
      </c>
      <c r="N221" s="149" t="s">
        <v>38</v>
      </c>
      <c r="O221" s="150">
        <v>0.502</v>
      </c>
      <c r="P221" s="150">
        <f>O221*H221</f>
        <v>2.5752600000000001</v>
      </c>
      <c r="Q221" s="150">
        <v>4.4339999999999997E-2</v>
      </c>
      <c r="R221" s="150">
        <f>Q221*H221</f>
        <v>0.22746419999999998</v>
      </c>
      <c r="S221" s="150">
        <v>0</v>
      </c>
      <c r="T221" s="151">
        <f>S221*H221</f>
        <v>0</v>
      </c>
      <c r="U221" s="30"/>
      <c r="V221" s="30"/>
      <c r="W221" s="30"/>
      <c r="X221" s="30"/>
      <c r="Y221" s="30"/>
      <c r="Z221" s="30"/>
      <c r="AA221" s="30"/>
      <c r="AB221" s="30"/>
      <c r="AC221" s="30"/>
      <c r="AD221" s="30"/>
      <c r="AE221" s="30"/>
      <c r="AR221" s="152" t="s">
        <v>144</v>
      </c>
      <c r="AT221" s="152" t="s">
        <v>139</v>
      </c>
      <c r="AU221" s="152" t="s">
        <v>83</v>
      </c>
      <c r="AY221" s="18" t="s">
        <v>137</v>
      </c>
      <c r="BE221" s="153">
        <f>IF(N221="základní",J221,0)</f>
        <v>0</v>
      </c>
      <c r="BF221" s="153">
        <f>IF(N221="snížená",J221,0)</f>
        <v>0</v>
      </c>
      <c r="BG221" s="153">
        <f>IF(N221="zákl. přenesená",J221,0)</f>
        <v>0</v>
      </c>
      <c r="BH221" s="153">
        <f>IF(N221="sníž. přenesená",J221,0)</f>
        <v>0</v>
      </c>
      <c r="BI221" s="153">
        <f>IF(N221="nulová",J221,0)</f>
        <v>0</v>
      </c>
      <c r="BJ221" s="18" t="s">
        <v>81</v>
      </c>
      <c r="BK221" s="153">
        <f>ROUND(I221*H221,2)</f>
        <v>0</v>
      </c>
      <c r="BL221" s="18" t="s">
        <v>144</v>
      </c>
      <c r="BM221" s="152" t="s">
        <v>305</v>
      </c>
    </row>
    <row r="222" spans="1:65" s="13" customFormat="1">
      <c r="B222" s="154"/>
      <c r="D222" s="155" t="s">
        <v>146</v>
      </c>
      <c r="E222" s="156" t="s">
        <v>1</v>
      </c>
      <c r="F222" s="157" t="s">
        <v>306</v>
      </c>
      <c r="H222" s="158">
        <v>5.13</v>
      </c>
      <c r="L222" s="154"/>
      <c r="M222" s="159"/>
      <c r="N222" s="160"/>
      <c r="O222" s="160"/>
      <c r="P222" s="160"/>
      <c r="Q222" s="160"/>
      <c r="R222" s="160"/>
      <c r="S222" s="160"/>
      <c r="T222" s="161"/>
      <c r="AT222" s="156" t="s">
        <v>146</v>
      </c>
      <c r="AU222" s="156" t="s">
        <v>83</v>
      </c>
      <c r="AV222" s="13" t="s">
        <v>83</v>
      </c>
      <c r="AW222" s="13" t="s">
        <v>29</v>
      </c>
      <c r="AX222" s="13" t="s">
        <v>81</v>
      </c>
      <c r="AY222" s="156" t="s">
        <v>137</v>
      </c>
    </row>
    <row r="223" spans="1:65" s="2" customFormat="1" ht="24.2" customHeight="1">
      <c r="A223" s="30"/>
      <c r="B223" s="141"/>
      <c r="C223" s="142" t="s">
        <v>307</v>
      </c>
      <c r="D223" s="142" t="s">
        <v>139</v>
      </c>
      <c r="E223" s="143" t="s">
        <v>308</v>
      </c>
      <c r="F223" s="144" t="s">
        <v>1361</v>
      </c>
      <c r="G223" s="145" t="s">
        <v>215</v>
      </c>
      <c r="H223" s="146">
        <v>25.423999999999999</v>
      </c>
      <c r="I223" s="198"/>
      <c r="J223" s="147">
        <f>ROUND(I223*H223,2)</f>
        <v>0</v>
      </c>
      <c r="K223" s="144" t="s">
        <v>143</v>
      </c>
      <c r="L223" s="31"/>
      <c r="M223" s="148" t="s">
        <v>1</v>
      </c>
      <c r="N223" s="149" t="s">
        <v>38</v>
      </c>
      <c r="O223" s="150">
        <v>0.52500000000000002</v>
      </c>
      <c r="P223" s="150">
        <f>O223*H223</f>
        <v>13.3476</v>
      </c>
      <c r="Q223" s="150">
        <v>6.1719999999999997E-2</v>
      </c>
      <c r="R223" s="150">
        <f>Q223*H223</f>
        <v>1.5691692799999999</v>
      </c>
      <c r="S223" s="150">
        <v>0</v>
      </c>
      <c r="T223" s="151">
        <f>S223*H223</f>
        <v>0</v>
      </c>
      <c r="U223" s="30"/>
      <c r="V223" s="30"/>
      <c r="W223" s="30"/>
      <c r="X223" s="30"/>
      <c r="Y223" s="30"/>
      <c r="Z223" s="30"/>
      <c r="AA223" s="30"/>
      <c r="AB223" s="30"/>
      <c r="AC223" s="30"/>
      <c r="AD223" s="30"/>
      <c r="AE223" s="30"/>
      <c r="AR223" s="152" t="s">
        <v>144</v>
      </c>
      <c r="AT223" s="152" t="s">
        <v>139</v>
      </c>
      <c r="AU223" s="152" t="s">
        <v>83</v>
      </c>
      <c r="AY223" s="18" t="s">
        <v>137</v>
      </c>
      <c r="BE223" s="153">
        <f>IF(N223="základní",J223,0)</f>
        <v>0</v>
      </c>
      <c r="BF223" s="153">
        <f>IF(N223="snížená",J223,0)</f>
        <v>0</v>
      </c>
      <c r="BG223" s="153">
        <f>IF(N223="zákl. přenesená",J223,0)</f>
        <v>0</v>
      </c>
      <c r="BH223" s="153">
        <f>IF(N223="sníž. přenesená",J223,0)</f>
        <v>0</v>
      </c>
      <c r="BI223" s="153">
        <f>IF(N223="nulová",J223,0)</f>
        <v>0</v>
      </c>
      <c r="BJ223" s="18" t="s">
        <v>81</v>
      </c>
      <c r="BK223" s="153">
        <f>ROUND(I223*H223,2)</f>
        <v>0</v>
      </c>
      <c r="BL223" s="18" t="s">
        <v>144</v>
      </c>
      <c r="BM223" s="152" t="s">
        <v>309</v>
      </c>
    </row>
    <row r="224" spans="1:65" s="13" customFormat="1">
      <c r="B224" s="154"/>
      <c r="D224" s="155" t="s">
        <v>146</v>
      </c>
      <c r="E224" s="156" t="s">
        <v>1</v>
      </c>
      <c r="F224" s="157" t="s">
        <v>310</v>
      </c>
      <c r="H224" s="158">
        <v>27.788</v>
      </c>
      <c r="L224" s="154"/>
      <c r="M224" s="159"/>
      <c r="N224" s="160"/>
      <c r="O224" s="160"/>
      <c r="P224" s="160"/>
      <c r="Q224" s="160"/>
      <c r="R224" s="160"/>
      <c r="S224" s="160"/>
      <c r="T224" s="161"/>
      <c r="AT224" s="156" t="s">
        <v>146</v>
      </c>
      <c r="AU224" s="156" t="s">
        <v>83</v>
      </c>
      <c r="AV224" s="13" t="s">
        <v>83</v>
      </c>
      <c r="AW224" s="13" t="s">
        <v>29</v>
      </c>
      <c r="AX224" s="13" t="s">
        <v>73</v>
      </c>
      <c r="AY224" s="156" t="s">
        <v>137</v>
      </c>
    </row>
    <row r="225" spans="1:65" s="13" customFormat="1">
      <c r="B225" s="154"/>
      <c r="D225" s="155" t="s">
        <v>146</v>
      </c>
      <c r="E225" s="156" t="s">
        <v>1</v>
      </c>
      <c r="F225" s="157" t="s">
        <v>311</v>
      </c>
      <c r="H225" s="158">
        <v>-2.3639999999999999</v>
      </c>
      <c r="L225" s="154"/>
      <c r="M225" s="159"/>
      <c r="N225" s="160"/>
      <c r="O225" s="160"/>
      <c r="P225" s="160"/>
      <c r="Q225" s="160"/>
      <c r="R225" s="160"/>
      <c r="S225" s="160"/>
      <c r="T225" s="161"/>
      <c r="AT225" s="156" t="s">
        <v>146</v>
      </c>
      <c r="AU225" s="156" t="s">
        <v>83</v>
      </c>
      <c r="AV225" s="13" t="s">
        <v>83</v>
      </c>
      <c r="AW225" s="13" t="s">
        <v>29</v>
      </c>
      <c r="AX225" s="13" t="s">
        <v>73</v>
      </c>
      <c r="AY225" s="156" t="s">
        <v>137</v>
      </c>
    </row>
    <row r="226" spans="1:65" s="14" customFormat="1">
      <c r="B226" s="162"/>
      <c r="D226" s="155" t="s">
        <v>146</v>
      </c>
      <c r="E226" s="163" t="s">
        <v>1</v>
      </c>
      <c r="F226" s="164" t="s">
        <v>160</v>
      </c>
      <c r="H226" s="165">
        <v>25.423999999999999</v>
      </c>
      <c r="L226" s="162"/>
      <c r="M226" s="166"/>
      <c r="N226" s="167"/>
      <c r="O226" s="167"/>
      <c r="P226" s="167"/>
      <c r="Q226" s="167"/>
      <c r="R226" s="167"/>
      <c r="S226" s="167"/>
      <c r="T226" s="168"/>
      <c r="AT226" s="163" t="s">
        <v>146</v>
      </c>
      <c r="AU226" s="163" t="s">
        <v>83</v>
      </c>
      <c r="AV226" s="14" t="s">
        <v>144</v>
      </c>
      <c r="AW226" s="14" t="s">
        <v>29</v>
      </c>
      <c r="AX226" s="14" t="s">
        <v>81</v>
      </c>
      <c r="AY226" s="163" t="s">
        <v>137</v>
      </c>
    </row>
    <row r="227" spans="1:65" s="2" customFormat="1" ht="24.2" customHeight="1">
      <c r="A227" s="30"/>
      <c r="B227" s="141"/>
      <c r="C227" s="142" t="s">
        <v>312</v>
      </c>
      <c r="D227" s="142" t="s">
        <v>139</v>
      </c>
      <c r="E227" s="143" t="s">
        <v>313</v>
      </c>
      <c r="F227" s="144" t="s">
        <v>1360</v>
      </c>
      <c r="G227" s="145" t="s">
        <v>215</v>
      </c>
      <c r="H227" s="146">
        <v>54.048999999999999</v>
      </c>
      <c r="I227" s="198"/>
      <c r="J227" s="147">
        <f>ROUND(I227*H227,2)</f>
        <v>0</v>
      </c>
      <c r="K227" s="144" t="s">
        <v>143</v>
      </c>
      <c r="L227" s="31"/>
      <c r="M227" s="148" t="s">
        <v>1</v>
      </c>
      <c r="N227" s="149" t="s">
        <v>38</v>
      </c>
      <c r="O227" s="150">
        <v>0.55600000000000005</v>
      </c>
      <c r="P227" s="150">
        <f>O227*H227</f>
        <v>30.051244000000004</v>
      </c>
      <c r="Q227" s="150">
        <v>7.9210000000000003E-2</v>
      </c>
      <c r="R227" s="150">
        <f>Q227*H227</f>
        <v>4.2812212900000004</v>
      </c>
      <c r="S227" s="150">
        <v>0</v>
      </c>
      <c r="T227" s="151">
        <f>S227*H227</f>
        <v>0</v>
      </c>
      <c r="U227" s="30"/>
      <c r="V227" s="30"/>
      <c r="W227" s="30"/>
      <c r="X227" s="30"/>
      <c r="Y227" s="30"/>
      <c r="Z227" s="30"/>
      <c r="AA227" s="30"/>
      <c r="AB227" s="30"/>
      <c r="AC227" s="30"/>
      <c r="AD227" s="30"/>
      <c r="AE227" s="30"/>
      <c r="AR227" s="152" t="s">
        <v>144</v>
      </c>
      <c r="AT227" s="152" t="s">
        <v>139</v>
      </c>
      <c r="AU227" s="152" t="s">
        <v>83</v>
      </c>
      <c r="AY227" s="18" t="s">
        <v>137</v>
      </c>
      <c r="BE227" s="153">
        <f>IF(N227="základní",J227,0)</f>
        <v>0</v>
      </c>
      <c r="BF227" s="153">
        <f>IF(N227="snížená",J227,0)</f>
        <v>0</v>
      </c>
      <c r="BG227" s="153">
        <f>IF(N227="zákl. přenesená",J227,0)</f>
        <v>0</v>
      </c>
      <c r="BH227" s="153">
        <f>IF(N227="sníž. přenesená",J227,0)</f>
        <v>0</v>
      </c>
      <c r="BI227" s="153">
        <f>IF(N227="nulová",J227,0)</f>
        <v>0</v>
      </c>
      <c r="BJ227" s="18" t="s">
        <v>81</v>
      </c>
      <c r="BK227" s="153">
        <f>ROUND(I227*H227,2)</f>
        <v>0</v>
      </c>
      <c r="BL227" s="18" t="s">
        <v>144</v>
      </c>
      <c r="BM227" s="152" t="s">
        <v>314</v>
      </c>
    </row>
    <row r="228" spans="1:65" s="13" customFormat="1">
      <c r="B228" s="154"/>
      <c r="D228" s="155" t="s">
        <v>146</v>
      </c>
      <c r="E228" s="156" t="s">
        <v>1</v>
      </c>
      <c r="F228" s="157" t="s">
        <v>315</v>
      </c>
      <c r="H228" s="158">
        <v>26.420999999999999</v>
      </c>
      <c r="L228" s="154"/>
      <c r="M228" s="159"/>
      <c r="N228" s="160"/>
      <c r="O228" s="160"/>
      <c r="P228" s="160"/>
      <c r="Q228" s="160"/>
      <c r="R228" s="160"/>
      <c r="S228" s="160"/>
      <c r="T228" s="161"/>
      <c r="AT228" s="156" t="s">
        <v>146</v>
      </c>
      <c r="AU228" s="156" t="s">
        <v>83</v>
      </c>
      <c r="AV228" s="13" t="s">
        <v>83</v>
      </c>
      <c r="AW228" s="13" t="s">
        <v>29</v>
      </c>
      <c r="AX228" s="13" t="s">
        <v>73</v>
      </c>
      <c r="AY228" s="156" t="s">
        <v>137</v>
      </c>
    </row>
    <row r="229" spans="1:65" s="13" customFormat="1">
      <c r="B229" s="154"/>
      <c r="D229" s="155" t="s">
        <v>146</v>
      </c>
      <c r="E229" s="156" t="s">
        <v>1</v>
      </c>
      <c r="F229" s="157" t="s">
        <v>316</v>
      </c>
      <c r="H229" s="158">
        <v>27.628</v>
      </c>
      <c r="L229" s="154"/>
      <c r="M229" s="159"/>
      <c r="N229" s="160"/>
      <c r="O229" s="160"/>
      <c r="P229" s="160"/>
      <c r="Q229" s="160"/>
      <c r="R229" s="160"/>
      <c r="S229" s="160"/>
      <c r="T229" s="161"/>
      <c r="AT229" s="156" t="s">
        <v>146</v>
      </c>
      <c r="AU229" s="156" t="s">
        <v>83</v>
      </c>
      <c r="AV229" s="13" t="s">
        <v>83</v>
      </c>
      <c r="AW229" s="13" t="s">
        <v>29</v>
      </c>
      <c r="AX229" s="13" t="s">
        <v>73</v>
      </c>
      <c r="AY229" s="156" t="s">
        <v>137</v>
      </c>
    </row>
    <row r="230" spans="1:65" s="14" customFormat="1">
      <c r="B230" s="162"/>
      <c r="D230" s="155" t="s">
        <v>146</v>
      </c>
      <c r="E230" s="163" t="s">
        <v>1</v>
      </c>
      <c r="F230" s="164" t="s">
        <v>160</v>
      </c>
      <c r="H230" s="165">
        <v>54.048999999999999</v>
      </c>
      <c r="L230" s="162"/>
      <c r="M230" s="166"/>
      <c r="N230" s="167"/>
      <c r="O230" s="167"/>
      <c r="P230" s="167"/>
      <c r="Q230" s="167"/>
      <c r="R230" s="167"/>
      <c r="S230" s="167"/>
      <c r="T230" s="168"/>
      <c r="AT230" s="163" t="s">
        <v>146</v>
      </c>
      <c r="AU230" s="163" t="s">
        <v>83</v>
      </c>
      <c r="AV230" s="14" t="s">
        <v>144</v>
      </c>
      <c r="AW230" s="14" t="s">
        <v>29</v>
      </c>
      <c r="AX230" s="14" t="s">
        <v>81</v>
      </c>
      <c r="AY230" s="163" t="s">
        <v>137</v>
      </c>
    </row>
    <row r="231" spans="1:65" s="2" customFormat="1" ht="24.2" customHeight="1">
      <c r="A231" s="30"/>
      <c r="B231" s="141"/>
      <c r="C231" s="142" t="s">
        <v>317</v>
      </c>
      <c r="D231" s="142" t="s">
        <v>139</v>
      </c>
      <c r="E231" s="143" t="s">
        <v>318</v>
      </c>
      <c r="F231" s="144" t="s">
        <v>319</v>
      </c>
      <c r="G231" s="145" t="s">
        <v>142</v>
      </c>
      <c r="H231" s="146">
        <v>100</v>
      </c>
      <c r="I231" s="198"/>
      <c r="J231" s="147">
        <f>ROUND(I231*H231,2)</f>
        <v>0</v>
      </c>
      <c r="K231" s="144" t="s">
        <v>143</v>
      </c>
      <c r="L231" s="31"/>
      <c r="M231" s="148" t="s">
        <v>1</v>
      </c>
      <c r="N231" s="149" t="s">
        <v>38</v>
      </c>
      <c r="O231" s="150">
        <v>0.2</v>
      </c>
      <c r="P231" s="150">
        <f>O231*H231</f>
        <v>20</v>
      </c>
      <c r="Q231" s="150">
        <v>1.2999999999999999E-4</v>
      </c>
      <c r="R231" s="150">
        <f>Q231*H231</f>
        <v>1.2999999999999999E-2</v>
      </c>
      <c r="S231" s="150">
        <v>0</v>
      </c>
      <c r="T231" s="151">
        <f>S231*H231</f>
        <v>0</v>
      </c>
      <c r="U231" s="30"/>
      <c r="V231" s="30"/>
      <c r="W231" s="30"/>
      <c r="X231" s="30"/>
      <c r="Y231" s="30"/>
      <c r="Z231" s="30"/>
      <c r="AA231" s="30"/>
      <c r="AB231" s="30"/>
      <c r="AC231" s="30"/>
      <c r="AD231" s="30"/>
      <c r="AE231" s="30"/>
      <c r="AR231" s="152" t="s">
        <v>144</v>
      </c>
      <c r="AT231" s="152" t="s">
        <v>139</v>
      </c>
      <c r="AU231" s="152" t="s">
        <v>83</v>
      </c>
      <c r="AY231" s="18" t="s">
        <v>137</v>
      </c>
      <c r="BE231" s="153">
        <f>IF(N231="základní",J231,0)</f>
        <v>0</v>
      </c>
      <c r="BF231" s="153">
        <f>IF(N231="snížená",J231,0)</f>
        <v>0</v>
      </c>
      <c r="BG231" s="153">
        <f>IF(N231="zákl. přenesená",J231,0)</f>
        <v>0</v>
      </c>
      <c r="BH231" s="153">
        <f>IF(N231="sníž. přenesená",J231,0)</f>
        <v>0</v>
      </c>
      <c r="BI231" s="153">
        <f>IF(N231="nulová",J231,0)</f>
        <v>0</v>
      </c>
      <c r="BJ231" s="18" t="s">
        <v>81</v>
      </c>
      <c r="BK231" s="153">
        <f>ROUND(I231*H231,2)</f>
        <v>0</v>
      </c>
      <c r="BL231" s="18" t="s">
        <v>144</v>
      </c>
      <c r="BM231" s="152" t="s">
        <v>320</v>
      </c>
    </row>
    <row r="232" spans="1:65" s="12" customFormat="1" ht="22.9" customHeight="1">
      <c r="B232" s="129"/>
      <c r="D232" s="130" t="s">
        <v>72</v>
      </c>
      <c r="E232" s="139" t="s">
        <v>144</v>
      </c>
      <c r="F232" s="139" t="s">
        <v>321</v>
      </c>
      <c r="J232" s="140">
        <f>BK232</f>
        <v>0</v>
      </c>
      <c r="L232" s="129"/>
      <c r="M232" s="133"/>
      <c r="N232" s="134"/>
      <c r="O232" s="134"/>
      <c r="P232" s="135">
        <f>SUM(P233:P239)</f>
        <v>28.250454999999999</v>
      </c>
      <c r="Q232" s="134"/>
      <c r="R232" s="135">
        <f>SUM(R233:R239)</f>
        <v>5.3752216700000002</v>
      </c>
      <c r="S232" s="134"/>
      <c r="T232" s="136">
        <f>SUM(T233:T239)</f>
        <v>0</v>
      </c>
      <c r="AR232" s="130" t="s">
        <v>81</v>
      </c>
      <c r="AT232" s="137" t="s">
        <v>72</v>
      </c>
      <c r="AU232" s="137" t="s">
        <v>81</v>
      </c>
      <c r="AY232" s="130" t="s">
        <v>137</v>
      </c>
      <c r="BK232" s="138">
        <f>SUM(BK233:BK239)</f>
        <v>0</v>
      </c>
    </row>
    <row r="233" spans="1:65" s="2" customFormat="1" ht="16.5" customHeight="1">
      <c r="A233" s="30"/>
      <c r="B233" s="141"/>
      <c r="C233" s="142" t="s">
        <v>322</v>
      </c>
      <c r="D233" s="142" t="s">
        <v>139</v>
      </c>
      <c r="E233" s="143" t="s">
        <v>323</v>
      </c>
      <c r="F233" s="144" t="s">
        <v>324</v>
      </c>
      <c r="G233" s="145" t="s">
        <v>150</v>
      </c>
      <c r="H233" s="146">
        <v>2.0329999999999999</v>
      </c>
      <c r="I233" s="198"/>
      <c r="J233" s="147">
        <f>ROUND(I233*H233,2)</f>
        <v>0</v>
      </c>
      <c r="K233" s="144" t="s">
        <v>143</v>
      </c>
      <c r="L233" s="31"/>
      <c r="M233" s="148" t="s">
        <v>1</v>
      </c>
      <c r="N233" s="149" t="s">
        <v>38</v>
      </c>
      <c r="O233" s="150">
        <v>1.448</v>
      </c>
      <c r="P233" s="150">
        <f>O233*H233</f>
        <v>2.943784</v>
      </c>
      <c r="Q233" s="150">
        <v>2.5019800000000001</v>
      </c>
      <c r="R233" s="150">
        <f>Q233*H233</f>
        <v>5.0865253399999997</v>
      </c>
      <c r="S233" s="150">
        <v>0</v>
      </c>
      <c r="T233" s="151">
        <f>S233*H233</f>
        <v>0</v>
      </c>
      <c r="U233" s="30"/>
      <c r="V233" s="30"/>
      <c r="W233" s="30"/>
      <c r="X233" s="30"/>
      <c r="Y233" s="30"/>
      <c r="Z233" s="30"/>
      <c r="AA233" s="30"/>
      <c r="AB233" s="30"/>
      <c r="AC233" s="30"/>
      <c r="AD233" s="30"/>
      <c r="AE233" s="30"/>
      <c r="AR233" s="152" t="s">
        <v>144</v>
      </c>
      <c r="AT233" s="152" t="s">
        <v>139</v>
      </c>
      <c r="AU233" s="152" t="s">
        <v>83</v>
      </c>
      <c r="AY233" s="18" t="s">
        <v>137</v>
      </c>
      <c r="BE233" s="153">
        <f>IF(N233="základní",J233,0)</f>
        <v>0</v>
      </c>
      <c r="BF233" s="153">
        <f>IF(N233="snížená",J233,0)</f>
        <v>0</v>
      </c>
      <c r="BG233" s="153">
        <f>IF(N233="zákl. přenesená",J233,0)</f>
        <v>0</v>
      </c>
      <c r="BH233" s="153">
        <f>IF(N233="sníž. přenesená",J233,0)</f>
        <v>0</v>
      </c>
      <c r="BI233" s="153">
        <f>IF(N233="nulová",J233,0)</f>
        <v>0</v>
      </c>
      <c r="BJ233" s="18" t="s">
        <v>81</v>
      </c>
      <c r="BK233" s="153">
        <f>ROUND(I233*H233,2)</f>
        <v>0</v>
      </c>
      <c r="BL233" s="18" t="s">
        <v>144</v>
      </c>
      <c r="BM233" s="152" t="s">
        <v>325</v>
      </c>
    </row>
    <row r="234" spans="1:65" s="13" customFormat="1">
      <c r="B234" s="154"/>
      <c r="D234" s="155" t="s">
        <v>146</v>
      </c>
      <c r="E234" s="156" t="s">
        <v>1</v>
      </c>
      <c r="F234" s="157" t="s">
        <v>326</v>
      </c>
      <c r="H234" s="158">
        <v>2.0329999999999999</v>
      </c>
      <c r="L234" s="154"/>
      <c r="M234" s="159"/>
      <c r="N234" s="160"/>
      <c r="O234" s="160"/>
      <c r="P234" s="160"/>
      <c r="Q234" s="160"/>
      <c r="R234" s="160"/>
      <c r="S234" s="160"/>
      <c r="T234" s="161"/>
      <c r="AT234" s="156" t="s">
        <v>146</v>
      </c>
      <c r="AU234" s="156" t="s">
        <v>83</v>
      </c>
      <c r="AV234" s="13" t="s">
        <v>83</v>
      </c>
      <c r="AW234" s="13" t="s">
        <v>29</v>
      </c>
      <c r="AX234" s="13" t="s">
        <v>81</v>
      </c>
      <c r="AY234" s="156" t="s">
        <v>137</v>
      </c>
    </row>
    <row r="235" spans="1:65" s="2" customFormat="1" ht="16.5" customHeight="1">
      <c r="A235" s="30"/>
      <c r="B235" s="141"/>
      <c r="C235" s="142" t="s">
        <v>327</v>
      </c>
      <c r="D235" s="142" t="s">
        <v>139</v>
      </c>
      <c r="E235" s="143" t="s">
        <v>328</v>
      </c>
      <c r="F235" s="144" t="s">
        <v>329</v>
      </c>
      <c r="G235" s="145" t="s">
        <v>215</v>
      </c>
      <c r="H235" s="146">
        <v>20.324999999999999</v>
      </c>
      <c r="I235" s="198"/>
      <c r="J235" s="147">
        <f>ROUND(I235*H235,2)</f>
        <v>0</v>
      </c>
      <c r="K235" s="144" t="s">
        <v>143</v>
      </c>
      <c r="L235" s="31"/>
      <c r="M235" s="148" t="s">
        <v>1</v>
      </c>
      <c r="N235" s="149" t="s">
        <v>38</v>
      </c>
      <c r="O235" s="150">
        <v>0.755</v>
      </c>
      <c r="P235" s="150">
        <f>O235*H235</f>
        <v>15.345374999999999</v>
      </c>
      <c r="Q235" s="150">
        <v>5.7600000000000004E-3</v>
      </c>
      <c r="R235" s="150">
        <f>Q235*H235</f>
        <v>0.11707200000000001</v>
      </c>
      <c r="S235" s="150">
        <v>0</v>
      </c>
      <c r="T235" s="151">
        <f>S235*H235</f>
        <v>0</v>
      </c>
      <c r="U235" s="30"/>
      <c r="V235" s="30"/>
      <c r="W235" s="30"/>
      <c r="X235" s="30"/>
      <c r="Y235" s="30"/>
      <c r="Z235" s="30"/>
      <c r="AA235" s="30"/>
      <c r="AB235" s="30"/>
      <c r="AC235" s="30"/>
      <c r="AD235" s="30"/>
      <c r="AE235" s="30"/>
      <c r="AR235" s="152" t="s">
        <v>144</v>
      </c>
      <c r="AT235" s="152" t="s">
        <v>139</v>
      </c>
      <c r="AU235" s="152" t="s">
        <v>83</v>
      </c>
      <c r="AY235" s="18" t="s">
        <v>137</v>
      </c>
      <c r="BE235" s="153">
        <f>IF(N235="základní",J235,0)</f>
        <v>0</v>
      </c>
      <c r="BF235" s="153">
        <f>IF(N235="snížená",J235,0)</f>
        <v>0</v>
      </c>
      <c r="BG235" s="153">
        <f>IF(N235="zákl. přenesená",J235,0)</f>
        <v>0</v>
      </c>
      <c r="BH235" s="153">
        <f>IF(N235="sníž. přenesená",J235,0)</f>
        <v>0</v>
      </c>
      <c r="BI235" s="153">
        <f>IF(N235="nulová",J235,0)</f>
        <v>0</v>
      </c>
      <c r="BJ235" s="18" t="s">
        <v>81</v>
      </c>
      <c r="BK235" s="153">
        <f>ROUND(I235*H235,2)</f>
        <v>0</v>
      </c>
      <c r="BL235" s="18" t="s">
        <v>144</v>
      </c>
      <c r="BM235" s="152" t="s">
        <v>330</v>
      </c>
    </row>
    <row r="236" spans="1:65" s="13" customFormat="1">
      <c r="B236" s="154"/>
      <c r="D236" s="155" t="s">
        <v>146</v>
      </c>
      <c r="E236" s="156" t="s">
        <v>1</v>
      </c>
      <c r="F236" s="157" t="s">
        <v>331</v>
      </c>
      <c r="H236" s="158">
        <v>20.324999999999999</v>
      </c>
      <c r="L236" s="154"/>
      <c r="M236" s="159"/>
      <c r="N236" s="160"/>
      <c r="O236" s="160"/>
      <c r="P236" s="160"/>
      <c r="Q236" s="160"/>
      <c r="R236" s="160"/>
      <c r="S236" s="160"/>
      <c r="T236" s="161"/>
      <c r="AT236" s="156" t="s">
        <v>146</v>
      </c>
      <c r="AU236" s="156" t="s">
        <v>83</v>
      </c>
      <c r="AV236" s="13" t="s">
        <v>83</v>
      </c>
      <c r="AW236" s="13" t="s">
        <v>29</v>
      </c>
      <c r="AX236" s="13" t="s">
        <v>81</v>
      </c>
      <c r="AY236" s="156" t="s">
        <v>137</v>
      </c>
    </row>
    <row r="237" spans="1:65" s="2" customFormat="1" ht="16.5" customHeight="1">
      <c r="A237" s="30"/>
      <c r="B237" s="141"/>
      <c r="C237" s="142" t="s">
        <v>332</v>
      </c>
      <c r="D237" s="142" t="s">
        <v>139</v>
      </c>
      <c r="E237" s="143" t="s">
        <v>333</v>
      </c>
      <c r="F237" s="144" t="s">
        <v>334</v>
      </c>
      <c r="G237" s="145" t="s">
        <v>215</v>
      </c>
      <c r="H237" s="146">
        <v>20.324999999999999</v>
      </c>
      <c r="I237" s="198"/>
      <c r="J237" s="147">
        <f>ROUND(I237*H237,2)</f>
        <v>0</v>
      </c>
      <c r="K237" s="144" t="s">
        <v>143</v>
      </c>
      <c r="L237" s="31"/>
      <c r="M237" s="148" t="s">
        <v>1</v>
      </c>
      <c r="N237" s="149" t="s">
        <v>38</v>
      </c>
      <c r="O237" s="150">
        <v>0.26</v>
      </c>
      <c r="P237" s="150">
        <f>O237*H237</f>
        <v>5.2845000000000004</v>
      </c>
      <c r="Q237" s="150">
        <v>0</v>
      </c>
      <c r="R237" s="150">
        <f>Q237*H237</f>
        <v>0</v>
      </c>
      <c r="S237" s="150">
        <v>0</v>
      </c>
      <c r="T237" s="151">
        <f>S237*H237</f>
        <v>0</v>
      </c>
      <c r="U237" s="30"/>
      <c r="V237" s="30"/>
      <c r="W237" s="30"/>
      <c r="X237" s="30"/>
      <c r="Y237" s="30"/>
      <c r="Z237" s="30"/>
      <c r="AA237" s="30"/>
      <c r="AB237" s="30"/>
      <c r="AC237" s="30"/>
      <c r="AD237" s="30"/>
      <c r="AE237" s="30"/>
      <c r="AR237" s="152" t="s">
        <v>144</v>
      </c>
      <c r="AT237" s="152" t="s">
        <v>139</v>
      </c>
      <c r="AU237" s="152" t="s">
        <v>83</v>
      </c>
      <c r="AY237" s="18" t="s">
        <v>137</v>
      </c>
      <c r="BE237" s="153">
        <f>IF(N237="základní",J237,0)</f>
        <v>0</v>
      </c>
      <c r="BF237" s="153">
        <f>IF(N237="snížená",J237,0)</f>
        <v>0</v>
      </c>
      <c r="BG237" s="153">
        <f>IF(N237="zákl. přenesená",J237,0)</f>
        <v>0</v>
      </c>
      <c r="BH237" s="153">
        <f>IF(N237="sníž. přenesená",J237,0)</f>
        <v>0</v>
      </c>
      <c r="BI237" s="153">
        <f>IF(N237="nulová",J237,0)</f>
        <v>0</v>
      </c>
      <c r="BJ237" s="18" t="s">
        <v>81</v>
      </c>
      <c r="BK237" s="153">
        <f>ROUND(I237*H237,2)</f>
        <v>0</v>
      </c>
      <c r="BL237" s="18" t="s">
        <v>144</v>
      </c>
      <c r="BM237" s="152" t="s">
        <v>335</v>
      </c>
    </row>
    <row r="238" spans="1:65" s="2" customFormat="1" ht="24.2" customHeight="1">
      <c r="A238" s="30"/>
      <c r="B238" s="141"/>
      <c r="C238" s="142" t="s">
        <v>336</v>
      </c>
      <c r="D238" s="142" t="s">
        <v>139</v>
      </c>
      <c r="E238" s="143" t="s">
        <v>337</v>
      </c>
      <c r="F238" s="144" t="s">
        <v>338</v>
      </c>
      <c r="G238" s="145" t="s">
        <v>184</v>
      </c>
      <c r="H238" s="146">
        <v>0.16300000000000001</v>
      </c>
      <c r="I238" s="198"/>
      <c r="J238" s="147">
        <f>ROUND(I238*H238,2)</f>
        <v>0</v>
      </c>
      <c r="K238" s="144" t="s">
        <v>143</v>
      </c>
      <c r="L238" s="31"/>
      <c r="M238" s="148" t="s">
        <v>1</v>
      </c>
      <c r="N238" s="149" t="s">
        <v>38</v>
      </c>
      <c r="O238" s="150">
        <v>28.692</v>
      </c>
      <c r="P238" s="150">
        <f>O238*H238</f>
        <v>4.6767960000000004</v>
      </c>
      <c r="Q238" s="150">
        <v>1.05291</v>
      </c>
      <c r="R238" s="150">
        <f>Q238*H238</f>
        <v>0.17162433000000002</v>
      </c>
      <c r="S238" s="150">
        <v>0</v>
      </c>
      <c r="T238" s="151">
        <f>S238*H238</f>
        <v>0</v>
      </c>
      <c r="U238" s="30"/>
      <c r="V238" s="30"/>
      <c r="W238" s="30"/>
      <c r="X238" s="30"/>
      <c r="Y238" s="30"/>
      <c r="Z238" s="30"/>
      <c r="AA238" s="30"/>
      <c r="AB238" s="30"/>
      <c r="AC238" s="30"/>
      <c r="AD238" s="30"/>
      <c r="AE238" s="30"/>
      <c r="AR238" s="152" t="s">
        <v>144</v>
      </c>
      <c r="AT238" s="152" t="s">
        <v>139</v>
      </c>
      <c r="AU238" s="152" t="s">
        <v>83</v>
      </c>
      <c r="AY238" s="18" t="s">
        <v>137</v>
      </c>
      <c r="BE238" s="153">
        <f>IF(N238="základní",J238,0)</f>
        <v>0</v>
      </c>
      <c r="BF238" s="153">
        <f>IF(N238="snížená",J238,0)</f>
        <v>0</v>
      </c>
      <c r="BG238" s="153">
        <f>IF(N238="zákl. přenesená",J238,0)</f>
        <v>0</v>
      </c>
      <c r="BH238" s="153">
        <f>IF(N238="sníž. přenesená",J238,0)</f>
        <v>0</v>
      </c>
      <c r="BI238" s="153">
        <f>IF(N238="nulová",J238,0)</f>
        <v>0</v>
      </c>
      <c r="BJ238" s="18" t="s">
        <v>81</v>
      </c>
      <c r="BK238" s="153">
        <f>ROUND(I238*H238,2)</f>
        <v>0</v>
      </c>
      <c r="BL238" s="18" t="s">
        <v>144</v>
      </c>
      <c r="BM238" s="152" t="s">
        <v>339</v>
      </c>
    </row>
    <row r="239" spans="1:65" s="13" customFormat="1">
      <c r="B239" s="154"/>
      <c r="D239" s="155" t="s">
        <v>146</v>
      </c>
      <c r="E239" s="156" t="s">
        <v>1</v>
      </c>
      <c r="F239" s="157" t="s">
        <v>340</v>
      </c>
      <c r="H239" s="158">
        <v>0.16300000000000001</v>
      </c>
      <c r="L239" s="154"/>
      <c r="M239" s="159"/>
      <c r="N239" s="160"/>
      <c r="O239" s="160"/>
      <c r="P239" s="160"/>
      <c r="Q239" s="160"/>
      <c r="R239" s="160"/>
      <c r="S239" s="160"/>
      <c r="T239" s="161"/>
      <c r="AT239" s="156" t="s">
        <v>146</v>
      </c>
      <c r="AU239" s="156" t="s">
        <v>83</v>
      </c>
      <c r="AV239" s="13" t="s">
        <v>83</v>
      </c>
      <c r="AW239" s="13" t="s">
        <v>29</v>
      </c>
      <c r="AX239" s="13" t="s">
        <v>81</v>
      </c>
      <c r="AY239" s="156" t="s">
        <v>137</v>
      </c>
    </row>
    <row r="240" spans="1:65" s="12" customFormat="1" ht="22.9" customHeight="1">
      <c r="B240" s="129"/>
      <c r="D240" s="130" t="s">
        <v>72</v>
      </c>
      <c r="E240" s="139" t="s">
        <v>165</v>
      </c>
      <c r="F240" s="139" t="s">
        <v>341</v>
      </c>
      <c r="J240" s="140">
        <f>BK240</f>
        <v>0</v>
      </c>
      <c r="L240" s="129"/>
      <c r="M240" s="133"/>
      <c r="N240" s="134"/>
      <c r="O240" s="134"/>
      <c r="P240" s="135">
        <f>SUM(P241:P246)</f>
        <v>30.441500000000001</v>
      </c>
      <c r="Q240" s="134"/>
      <c r="R240" s="135">
        <f>SUM(R241:R246)</f>
        <v>32.150825000000005</v>
      </c>
      <c r="S240" s="134"/>
      <c r="T240" s="136">
        <f>SUM(T241:T246)</f>
        <v>0</v>
      </c>
      <c r="AR240" s="130" t="s">
        <v>81</v>
      </c>
      <c r="AT240" s="137" t="s">
        <v>72</v>
      </c>
      <c r="AU240" s="137" t="s">
        <v>81</v>
      </c>
      <c r="AY240" s="130" t="s">
        <v>137</v>
      </c>
      <c r="BK240" s="138">
        <f>SUM(BK241:BK246)</f>
        <v>0</v>
      </c>
    </row>
    <row r="241" spans="1:65" s="2" customFormat="1" ht="24.2" customHeight="1">
      <c r="A241" s="30"/>
      <c r="B241" s="141"/>
      <c r="C241" s="142" t="s">
        <v>342</v>
      </c>
      <c r="D241" s="142" t="s">
        <v>139</v>
      </c>
      <c r="E241" s="143" t="s">
        <v>343</v>
      </c>
      <c r="F241" s="144" t="s">
        <v>344</v>
      </c>
      <c r="G241" s="145" t="s">
        <v>215</v>
      </c>
      <c r="H241" s="146">
        <v>53.5</v>
      </c>
      <c r="I241" s="198"/>
      <c r="J241" s="147">
        <f>ROUND(I241*H241,2)</f>
        <v>0</v>
      </c>
      <c r="K241" s="144" t="s">
        <v>143</v>
      </c>
      <c r="L241" s="31"/>
      <c r="M241" s="148" t="s">
        <v>1</v>
      </c>
      <c r="N241" s="149" t="s">
        <v>38</v>
      </c>
      <c r="O241" s="150">
        <v>0.107</v>
      </c>
      <c r="P241" s="150">
        <f>O241*H241</f>
        <v>5.7244999999999999</v>
      </c>
      <c r="Q241" s="150">
        <v>0.39600000000000002</v>
      </c>
      <c r="R241" s="150">
        <f>Q241*H241</f>
        <v>21.186</v>
      </c>
      <c r="S241" s="150">
        <v>0</v>
      </c>
      <c r="T241" s="151">
        <f>S241*H241</f>
        <v>0</v>
      </c>
      <c r="U241" s="30"/>
      <c r="V241" s="30"/>
      <c r="W241" s="30"/>
      <c r="X241" s="30"/>
      <c r="Y241" s="30"/>
      <c r="Z241" s="30"/>
      <c r="AA241" s="30"/>
      <c r="AB241" s="30"/>
      <c r="AC241" s="30"/>
      <c r="AD241" s="30"/>
      <c r="AE241" s="30"/>
      <c r="AR241" s="152" t="s">
        <v>144</v>
      </c>
      <c r="AT241" s="152" t="s">
        <v>139</v>
      </c>
      <c r="AU241" s="152" t="s">
        <v>83</v>
      </c>
      <c r="AY241" s="18" t="s">
        <v>137</v>
      </c>
      <c r="BE241" s="153">
        <f>IF(N241="základní",J241,0)</f>
        <v>0</v>
      </c>
      <c r="BF241" s="153">
        <f>IF(N241="snížená",J241,0)</f>
        <v>0</v>
      </c>
      <c r="BG241" s="153">
        <f>IF(N241="zákl. přenesená",J241,0)</f>
        <v>0</v>
      </c>
      <c r="BH241" s="153">
        <f>IF(N241="sníž. přenesená",J241,0)</f>
        <v>0</v>
      </c>
      <c r="BI241" s="153">
        <f>IF(N241="nulová",J241,0)</f>
        <v>0</v>
      </c>
      <c r="BJ241" s="18" t="s">
        <v>81</v>
      </c>
      <c r="BK241" s="153">
        <f>ROUND(I241*H241,2)</f>
        <v>0</v>
      </c>
      <c r="BL241" s="18" t="s">
        <v>144</v>
      </c>
      <c r="BM241" s="152" t="s">
        <v>345</v>
      </c>
    </row>
    <row r="242" spans="1:65" s="13" customFormat="1">
      <c r="B242" s="154"/>
      <c r="D242" s="155" t="s">
        <v>146</v>
      </c>
      <c r="E242" s="156" t="s">
        <v>1</v>
      </c>
      <c r="F242" s="157" t="s">
        <v>346</v>
      </c>
      <c r="H242" s="158">
        <v>53.5</v>
      </c>
      <c r="L242" s="154"/>
      <c r="M242" s="159"/>
      <c r="N242" s="160"/>
      <c r="O242" s="160"/>
      <c r="P242" s="160"/>
      <c r="Q242" s="160"/>
      <c r="R242" s="160"/>
      <c r="S242" s="160"/>
      <c r="T242" s="161"/>
      <c r="AT242" s="156" t="s">
        <v>146</v>
      </c>
      <c r="AU242" s="156" t="s">
        <v>83</v>
      </c>
      <c r="AV242" s="13" t="s">
        <v>83</v>
      </c>
      <c r="AW242" s="13" t="s">
        <v>29</v>
      </c>
      <c r="AX242" s="13" t="s">
        <v>81</v>
      </c>
      <c r="AY242" s="156" t="s">
        <v>137</v>
      </c>
    </row>
    <row r="243" spans="1:65" s="2" customFormat="1" ht="24.2" customHeight="1">
      <c r="A243" s="30"/>
      <c r="B243" s="141"/>
      <c r="C243" s="142" t="s">
        <v>347</v>
      </c>
      <c r="D243" s="142" t="s">
        <v>139</v>
      </c>
      <c r="E243" s="143" t="s">
        <v>348</v>
      </c>
      <c r="F243" s="144" t="s">
        <v>349</v>
      </c>
      <c r="G243" s="145" t="s">
        <v>215</v>
      </c>
      <c r="H243" s="146">
        <v>53.5</v>
      </c>
      <c r="I243" s="198"/>
      <c r="J243" s="147">
        <f>ROUND(I243*H243,2)</f>
        <v>0</v>
      </c>
      <c r="K243" s="144" t="s">
        <v>143</v>
      </c>
      <c r="L243" s="31"/>
      <c r="M243" s="148" t="s">
        <v>1</v>
      </c>
      <c r="N243" s="149" t="s">
        <v>38</v>
      </c>
      <c r="O243" s="150">
        <v>0.38200000000000001</v>
      </c>
      <c r="P243" s="150">
        <f>O243*H243</f>
        <v>20.437000000000001</v>
      </c>
      <c r="Q243" s="150">
        <v>8.9219999999999994E-2</v>
      </c>
      <c r="R243" s="150">
        <f>Q243*H243</f>
        <v>4.7732699999999992</v>
      </c>
      <c r="S243" s="150">
        <v>0</v>
      </c>
      <c r="T243" s="151">
        <f>S243*H243</f>
        <v>0</v>
      </c>
      <c r="U243" s="30"/>
      <c r="V243" s="30"/>
      <c r="W243" s="30"/>
      <c r="X243" s="30"/>
      <c r="Y243" s="30"/>
      <c r="Z243" s="30"/>
      <c r="AA243" s="30"/>
      <c r="AB243" s="30"/>
      <c r="AC243" s="30"/>
      <c r="AD243" s="30"/>
      <c r="AE243" s="30"/>
      <c r="AR243" s="152" t="s">
        <v>144</v>
      </c>
      <c r="AT243" s="152" t="s">
        <v>139</v>
      </c>
      <c r="AU243" s="152" t="s">
        <v>83</v>
      </c>
      <c r="AY243" s="18" t="s">
        <v>137</v>
      </c>
      <c r="BE243" s="153">
        <f>IF(N243="základní",J243,0)</f>
        <v>0</v>
      </c>
      <c r="BF243" s="153">
        <f>IF(N243="snížená",J243,0)</f>
        <v>0</v>
      </c>
      <c r="BG243" s="153">
        <f>IF(N243="zákl. přenesená",J243,0)</f>
        <v>0</v>
      </c>
      <c r="BH243" s="153">
        <f>IF(N243="sníž. přenesená",J243,0)</f>
        <v>0</v>
      </c>
      <c r="BI243" s="153">
        <f>IF(N243="nulová",J243,0)</f>
        <v>0</v>
      </c>
      <c r="BJ243" s="18" t="s">
        <v>81</v>
      </c>
      <c r="BK243" s="153">
        <f>ROUND(I243*H243,2)</f>
        <v>0</v>
      </c>
      <c r="BL243" s="18" t="s">
        <v>144</v>
      </c>
      <c r="BM243" s="152" t="s">
        <v>350</v>
      </c>
    </row>
    <row r="244" spans="1:65" s="2" customFormat="1" ht="16.5" customHeight="1">
      <c r="A244" s="30"/>
      <c r="B244" s="141"/>
      <c r="C244" s="169" t="s">
        <v>351</v>
      </c>
      <c r="D244" s="169" t="s">
        <v>201</v>
      </c>
      <c r="E244" s="170" t="s">
        <v>352</v>
      </c>
      <c r="F244" s="171" t="s">
        <v>353</v>
      </c>
      <c r="G244" s="172" t="s">
        <v>215</v>
      </c>
      <c r="H244" s="173">
        <v>54.57</v>
      </c>
      <c r="I244" s="198"/>
      <c r="J244" s="174">
        <f>ROUND(I244*H244,2)</f>
        <v>0</v>
      </c>
      <c r="K244" s="171" t="s">
        <v>143</v>
      </c>
      <c r="L244" s="175"/>
      <c r="M244" s="176" t="s">
        <v>1</v>
      </c>
      <c r="N244" s="177" t="s">
        <v>38</v>
      </c>
      <c r="O244" s="150">
        <v>0</v>
      </c>
      <c r="P244" s="150">
        <f>O244*H244</f>
        <v>0</v>
      </c>
      <c r="Q244" s="150">
        <v>0.113</v>
      </c>
      <c r="R244" s="150">
        <f>Q244*H244</f>
        <v>6.1664099999999999</v>
      </c>
      <c r="S244" s="150">
        <v>0</v>
      </c>
      <c r="T244" s="151">
        <f>S244*H244</f>
        <v>0</v>
      </c>
      <c r="U244" s="30"/>
      <c r="V244" s="30"/>
      <c r="W244" s="30"/>
      <c r="X244" s="30"/>
      <c r="Y244" s="30"/>
      <c r="Z244" s="30"/>
      <c r="AA244" s="30"/>
      <c r="AB244" s="30"/>
      <c r="AC244" s="30"/>
      <c r="AD244" s="30"/>
      <c r="AE244" s="30"/>
      <c r="AR244" s="152" t="s">
        <v>181</v>
      </c>
      <c r="AT244" s="152" t="s">
        <v>201</v>
      </c>
      <c r="AU244" s="152" t="s">
        <v>83</v>
      </c>
      <c r="AY244" s="18" t="s">
        <v>137</v>
      </c>
      <c r="BE244" s="153">
        <f>IF(N244="základní",J244,0)</f>
        <v>0</v>
      </c>
      <c r="BF244" s="153">
        <f>IF(N244="snížená",J244,0)</f>
        <v>0</v>
      </c>
      <c r="BG244" s="153">
        <f>IF(N244="zákl. přenesená",J244,0)</f>
        <v>0</v>
      </c>
      <c r="BH244" s="153">
        <f>IF(N244="sníž. přenesená",J244,0)</f>
        <v>0</v>
      </c>
      <c r="BI244" s="153">
        <f>IF(N244="nulová",J244,0)</f>
        <v>0</v>
      </c>
      <c r="BJ244" s="18" t="s">
        <v>81</v>
      </c>
      <c r="BK244" s="153">
        <f>ROUND(I244*H244,2)</f>
        <v>0</v>
      </c>
      <c r="BL244" s="18" t="s">
        <v>144</v>
      </c>
      <c r="BM244" s="152" t="s">
        <v>354</v>
      </c>
    </row>
    <row r="245" spans="1:65" s="13" customFormat="1">
      <c r="B245" s="154"/>
      <c r="D245" s="155" t="s">
        <v>146</v>
      </c>
      <c r="F245" s="157" t="s">
        <v>355</v>
      </c>
      <c r="H245" s="158">
        <v>54.57</v>
      </c>
      <c r="L245" s="154"/>
      <c r="M245" s="159"/>
      <c r="N245" s="160"/>
      <c r="O245" s="160"/>
      <c r="P245" s="160"/>
      <c r="Q245" s="160"/>
      <c r="R245" s="160"/>
      <c r="S245" s="160"/>
      <c r="T245" s="161"/>
      <c r="AT245" s="156" t="s">
        <v>146</v>
      </c>
      <c r="AU245" s="156" t="s">
        <v>83</v>
      </c>
      <c r="AV245" s="13" t="s">
        <v>83</v>
      </c>
      <c r="AW245" s="13" t="s">
        <v>3</v>
      </c>
      <c r="AX245" s="13" t="s">
        <v>81</v>
      </c>
      <c r="AY245" s="156" t="s">
        <v>137</v>
      </c>
    </row>
    <row r="246" spans="1:65" s="2" customFormat="1" ht="24.2" customHeight="1">
      <c r="A246" s="30"/>
      <c r="B246" s="141"/>
      <c r="C246" s="142" t="s">
        <v>356</v>
      </c>
      <c r="D246" s="142" t="s">
        <v>139</v>
      </c>
      <c r="E246" s="143" t="s">
        <v>357</v>
      </c>
      <c r="F246" s="144" t="s">
        <v>358</v>
      </c>
      <c r="G246" s="145" t="s">
        <v>215</v>
      </c>
      <c r="H246" s="146">
        <v>53.5</v>
      </c>
      <c r="I246" s="198"/>
      <c r="J246" s="147">
        <f>ROUND(I246*H246,2)</f>
        <v>0</v>
      </c>
      <c r="K246" s="144" t="s">
        <v>143</v>
      </c>
      <c r="L246" s="31"/>
      <c r="M246" s="148" t="s">
        <v>1</v>
      </c>
      <c r="N246" s="149" t="s">
        <v>38</v>
      </c>
      <c r="O246" s="150">
        <v>0.08</v>
      </c>
      <c r="P246" s="150">
        <f>O246*H246</f>
        <v>4.28</v>
      </c>
      <c r="Q246" s="150">
        <v>4.6999999999999999E-4</v>
      </c>
      <c r="R246" s="150">
        <f>Q246*H246</f>
        <v>2.5145000000000001E-2</v>
      </c>
      <c r="S246" s="150">
        <v>0</v>
      </c>
      <c r="T246" s="151">
        <f>S246*H246</f>
        <v>0</v>
      </c>
      <c r="U246" s="30"/>
      <c r="V246" s="30"/>
      <c r="W246" s="30"/>
      <c r="X246" s="30"/>
      <c r="Y246" s="30"/>
      <c r="Z246" s="30"/>
      <c r="AA246" s="30"/>
      <c r="AB246" s="30"/>
      <c r="AC246" s="30"/>
      <c r="AD246" s="30"/>
      <c r="AE246" s="30"/>
      <c r="AR246" s="152" t="s">
        <v>144</v>
      </c>
      <c r="AT246" s="152" t="s">
        <v>139</v>
      </c>
      <c r="AU246" s="152" t="s">
        <v>83</v>
      </c>
      <c r="AY246" s="18" t="s">
        <v>137</v>
      </c>
      <c r="BE246" s="153">
        <f>IF(N246="základní",J246,0)</f>
        <v>0</v>
      </c>
      <c r="BF246" s="153">
        <f>IF(N246="snížená",J246,0)</f>
        <v>0</v>
      </c>
      <c r="BG246" s="153">
        <f>IF(N246="zákl. přenesená",J246,0)</f>
        <v>0</v>
      </c>
      <c r="BH246" s="153">
        <f>IF(N246="sníž. přenesená",J246,0)</f>
        <v>0</v>
      </c>
      <c r="BI246" s="153">
        <f>IF(N246="nulová",J246,0)</f>
        <v>0</v>
      </c>
      <c r="BJ246" s="18" t="s">
        <v>81</v>
      </c>
      <c r="BK246" s="153">
        <f>ROUND(I246*H246,2)</f>
        <v>0</v>
      </c>
      <c r="BL246" s="18" t="s">
        <v>144</v>
      </c>
      <c r="BM246" s="152" t="s">
        <v>359</v>
      </c>
    </row>
    <row r="247" spans="1:65" s="12" customFormat="1" ht="22.9" customHeight="1">
      <c r="B247" s="129"/>
      <c r="D247" s="130" t="s">
        <v>72</v>
      </c>
      <c r="E247" s="139" t="s">
        <v>171</v>
      </c>
      <c r="F247" s="139" t="s">
        <v>360</v>
      </c>
      <c r="J247" s="140">
        <f>BK247</f>
        <v>0</v>
      </c>
      <c r="L247" s="129"/>
      <c r="M247" s="133"/>
      <c r="N247" s="134"/>
      <c r="O247" s="134"/>
      <c r="P247" s="135">
        <f>SUM(P248:P329)</f>
        <v>307.626735</v>
      </c>
      <c r="Q247" s="134"/>
      <c r="R247" s="135">
        <f>SUM(R248:R329)</f>
        <v>15.261280619999999</v>
      </c>
      <c r="S247" s="134"/>
      <c r="T247" s="136">
        <f>SUM(T248:T329)</f>
        <v>0</v>
      </c>
      <c r="AR247" s="130" t="s">
        <v>81</v>
      </c>
      <c r="AT247" s="137" t="s">
        <v>72</v>
      </c>
      <c r="AU247" s="137" t="s">
        <v>81</v>
      </c>
      <c r="AY247" s="130" t="s">
        <v>137</v>
      </c>
      <c r="BK247" s="138">
        <f>SUM(BK248:BK329)</f>
        <v>0</v>
      </c>
    </row>
    <row r="248" spans="1:65" s="2" customFormat="1" ht="24.2" customHeight="1">
      <c r="A248" s="30"/>
      <c r="B248" s="141"/>
      <c r="C248" s="142" t="s">
        <v>361</v>
      </c>
      <c r="D248" s="142" t="s">
        <v>139</v>
      </c>
      <c r="E248" s="143" t="s">
        <v>362</v>
      </c>
      <c r="F248" s="144" t="s">
        <v>363</v>
      </c>
      <c r="G248" s="145" t="s">
        <v>215</v>
      </c>
      <c r="H248" s="146">
        <v>394.74</v>
      </c>
      <c r="I248" s="198"/>
      <c r="J248" s="147">
        <f>ROUND(I248*H248,2)</f>
        <v>0</v>
      </c>
      <c r="K248" s="144" t="s">
        <v>143</v>
      </c>
      <c r="L248" s="31"/>
      <c r="M248" s="148" t="s">
        <v>1</v>
      </c>
      <c r="N248" s="149" t="s">
        <v>38</v>
      </c>
      <c r="O248" s="150">
        <v>0.104</v>
      </c>
      <c r="P248" s="150">
        <f>O248*H248</f>
        <v>41.052959999999999</v>
      </c>
      <c r="Q248" s="150">
        <v>2.5999999999999998E-4</v>
      </c>
      <c r="R248" s="150">
        <f>Q248*H248</f>
        <v>0.1026324</v>
      </c>
      <c r="S248" s="150">
        <v>0</v>
      </c>
      <c r="T248" s="151">
        <f>S248*H248</f>
        <v>0</v>
      </c>
      <c r="U248" s="30"/>
      <c r="V248" s="30"/>
      <c r="W248" s="30"/>
      <c r="X248" s="30"/>
      <c r="Y248" s="30"/>
      <c r="Z248" s="30"/>
      <c r="AA248" s="30"/>
      <c r="AB248" s="30"/>
      <c r="AC248" s="30"/>
      <c r="AD248" s="30"/>
      <c r="AE248" s="30"/>
      <c r="AR248" s="152" t="s">
        <v>144</v>
      </c>
      <c r="AT248" s="152" t="s">
        <v>139</v>
      </c>
      <c r="AU248" s="152" t="s">
        <v>83</v>
      </c>
      <c r="AY248" s="18" t="s">
        <v>137</v>
      </c>
      <c r="BE248" s="153">
        <f>IF(N248="základní",J248,0)</f>
        <v>0</v>
      </c>
      <c r="BF248" s="153">
        <f>IF(N248="snížená",J248,0)</f>
        <v>0</v>
      </c>
      <c r="BG248" s="153">
        <f>IF(N248="zákl. přenesená",J248,0)</f>
        <v>0</v>
      </c>
      <c r="BH248" s="153">
        <f>IF(N248="sníž. přenesená",J248,0)</f>
        <v>0</v>
      </c>
      <c r="BI248" s="153">
        <f>IF(N248="nulová",J248,0)</f>
        <v>0</v>
      </c>
      <c r="BJ248" s="18" t="s">
        <v>81</v>
      </c>
      <c r="BK248" s="153">
        <f>ROUND(I248*H248,2)</f>
        <v>0</v>
      </c>
      <c r="BL248" s="18" t="s">
        <v>144</v>
      </c>
      <c r="BM248" s="152" t="s">
        <v>364</v>
      </c>
    </row>
    <row r="249" spans="1:65" s="13" customFormat="1">
      <c r="B249" s="154"/>
      <c r="D249" s="155" t="s">
        <v>146</v>
      </c>
      <c r="E249" s="156" t="s">
        <v>1</v>
      </c>
      <c r="F249" s="157" t="s">
        <v>365</v>
      </c>
      <c r="H249" s="158">
        <v>267.02999999999997</v>
      </c>
      <c r="L249" s="154"/>
      <c r="M249" s="159"/>
      <c r="N249" s="160"/>
      <c r="O249" s="160"/>
      <c r="P249" s="160"/>
      <c r="Q249" s="160"/>
      <c r="R249" s="160"/>
      <c r="S249" s="160"/>
      <c r="T249" s="161"/>
      <c r="AT249" s="156" t="s">
        <v>146</v>
      </c>
      <c r="AU249" s="156" t="s">
        <v>83</v>
      </c>
      <c r="AV249" s="13" t="s">
        <v>83</v>
      </c>
      <c r="AW249" s="13" t="s">
        <v>29</v>
      </c>
      <c r="AX249" s="13" t="s">
        <v>73</v>
      </c>
      <c r="AY249" s="156" t="s">
        <v>137</v>
      </c>
    </row>
    <row r="250" spans="1:65" s="13" customFormat="1">
      <c r="B250" s="154"/>
      <c r="D250" s="155" t="s">
        <v>146</v>
      </c>
      <c r="E250" s="156" t="s">
        <v>1</v>
      </c>
      <c r="F250" s="157" t="s">
        <v>366</v>
      </c>
      <c r="H250" s="158">
        <v>127.71</v>
      </c>
      <c r="L250" s="154"/>
      <c r="M250" s="159"/>
      <c r="N250" s="160"/>
      <c r="O250" s="160"/>
      <c r="P250" s="160"/>
      <c r="Q250" s="160"/>
      <c r="R250" s="160"/>
      <c r="S250" s="160"/>
      <c r="T250" s="161"/>
      <c r="AT250" s="156" t="s">
        <v>146</v>
      </c>
      <c r="AU250" s="156" t="s">
        <v>83</v>
      </c>
      <c r="AV250" s="13" t="s">
        <v>83</v>
      </c>
      <c r="AW250" s="13" t="s">
        <v>29</v>
      </c>
      <c r="AX250" s="13" t="s">
        <v>73</v>
      </c>
      <c r="AY250" s="156" t="s">
        <v>137</v>
      </c>
    </row>
    <row r="251" spans="1:65" s="14" customFormat="1">
      <c r="B251" s="162"/>
      <c r="D251" s="155" t="s">
        <v>146</v>
      </c>
      <c r="E251" s="163" t="s">
        <v>1</v>
      </c>
      <c r="F251" s="164" t="s">
        <v>160</v>
      </c>
      <c r="H251" s="165">
        <v>394.73999999999995</v>
      </c>
      <c r="L251" s="162"/>
      <c r="M251" s="166"/>
      <c r="N251" s="167"/>
      <c r="O251" s="167"/>
      <c r="P251" s="167"/>
      <c r="Q251" s="167"/>
      <c r="R251" s="167"/>
      <c r="S251" s="167"/>
      <c r="T251" s="168"/>
      <c r="AT251" s="163" t="s">
        <v>146</v>
      </c>
      <c r="AU251" s="163" t="s">
        <v>83</v>
      </c>
      <c r="AV251" s="14" t="s">
        <v>144</v>
      </c>
      <c r="AW251" s="14" t="s">
        <v>29</v>
      </c>
      <c r="AX251" s="14" t="s">
        <v>81</v>
      </c>
      <c r="AY251" s="163" t="s">
        <v>137</v>
      </c>
    </row>
    <row r="252" spans="1:65" s="2" customFormat="1" ht="24.2" customHeight="1">
      <c r="A252" s="30"/>
      <c r="B252" s="141"/>
      <c r="C252" s="142" t="s">
        <v>367</v>
      </c>
      <c r="D252" s="142" t="s">
        <v>139</v>
      </c>
      <c r="E252" s="143" t="s">
        <v>368</v>
      </c>
      <c r="F252" s="144" t="s">
        <v>369</v>
      </c>
      <c r="G252" s="145" t="s">
        <v>215</v>
      </c>
      <c r="H252" s="146">
        <v>267.02999999999997</v>
      </c>
      <c r="I252" s="198"/>
      <c r="J252" s="147">
        <f>ROUND(I252*H252,2)</f>
        <v>0</v>
      </c>
      <c r="K252" s="144" t="s">
        <v>143</v>
      </c>
      <c r="L252" s="31"/>
      <c r="M252" s="148" t="s">
        <v>1</v>
      </c>
      <c r="N252" s="149" t="s">
        <v>38</v>
      </c>
      <c r="O252" s="150">
        <v>0.36</v>
      </c>
      <c r="P252" s="150">
        <f>O252*H252</f>
        <v>96.130799999999994</v>
      </c>
      <c r="Q252" s="150">
        <v>4.3800000000000002E-3</v>
      </c>
      <c r="R252" s="150">
        <f>Q252*H252</f>
        <v>1.1695913999999998</v>
      </c>
      <c r="S252" s="150">
        <v>0</v>
      </c>
      <c r="T252" s="151">
        <f>S252*H252</f>
        <v>0</v>
      </c>
      <c r="U252" s="30"/>
      <c r="V252" s="30"/>
      <c r="W252" s="30"/>
      <c r="X252" s="30"/>
      <c r="Y252" s="30"/>
      <c r="Z252" s="30"/>
      <c r="AA252" s="30"/>
      <c r="AB252" s="30"/>
      <c r="AC252" s="30"/>
      <c r="AD252" s="30"/>
      <c r="AE252" s="30"/>
      <c r="AR252" s="152" t="s">
        <v>144</v>
      </c>
      <c r="AT252" s="152" t="s">
        <v>139</v>
      </c>
      <c r="AU252" s="152" t="s">
        <v>83</v>
      </c>
      <c r="AY252" s="18" t="s">
        <v>137</v>
      </c>
      <c r="BE252" s="153">
        <f>IF(N252="základní",J252,0)</f>
        <v>0</v>
      </c>
      <c r="BF252" s="153">
        <f>IF(N252="snížená",J252,0)</f>
        <v>0</v>
      </c>
      <c r="BG252" s="153">
        <f>IF(N252="zákl. přenesená",J252,0)</f>
        <v>0</v>
      </c>
      <c r="BH252" s="153">
        <f>IF(N252="sníž. přenesená",J252,0)</f>
        <v>0</v>
      </c>
      <c r="BI252" s="153">
        <f>IF(N252="nulová",J252,0)</f>
        <v>0</v>
      </c>
      <c r="BJ252" s="18" t="s">
        <v>81</v>
      </c>
      <c r="BK252" s="153">
        <f>ROUND(I252*H252,2)</f>
        <v>0</v>
      </c>
      <c r="BL252" s="18" t="s">
        <v>144</v>
      </c>
      <c r="BM252" s="152" t="s">
        <v>370</v>
      </c>
    </row>
    <row r="253" spans="1:65" s="13" customFormat="1">
      <c r="B253" s="154"/>
      <c r="D253" s="155" t="s">
        <v>146</v>
      </c>
      <c r="E253" s="156" t="s">
        <v>1</v>
      </c>
      <c r="F253" s="157" t="s">
        <v>371</v>
      </c>
      <c r="H253" s="158">
        <v>87.75</v>
      </c>
      <c r="L253" s="154"/>
      <c r="M253" s="159"/>
      <c r="N253" s="160"/>
      <c r="O253" s="160"/>
      <c r="P253" s="160"/>
      <c r="Q253" s="160"/>
      <c r="R253" s="160"/>
      <c r="S253" s="160"/>
      <c r="T253" s="161"/>
      <c r="AT253" s="156" t="s">
        <v>146</v>
      </c>
      <c r="AU253" s="156" t="s">
        <v>83</v>
      </c>
      <c r="AV253" s="13" t="s">
        <v>83</v>
      </c>
      <c r="AW253" s="13" t="s">
        <v>29</v>
      </c>
      <c r="AX253" s="13" t="s">
        <v>73</v>
      </c>
      <c r="AY253" s="156" t="s">
        <v>137</v>
      </c>
    </row>
    <row r="254" spans="1:65" s="13" customFormat="1">
      <c r="B254" s="154"/>
      <c r="D254" s="155" t="s">
        <v>146</v>
      </c>
      <c r="E254" s="156" t="s">
        <v>1</v>
      </c>
      <c r="F254" s="157" t="s">
        <v>372</v>
      </c>
      <c r="H254" s="158">
        <v>27.54</v>
      </c>
      <c r="L254" s="154"/>
      <c r="M254" s="159"/>
      <c r="N254" s="160"/>
      <c r="O254" s="160"/>
      <c r="P254" s="160"/>
      <c r="Q254" s="160"/>
      <c r="R254" s="160"/>
      <c r="S254" s="160"/>
      <c r="T254" s="161"/>
      <c r="AT254" s="156" t="s">
        <v>146</v>
      </c>
      <c r="AU254" s="156" t="s">
        <v>83</v>
      </c>
      <c r="AV254" s="13" t="s">
        <v>83</v>
      </c>
      <c r="AW254" s="13" t="s">
        <v>29</v>
      </c>
      <c r="AX254" s="13" t="s">
        <v>73</v>
      </c>
      <c r="AY254" s="156" t="s">
        <v>137</v>
      </c>
    </row>
    <row r="255" spans="1:65" s="13" customFormat="1">
      <c r="B255" s="154"/>
      <c r="D255" s="155" t="s">
        <v>146</v>
      </c>
      <c r="E255" s="156" t="s">
        <v>1</v>
      </c>
      <c r="F255" s="157" t="s">
        <v>373</v>
      </c>
      <c r="H255" s="158">
        <v>27.54</v>
      </c>
      <c r="L255" s="154"/>
      <c r="M255" s="159"/>
      <c r="N255" s="160"/>
      <c r="O255" s="160"/>
      <c r="P255" s="160"/>
      <c r="Q255" s="160"/>
      <c r="R255" s="160"/>
      <c r="S255" s="160"/>
      <c r="T255" s="161"/>
      <c r="AT255" s="156" t="s">
        <v>146</v>
      </c>
      <c r="AU255" s="156" t="s">
        <v>83</v>
      </c>
      <c r="AV255" s="13" t="s">
        <v>83</v>
      </c>
      <c r="AW255" s="13" t="s">
        <v>29</v>
      </c>
      <c r="AX255" s="13" t="s">
        <v>73</v>
      </c>
      <c r="AY255" s="156" t="s">
        <v>137</v>
      </c>
    </row>
    <row r="256" spans="1:65" s="13" customFormat="1">
      <c r="B256" s="154"/>
      <c r="D256" s="155" t="s">
        <v>146</v>
      </c>
      <c r="E256" s="156" t="s">
        <v>1</v>
      </c>
      <c r="F256" s="157" t="s">
        <v>374</v>
      </c>
      <c r="H256" s="158">
        <v>42.12</v>
      </c>
      <c r="L256" s="154"/>
      <c r="M256" s="159"/>
      <c r="N256" s="160"/>
      <c r="O256" s="160"/>
      <c r="P256" s="160"/>
      <c r="Q256" s="160"/>
      <c r="R256" s="160"/>
      <c r="S256" s="160"/>
      <c r="T256" s="161"/>
      <c r="AT256" s="156" t="s">
        <v>146</v>
      </c>
      <c r="AU256" s="156" t="s">
        <v>83</v>
      </c>
      <c r="AV256" s="13" t="s">
        <v>83</v>
      </c>
      <c r="AW256" s="13" t="s">
        <v>29</v>
      </c>
      <c r="AX256" s="13" t="s">
        <v>73</v>
      </c>
      <c r="AY256" s="156" t="s">
        <v>137</v>
      </c>
    </row>
    <row r="257" spans="1:65" s="13" customFormat="1">
      <c r="B257" s="154"/>
      <c r="D257" s="155" t="s">
        <v>146</v>
      </c>
      <c r="E257" s="156" t="s">
        <v>1</v>
      </c>
      <c r="F257" s="157" t="s">
        <v>375</v>
      </c>
      <c r="H257" s="158">
        <v>42.12</v>
      </c>
      <c r="L257" s="154"/>
      <c r="M257" s="159"/>
      <c r="N257" s="160"/>
      <c r="O257" s="160"/>
      <c r="P257" s="160"/>
      <c r="Q257" s="160"/>
      <c r="R257" s="160"/>
      <c r="S257" s="160"/>
      <c r="T257" s="161"/>
      <c r="AT257" s="156" t="s">
        <v>146</v>
      </c>
      <c r="AU257" s="156" t="s">
        <v>83</v>
      </c>
      <c r="AV257" s="13" t="s">
        <v>83</v>
      </c>
      <c r="AW257" s="13" t="s">
        <v>29</v>
      </c>
      <c r="AX257" s="13" t="s">
        <v>73</v>
      </c>
      <c r="AY257" s="156" t="s">
        <v>137</v>
      </c>
    </row>
    <row r="258" spans="1:65" s="13" customFormat="1">
      <c r="B258" s="154"/>
      <c r="D258" s="155" t="s">
        <v>146</v>
      </c>
      <c r="E258" s="156" t="s">
        <v>1</v>
      </c>
      <c r="F258" s="157" t="s">
        <v>376</v>
      </c>
      <c r="H258" s="158">
        <v>39.96</v>
      </c>
      <c r="L258" s="154"/>
      <c r="M258" s="159"/>
      <c r="N258" s="160"/>
      <c r="O258" s="160"/>
      <c r="P258" s="160"/>
      <c r="Q258" s="160"/>
      <c r="R258" s="160"/>
      <c r="S258" s="160"/>
      <c r="T258" s="161"/>
      <c r="AT258" s="156" t="s">
        <v>146</v>
      </c>
      <c r="AU258" s="156" t="s">
        <v>83</v>
      </c>
      <c r="AV258" s="13" t="s">
        <v>83</v>
      </c>
      <c r="AW258" s="13" t="s">
        <v>29</v>
      </c>
      <c r="AX258" s="13" t="s">
        <v>73</v>
      </c>
      <c r="AY258" s="156" t="s">
        <v>137</v>
      </c>
    </row>
    <row r="259" spans="1:65" s="14" customFormat="1">
      <c r="B259" s="162"/>
      <c r="D259" s="155" t="s">
        <v>146</v>
      </c>
      <c r="E259" s="163" t="s">
        <v>1</v>
      </c>
      <c r="F259" s="164" t="s">
        <v>160</v>
      </c>
      <c r="H259" s="165">
        <v>267.02999999999997</v>
      </c>
      <c r="L259" s="162"/>
      <c r="M259" s="166"/>
      <c r="N259" s="167"/>
      <c r="O259" s="167"/>
      <c r="P259" s="167"/>
      <c r="Q259" s="167"/>
      <c r="R259" s="167"/>
      <c r="S259" s="167"/>
      <c r="T259" s="168"/>
      <c r="AT259" s="163" t="s">
        <v>146</v>
      </c>
      <c r="AU259" s="163" t="s">
        <v>83</v>
      </c>
      <c r="AV259" s="14" t="s">
        <v>144</v>
      </c>
      <c r="AW259" s="14" t="s">
        <v>29</v>
      </c>
      <c r="AX259" s="14" t="s">
        <v>81</v>
      </c>
      <c r="AY259" s="163" t="s">
        <v>137</v>
      </c>
    </row>
    <row r="260" spans="1:65" s="2" customFormat="1" ht="24.2" customHeight="1">
      <c r="A260" s="30"/>
      <c r="B260" s="141"/>
      <c r="C260" s="142" t="s">
        <v>377</v>
      </c>
      <c r="D260" s="142" t="s">
        <v>139</v>
      </c>
      <c r="E260" s="143" t="s">
        <v>378</v>
      </c>
      <c r="F260" s="144" t="s">
        <v>379</v>
      </c>
      <c r="G260" s="145" t="s">
        <v>215</v>
      </c>
      <c r="H260" s="146">
        <v>127.71</v>
      </c>
      <c r="I260" s="198"/>
      <c r="J260" s="147">
        <f>ROUND(I260*H260,2)</f>
        <v>0</v>
      </c>
      <c r="K260" s="144" t="s">
        <v>143</v>
      </c>
      <c r="L260" s="31"/>
      <c r="M260" s="148" t="s">
        <v>1</v>
      </c>
      <c r="N260" s="149" t="s">
        <v>38</v>
      </c>
      <c r="O260" s="150">
        <v>0.27200000000000002</v>
      </c>
      <c r="P260" s="150">
        <f>O260*H260</f>
        <v>34.737119999999997</v>
      </c>
      <c r="Q260" s="150">
        <v>3.0000000000000001E-3</v>
      </c>
      <c r="R260" s="150">
        <f>Q260*H260</f>
        <v>0.38312999999999997</v>
      </c>
      <c r="S260" s="150">
        <v>0</v>
      </c>
      <c r="T260" s="151">
        <f>S260*H260</f>
        <v>0</v>
      </c>
      <c r="U260" s="30"/>
      <c r="V260" s="30"/>
      <c r="W260" s="30"/>
      <c r="X260" s="30"/>
      <c r="Y260" s="30"/>
      <c r="Z260" s="30"/>
      <c r="AA260" s="30"/>
      <c r="AB260" s="30"/>
      <c r="AC260" s="30"/>
      <c r="AD260" s="30"/>
      <c r="AE260" s="30"/>
      <c r="AR260" s="152" t="s">
        <v>144</v>
      </c>
      <c r="AT260" s="152" t="s">
        <v>139</v>
      </c>
      <c r="AU260" s="152" t="s">
        <v>83</v>
      </c>
      <c r="AY260" s="18" t="s">
        <v>137</v>
      </c>
      <c r="BE260" s="153">
        <f>IF(N260="základní",J260,0)</f>
        <v>0</v>
      </c>
      <c r="BF260" s="153">
        <f>IF(N260="snížená",J260,0)</f>
        <v>0</v>
      </c>
      <c r="BG260" s="153">
        <f>IF(N260="zákl. přenesená",J260,0)</f>
        <v>0</v>
      </c>
      <c r="BH260" s="153">
        <f>IF(N260="sníž. přenesená",J260,0)</f>
        <v>0</v>
      </c>
      <c r="BI260" s="153">
        <f>IF(N260="nulová",J260,0)</f>
        <v>0</v>
      </c>
      <c r="BJ260" s="18" t="s">
        <v>81</v>
      </c>
      <c r="BK260" s="153">
        <f>ROUND(I260*H260,2)</f>
        <v>0</v>
      </c>
      <c r="BL260" s="18" t="s">
        <v>144</v>
      </c>
      <c r="BM260" s="152" t="s">
        <v>380</v>
      </c>
    </row>
    <row r="261" spans="1:65" s="13" customFormat="1">
      <c r="B261" s="154"/>
      <c r="D261" s="155" t="s">
        <v>146</v>
      </c>
      <c r="E261" s="156" t="s">
        <v>1</v>
      </c>
      <c r="F261" s="157" t="s">
        <v>371</v>
      </c>
      <c r="H261" s="158">
        <v>87.75</v>
      </c>
      <c r="L261" s="154"/>
      <c r="M261" s="159"/>
      <c r="N261" s="160"/>
      <c r="O261" s="160"/>
      <c r="P261" s="160"/>
      <c r="Q261" s="160"/>
      <c r="R261" s="160"/>
      <c r="S261" s="160"/>
      <c r="T261" s="161"/>
      <c r="AT261" s="156" t="s">
        <v>146</v>
      </c>
      <c r="AU261" s="156" t="s">
        <v>83</v>
      </c>
      <c r="AV261" s="13" t="s">
        <v>83</v>
      </c>
      <c r="AW261" s="13" t="s">
        <v>29</v>
      </c>
      <c r="AX261" s="13" t="s">
        <v>73</v>
      </c>
      <c r="AY261" s="156" t="s">
        <v>137</v>
      </c>
    </row>
    <row r="262" spans="1:65" s="13" customFormat="1">
      <c r="B262" s="154"/>
      <c r="D262" s="155" t="s">
        <v>146</v>
      </c>
      <c r="E262" s="156" t="s">
        <v>1</v>
      </c>
      <c r="F262" s="157" t="s">
        <v>376</v>
      </c>
      <c r="H262" s="158">
        <v>39.96</v>
      </c>
      <c r="L262" s="154"/>
      <c r="M262" s="159"/>
      <c r="N262" s="160"/>
      <c r="O262" s="160"/>
      <c r="P262" s="160"/>
      <c r="Q262" s="160"/>
      <c r="R262" s="160"/>
      <c r="S262" s="160"/>
      <c r="T262" s="161"/>
      <c r="AT262" s="156" t="s">
        <v>146</v>
      </c>
      <c r="AU262" s="156" t="s">
        <v>83</v>
      </c>
      <c r="AV262" s="13" t="s">
        <v>83</v>
      </c>
      <c r="AW262" s="13" t="s">
        <v>29</v>
      </c>
      <c r="AX262" s="13" t="s">
        <v>73</v>
      </c>
      <c r="AY262" s="156" t="s">
        <v>137</v>
      </c>
    </row>
    <row r="263" spans="1:65" s="14" customFormat="1">
      <c r="B263" s="162"/>
      <c r="D263" s="155" t="s">
        <v>146</v>
      </c>
      <c r="E263" s="163" t="s">
        <v>1</v>
      </c>
      <c r="F263" s="164" t="s">
        <v>160</v>
      </c>
      <c r="H263" s="165">
        <v>127.71</v>
      </c>
      <c r="L263" s="162"/>
      <c r="M263" s="166"/>
      <c r="N263" s="167"/>
      <c r="O263" s="167"/>
      <c r="P263" s="167"/>
      <c r="Q263" s="167"/>
      <c r="R263" s="167"/>
      <c r="S263" s="167"/>
      <c r="T263" s="168"/>
      <c r="AT263" s="163" t="s">
        <v>146</v>
      </c>
      <c r="AU263" s="163" t="s">
        <v>83</v>
      </c>
      <c r="AV263" s="14" t="s">
        <v>144</v>
      </c>
      <c r="AW263" s="14" t="s">
        <v>29</v>
      </c>
      <c r="AX263" s="14" t="s">
        <v>81</v>
      </c>
      <c r="AY263" s="163" t="s">
        <v>137</v>
      </c>
    </row>
    <row r="264" spans="1:65" s="2" customFormat="1" ht="16.5" customHeight="1">
      <c r="A264" s="30"/>
      <c r="B264" s="141"/>
      <c r="C264" s="142" t="s">
        <v>381</v>
      </c>
      <c r="D264" s="142" t="s">
        <v>139</v>
      </c>
      <c r="E264" s="143" t="s">
        <v>382</v>
      </c>
      <c r="F264" s="144" t="s">
        <v>383</v>
      </c>
      <c r="G264" s="145" t="s">
        <v>215</v>
      </c>
      <c r="H264" s="146">
        <v>80.131</v>
      </c>
      <c r="I264" s="198"/>
      <c r="J264" s="147">
        <f>ROUND(I264*H264,2)</f>
        <v>0</v>
      </c>
      <c r="K264" s="144" t="s">
        <v>143</v>
      </c>
      <c r="L264" s="31"/>
      <c r="M264" s="148" t="s">
        <v>1</v>
      </c>
      <c r="N264" s="149" t="s">
        <v>38</v>
      </c>
      <c r="O264" s="150">
        <v>7.3999999999999996E-2</v>
      </c>
      <c r="P264" s="150">
        <f>O264*H264</f>
        <v>5.9296939999999996</v>
      </c>
      <c r="Q264" s="150">
        <v>2.5999999999999998E-4</v>
      </c>
      <c r="R264" s="150">
        <f>Q264*H264</f>
        <v>2.0834059999999998E-2</v>
      </c>
      <c r="S264" s="150">
        <v>0</v>
      </c>
      <c r="T264" s="151">
        <f>S264*H264</f>
        <v>0</v>
      </c>
      <c r="U264" s="30"/>
      <c r="V264" s="30"/>
      <c r="W264" s="30"/>
      <c r="X264" s="30"/>
      <c r="Y264" s="30"/>
      <c r="Z264" s="30"/>
      <c r="AA264" s="30"/>
      <c r="AB264" s="30"/>
      <c r="AC264" s="30"/>
      <c r="AD264" s="30"/>
      <c r="AE264" s="30"/>
      <c r="AR264" s="152" t="s">
        <v>144</v>
      </c>
      <c r="AT264" s="152" t="s">
        <v>139</v>
      </c>
      <c r="AU264" s="152" t="s">
        <v>83</v>
      </c>
      <c r="AY264" s="18" t="s">
        <v>137</v>
      </c>
      <c r="BE264" s="153">
        <f>IF(N264="základní",J264,0)</f>
        <v>0</v>
      </c>
      <c r="BF264" s="153">
        <f>IF(N264="snížená",J264,0)</f>
        <v>0</v>
      </c>
      <c r="BG264" s="153">
        <f>IF(N264="zákl. přenesená",J264,0)</f>
        <v>0</v>
      </c>
      <c r="BH264" s="153">
        <f>IF(N264="sníž. přenesená",J264,0)</f>
        <v>0</v>
      </c>
      <c r="BI264" s="153">
        <f>IF(N264="nulová",J264,0)</f>
        <v>0</v>
      </c>
      <c r="BJ264" s="18" t="s">
        <v>81</v>
      </c>
      <c r="BK264" s="153">
        <f>ROUND(I264*H264,2)</f>
        <v>0</v>
      </c>
      <c r="BL264" s="18" t="s">
        <v>144</v>
      </c>
      <c r="BM264" s="152" t="s">
        <v>384</v>
      </c>
    </row>
    <row r="265" spans="1:65" s="13" customFormat="1">
      <c r="B265" s="154"/>
      <c r="D265" s="155" t="s">
        <v>146</v>
      </c>
      <c r="E265" s="156" t="s">
        <v>1</v>
      </c>
      <c r="F265" s="157" t="s">
        <v>385</v>
      </c>
      <c r="H265" s="158">
        <v>30.381</v>
      </c>
      <c r="L265" s="154"/>
      <c r="M265" s="159"/>
      <c r="N265" s="160"/>
      <c r="O265" s="160"/>
      <c r="P265" s="160"/>
      <c r="Q265" s="160"/>
      <c r="R265" s="160"/>
      <c r="S265" s="160"/>
      <c r="T265" s="161"/>
      <c r="AT265" s="156" t="s">
        <v>146</v>
      </c>
      <c r="AU265" s="156" t="s">
        <v>83</v>
      </c>
      <c r="AV265" s="13" t="s">
        <v>83</v>
      </c>
      <c r="AW265" s="13" t="s">
        <v>29</v>
      </c>
      <c r="AX265" s="13" t="s">
        <v>73</v>
      </c>
      <c r="AY265" s="156" t="s">
        <v>137</v>
      </c>
    </row>
    <row r="266" spans="1:65" s="13" customFormat="1">
      <c r="B266" s="154"/>
      <c r="D266" s="155" t="s">
        <v>146</v>
      </c>
      <c r="E266" s="156" t="s">
        <v>1</v>
      </c>
      <c r="F266" s="157" t="s">
        <v>269</v>
      </c>
      <c r="H266" s="158">
        <v>40.799999999999997</v>
      </c>
      <c r="L266" s="154"/>
      <c r="M266" s="159"/>
      <c r="N266" s="160"/>
      <c r="O266" s="160"/>
      <c r="P266" s="160"/>
      <c r="Q266" s="160"/>
      <c r="R266" s="160"/>
      <c r="S266" s="160"/>
      <c r="T266" s="161"/>
      <c r="AT266" s="156" t="s">
        <v>146</v>
      </c>
      <c r="AU266" s="156" t="s">
        <v>83</v>
      </c>
      <c r="AV266" s="13" t="s">
        <v>83</v>
      </c>
      <c r="AW266" s="13" t="s">
        <v>29</v>
      </c>
      <c r="AX266" s="13" t="s">
        <v>73</v>
      </c>
      <c r="AY266" s="156" t="s">
        <v>137</v>
      </c>
    </row>
    <row r="267" spans="1:65" s="13" customFormat="1">
      <c r="B267" s="154"/>
      <c r="D267" s="155" t="s">
        <v>146</v>
      </c>
      <c r="E267" s="156" t="s">
        <v>1</v>
      </c>
      <c r="F267" s="157" t="s">
        <v>386</v>
      </c>
      <c r="H267" s="158">
        <v>8.9499999999999993</v>
      </c>
      <c r="L267" s="154"/>
      <c r="M267" s="159"/>
      <c r="N267" s="160"/>
      <c r="O267" s="160"/>
      <c r="P267" s="160"/>
      <c r="Q267" s="160"/>
      <c r="R267" s="160"/>
      <c r="S267" s="160"/>
      <c r="T267" s="161"/>
      <c r="AT267" s="156" t="s">
        <v>146</v>
      </c>
      <c r="AU267" s="156" t="s">
        <v>83</v>
      </c>
      <c r="AV267" s="13" t="s">
        <v>83</v>
      </c>
      <c r="AW267" s="13" t="s">
        <v>29</v>
      </c>
      <c r="AX267" s="13" t="s">
        <v>73</v>
      </c>
      <c r="AY267" s="156" t="s">
        <v>137</v>
      </c>
    </row>
    <row r="268" spans="1:65" s="14" customFormat="1">
      <c r="B268" s="162"/>
      <c r="D268" s="155" t="s">
        <v>146</v>
      </c>
      <c r="E268" s="163" t="s">
        <v>1</v>
      </c>
      <c r="F268" s="164" t="s">
        <v>160</v>
      </c>
      <c r="H268" s="165">
        <v>80.131</v>
      </c>
      <c r="L268" s="162"/>
      <c r="M268" s="166"/>
      <c r="N268" s="167"/>
      <c r="O268" s="167"/>
      <c r="P268" s="167"/>
      <c r="Q268" s="167"/>
      <c r="R268" s="167"/>
      <c r="S268" s="167"/>
      <c r="T268" s="168"/>
      <c r="AT268" s="163" t="s">
        <v>146</v>
      </c>
      <c r="AU268" s="163" t="s">
        <v>83</v>
      </c>
      <c r="AV268" s="14" t="s">
        <v>144</v>
      </c>
      <c r="AW268" s="14" t="s">
        <v>29</v>
      </c>
      <c r="AX268" s="14" t="s">
        <v>81</v>
      </c>
      <c r="AY268" s="163" t="s">
        <v>137</v>
      </c>
    </row>
    <row r="269" spans="1:65" s="2" customFormat="1" ht="24.2" customHeight="1">
      <c r="A269" s="30"/>
      <c r="B269" s="141"/>
      <c r="C269" s="142" t="s">
        <v>387</v>
      </c>
      <c r="D269" s="142" t="s">
        <v>139</v>
      </c>
      <c r="E269" s="143" t="s">
        <v>388</v>
      </c>
      <c r="F269" s="144" t="s">
        <v>389</v>
      </c>
      <c r="G269" s="145" t="s">
        <v>215</v>
      </c>
      <c r="H269" s="146">
        <v>80.131</v>
      </c>
      <c r="I269" s="198"/>
      <c r="J269" s="147">
        <f>ROUND(I269*H269,2)</f>
        <v>0</v>
      </c>
      <c r="K269" s="144" t="s">
        <v>143</v>
      </c>
      <c r="L269" s="31"/>
      <c r="M269" s="148" t="s">
        <v>1</v>
      </c>
      <c r="N269" s="149" t="s">
        <v>38</v>
      </c>
      <c r="O269" s="150">
        <v>0.33</v>
      </c>
      <c r="P269" s="150">
        <f>O269*H269</f>
        <v>26.44323</v>
      </c>
      <c r="Q269" s="150">
        <v>4.3800000000000002E-3</v>
      </c>
      <c r="R269" s="150">
        <f>Q269*H269</f>
        <v>0.35097378000000001</v>
      </c>
      <c r="S269" s="150">
        <v>0</v>
      </c>
      <c r="T269" s="151">
        <f>S269*H269</f>
        <v>0</v>
      </c>
      <c r="U269" s="30"/>
      <c r="V269" s="30"/>
      <c r="W269" s="30"/>
      <c r="X269" s="30"/>
      <c r="Y269" s="30"/>
      <c r="Z269" s="30"/>
      <c r="AA269" s="30"/>
      <c r="AB269" s="30"/>
      <c r="AC269" s="30"/>
      <c r="AD269" s="30"/>
      <c r="AE269" s="30"/>
      <c r="AR269" s="152" t="s">
        <v>144</v>
      </c>
      <c r="AT269" s="152" t="s">
        <v>139</v>
      </c>
      <c r="AU269" s="152" t="s">
        <v>83</v>
      </c>
      <c r="AY269" s="18" t="s">
        <v>137</v>
      </c>
      <c r="BE269" s="153">
        <f>IF(N269="základní",J269,0)</f>
        <v>0</v>
      </c>
      <c r="BF269" s="153">
        <f>IF(N269="snížená",J269,0)</f>
        <v>0</v>
      </c>
      <c r="BG269" s="153">
        <f>IF(N269="zákl. přenesená",J269,0)</f>
        <v>0</v>
      </c>
      <c r="BH269" s="153">
        <f>IF(N269="sníž. přenesená",J269,0)</f>
        <v>0</v>
      </c>
      <c r="BI269" s="153">
        <f>IF(N269="nulová",J269,0)</f>
        <v>0</v>
      </c>
      <c r="BJ269" s="18" t="s">
        <v>81</v>
      </c>
      <c r="BK269" s="153">
        <f>ROUND(I269*H269,2)</f>
        <v>0</v>
      </c>
      <c r="BL269" s="18" t="s">
        <v>144</v>
      </c>
      <c r="BM269" s="152" t="s">
        <v>390</v>
      </c>
    </row>
    <row r="270" spans="1:65" s="13" customFormat="1">
      <c r="B270" s="154"/>
      <c r="D270" s="155" t="s">
        <v>146</v>
      </c>
      <c r="E270" s="156" t="s">
        <v>1</v>
      </c>
      <c r="F270" s="157" t="s">
        <v>385</v>
      </c>
      <c r="H270" s="158">
        <v>30.381</v>
      </c>
      <c r="L270" s="154"/>
      <c r="M270" s="159"/>
      <c r="N270" s="160"/>
      <c r="O270" s="160"/>
      <c r="P270" s="160"/>
      <c r="Q270" s="160"/>
      <c r="R270" s="160"/>
      <c r="S270" s="160"/>
      <c r="T270" s="161"/>
      <c r="AT270" s="156" t="s">
        <v>146</v>
      </c>
      <c r="AU270" s="156" t="s">
        <v>83</v>
      </c>
      <c r="AV270" s="13" t="s">
        <v>83</v>
      </c>
      <c r="AW270" s="13" t="s">
        <v>29</v>
      </c>
      <c r="AX270" s="13" t="s">
        <v>73</v>
      </c>
      <c r="AY270" s="156" t="s">
        <v>137</v>
      </c>
    </row>
    <row r="271" spans="1:65" s="13" customFormat="1">
      <c r="B271" s="154"/>
      <c r="D271" s="155" t="s">
        <v>146</v>
      </c>
      <c r="E271" s="156" t="s">
        <v>1</v>
      </c>
      <c r="F271" s="157" t="s">
        <v>269</v>
      </c>
      <c r="H271" s="158">
        <v>40.799999999999997</v>
      </c>
      <c r="L271" s="154"/>
      <c r="M271" s="159"/>
      <c r="N271" s="160"/>
      <c r="O271" s="160"/>
      <c r="P271" s="160"/>
      <c r="Q271" s="160"/>
      <c r="R271" s="160"/>
      <c r="S271" s="160"/>
      <c r="T271" s="161"/>
      <c r="AT271" s="156" t="s">
        <v>146</v>
      </c>
      <c r="AU271" s="156" t="s">
        <v>83</v>
      </c>
      <c r="AV271" s="13" t="s">
        <v>83</v>
      </c>
      <c r="AW271" s="13" t="s">
        <v>29</v>
      </c>
      <c r="AX271" s="13" t="s">
        <v>73</v>
      </c>
      <c r="AY271" s="156" t="s">
        <v>137</v>
      </c>
    </row>
    <row r="272" spans="1:65" s="13" customFormat="1">
      <c r="B272" s="154"/>
      <c r="D272" s="155" t="s">
        <v>146</v>
      </c>
      <c r="E272" s="156" t="s">
        <v>1</v>
      </c>
      <c r="F272" s="157" t="s">
        <v>386</v>
      </c>
      <c r="H272" s="158">
        <v>8.9499999999999993</v>
      </c>
      <c r="L272" s="154"/>
      <c r="M272" s="159"/>
      <c r="N272" s="160"/>
      <c r="O272" s="160"/>
      <c r="P272" s="160"/>
      <c r="Q272" s="160"/>
      <c r="R272" s="160"/>
      <c r="S272" s="160"/>
      <c r="T272" s="161"/>
      <c r="AT272" s="156" t="s">
        <v>146</v>
      </c>
      <c r="AU272" s="156" t="s">
        <v>83</v>
      </c>
      <c r="AV272" s="13" t="s">
        <v>83</v>
      </c>
      <c r="AW272" s="13" t="s">
        <v>29</v>
      </c>
      <c r="AX272" s="13" t="s">
        <v>73</v>
      </c>
      <c r="AY272" s="156" t="s">
        <v>137</v>
      </c>
    </row>
    <row r="273" spans="1:65" s="14" customFormat="1">
      <c r="B273" s="162"/>
      <c r="D273" s="155" t="s">
        <v>146</v>
      </c>
      <c r="E273" s="163" t="s">
        <v>1</v>
      </c>
      <c r="F273" s="164" t="s">
        <v>160</v>
      </c>
      <c r="H273" s="165">
        <v>80.131</v>
      </c>
      <c r="L273" s="162"/>
      <c r="M273" s="166"/>
      <c r="N273" s="167"/>
      <c r="O273" s="167"/>
      <c r="P273" s="167"/>
      <c r="Q273" s="167"/>
      <c r="R273" s="167"/>
      <c r="S273" s="167"/>
      <c r="T273" s="168"/>
      <c r="AT273" s="163" t="s">
        <v>146</v>
      </c>
      <c r="AU273" s="163" t="s">
        <v>83</v>
      </c>
      <c r="AV273" s="14" t="s">
        <v>144</v>
      </c>
      <c r="AW273" s="14" t="s">
        <v>29</v>
      </c>
      <c r="AX273" s="14" t="s">
        <v>81</v>
      </c>
      <c r="AY273" s="163" t="s">
        <v>137</v>
      </c>
    </row>
    <row r="274" spans="1:65" s="2" customFormat="1" ht="24.2" customHeight="1">
      <c r="A274" s="30"/>
      <c r="B274" s="141"/>
      <c r="C274" s="142" t="s">
        <v>391</v>
      </c>
      <c r="D274" s="142" t="s">
        <v>139</v>
      </c>
      <c r="E274" s="143" t="s">
        <v>392</v>
      </c>
      <c r="F274" s="144" t="s">
        <v>393</v>
      </c>
      <c r="G274" s="145" t="s">
        <v>142</v>
      </c>
      <c r="H274" s="146">
        <v>5.2</v>
      </c>
      <c r="I274" s="198"/>
      <c r="J274" s="147">
        <f>ROUND(I274*H274,2)</f>
        <v>0</v>
      </c>
      <c r="K274" s="144" t="s">
        <v>143</v>
      </c>
      <c r="L274" s="31"/>
      <c r="M274" s="148" t="s">
        <v>1</v>
      </c>
      <c r="N274" s="149" t="s">
        <v>38</v>
      </c>
      <c r="O274" s="150">
        <v>0.11</v>
      </c>
      <c r="P274" s="150">
        <f>O274*H274</f>
        <v>0.57200000000000006</v>
      </c>
      <c r="Q274" s="150">
        <v>0</v>
      </c>
      <c r="R274" s="150">
        <f>Q274*H274</f>
        <v>0</v>
      </c>
      <c r="S274" s="150">
        <v>0</v>
      </c>
      <c r="T274" s="151">
        <f>S274*H274</f>
        <v>0</v>
      </c>
      <c r="U274" s="30"/>
      <c r="V274" s="30"/>
      <c r="W274" s="30"/>
      <c r="X274" s="30"/>
      <c r="Y274" s="30"/>
      <c r="Z274" s="30"/>
      <c r="AA274" s="30"/>
      <c r="AB274" s="30"/>
      <c r="AC274" s="30"/>
      <c r="AD274" s="30"/>
      <c r="AE274" s="30"/>
      <c r="AR274" s="152" t="s">
        <v>144</v>
      </c>
      <c r="AT274" s="152" t="s">
        <v>139</v>
      </c>
      <c r="AU274" s="152" t="s">
        <v>83</v>
      </c>
      <c r="AY274" s="18" t="s">
        <v>137</v>
      </c>
      <c r="BE274" s="153">
        <f>IF(N274="základní",J274,0)</f>
        <v>0</v>
      </c>
      <c r="BF274" s="153">
        <f>IF(N274="snížená",J274,0)</f>
        <v>0</v>
      </c>
      <c r="BG274" s="153">
        <f>IF(N274="zákl. přenesená",J274,0)</f>
        <v>0</v>
      </c>
      <c r="BH274" s="153">
        <f>IF(N274="sníž. přenesená",J274,0)</f>
        <v>0</v>
      </c>
      <c r="BI274" s="153">
        <f>IF(N274="nulová",J274,0)</f>
        <v>0</v>
      </c>
      <c r="BJ274" s="18" t="s">
        <v>81</v>
      </c>
      <c r="BK274" s="153">
        <f>ROUND(I274*H274,2)</f>
        <v>0</v>
      </c>
      <c r="BL274" s="18" t="s">
        <v>144</v>
      </c>
      <c r="BM274" s="152" t="s">
        <v>394</v>
      </c>
    </row>
    <row r="275" spans="1:65" s="13" customFormat="1">
      <c r="B275" s="154"/>
      <c r="D275" s="155" t="s">
        <v>146</v>
      </c>
      <c r="E275" s="156" t="s">
        <v>1</v>
      </c>
      <c r="F275" s="157" t="s">
        <v>395</v>
      </c>
      <c r="H275" s="158">
        <v>5.2</v>
      </c>
      <c r="L275" s="154"/>
      <c r="M275" s="159"/>
      <c r="N275" s="160"/>
      <c r="O275" s="160"/>
      <c r="P275" s="160"/>
      <c r="Q275" s="160"/>
      <c r="R275" s="160"/>
      <c r="S275" s="160"/>
      <c r="T275" s="161"/>
      <c r="AT275" s="156" t="s">
        <v>146</v>
      </c>
      <c r="AU275" s="156" t="s">
        <v>83</v>
      </c>
      <c r="AV275" s="13" t="s">
        <v>83</v>
      </c>
      <c r="AW275" s="13" t="s">
        <v>29</v>
      </c>
      <c r="AX275" s="13" t="s">
        <v>81</v>
      </c>
      <c r="AY275" s="156" t="s">
        <v>137</v>
      </c>
    </row>
    <row r="276" spans="1:65" s="2" customFormat="1" ht="16.5" customHeight="1">
      <c r="A276" s="30"/>
      <c r="B276" s="141"/>
      <c r="C276" s="169" t="s">
        <v>396</v>
      </c>
      <c r="D276" s="169" t="s">
        <v>201</v>
      </c>
      <c r="E276" s="170" t="s">
        <v>397</v>
      </c>
      <c r="F276" s="171" t="s">
        <v>398</v>
      </c>
      <c r="G276" s="172" t="s">
        <v>142</v>
      </c>
      <c r="H276" s="173">
        <v>5.46</v>
      </c>
      <c r="I276" s="198"/>
      <c r="J276" s="174">
        <f>ROUND(I276*H276,2)</f>
        <v>0</v>
      </c>
      <c r="K276" s="171" t="s">
        <v>143</v>
      </c>
      <c r="L276" s="175"/>
      <c r="M276" s="176" t="s">
        <v>1</v>
      </c>
      <c r="N276" s="177" t="s">
        <v>38</v>
      </c>
      <c r="O276" s="150">
        <v>0</v>
      </c>
      <c r="P276" s="150">
        <f>O276*H276</f>
        <v>0</v>
      </c>
      <c r="Q276" s="150">
        <v>1E-4</v>
      </c>
      <c r="R276" s="150">
        <f>Q276*H276</f>
        <v>5.4600000000000004E-4</v>
      </c>
      <c r="S276" s="150">
        <v>0</v>
      </c>
      <c r="T276" s="151">
        <f>S276*H276</f>
        <v>0</v>
      </c>
      <c r="U276" s="30"/>
      <c r="V276" s="30"/>
      <c r="W276" s="30"/>
      <c r="X276" s="30"/>
      <c r="Y276" s="30"/>
      <c r="Z276" s="30"/>
      <c r="AA276" s="30"/>
      <c r="AB276" s="30"/>
      <c r="AC276" s="30"/>
      <c r="AD276" s="30"/>
      <c r="AE276" s="30"/>
      <c r="AR276" s="152" t="s">
        <v>181</v>
      </c>
      <c r="AT276" s="152" t="s">
        <v>201</v>
      </c>
      <c r="AU276" s="152" t="s">
        <v>83</v>
      </c>
      <c r="AY276" s="18" t="s">
        <v>137</v>
      </c>
      <c r="BE276" s="153">
        <f>IF(N276="základní",J276,0)</f>
        <v>0</v>
      </c>
      <c r="BF276" s="153">
        <f>IF(N276="snížená",J276,0)</f>
        <v>0</v>
      </c>
      <c r="BG276" s="153">
        <f>IF(N276="zákl. přenesená",J276,0)</f>
        <v>0</v>
      </c>
      <c r="BH276" s="153">
        <f>IF(N276="sníž. přenesená",J276,0)</f>
        <v>0</v>
      </c>
      <c r="BI276" s="153">
        <f>IF(N276="nulová",J276,0)</f>
        <v>0</v>
      </c>
      <c r="BJ276" s="18" t="s">
        <v>81</v>
      </c>
      <c r="BK276" s="153">
        <f>ROUND(I276*H276,2)</f>
        <v>0</v>
      </c>
      <c r="BL276" s="18" t="s">
        <v>144</v>
      </c>
      <c r="BM276" s="152" t="s">
        <v>399</v>
      </c>
    </row>
    <row r="277" spans="1:65" s="13" customFormat="1">
      <c r="B277" s="154"/>
      <c r="D277" s="155" t="s">
        <v>146</v>
      </c>
      <c r="F277" s="157" t="s">
        <v>400</v>
      </c>
      <c r="H277" s="158">
        <v>5.46</v>
      </c>
      <c r="L277" s="154"/>
      <c r="M277" s="159"/>
      <c r="N277" s="160"/>
      <c r="O277" s="160"/>
      <c r="P277" s="160"/>
      <c r="Q277" s="160"/>
      <c r="R277" s="160"/>
      <c r="S277" s="160"/>
      <c r="T277" s="161"/>
      <c r="AT277" s="156" t="s">
        <v>146</v>
      </c>
      <c r="AU277" s="156" t="s">
        <v>83</v>
      </c>
      <c r="AV277" s="13" t="s">
        <v>83</v>
      </c>
      <c r="AW277" s="13" t="s">
        <v>3</v>
      </c>
      <c r="AX277" s="13" t="s">
        <v>81</v>
      </c>
      <c r="AY277" s="156" t="s">
        <v>137</v>
      </c>
    </row>
    <row r="278" spans="1:65" s="2" customFormat="1" ht="24.2" customHeight="1">
      <c r="A278" s="30"/>
      <c r="B278" s="141"/>
      <c r="C278" s="142" t="s">
        <v>401</v>
      </c>
      <c r="D278" s="142" t="s">
        <v>139</v>
      </c>
      <c r="E278" s="143" t="s">
        <v>402</v>
      </c>
      <c r="F278" s="144" t="s">
        <v>403</v>
      </c>
      <c r="G278" s="145" t="s">
        <v>142</v>
      </c>
      <c r="H278" s="146">
        <v>35.799999999999997</v>
      </c>
      <c r="I278" s="198"/>
      <c r="J278" s="147">
        <f>ROUND(I278*H278,2)</f>
        <v>0</v>
      </c>
      <c r="K278" s="144" t="s">
        <v>143</v>
      </c>
      <c r="L278" s="31"/>
      <c r="M278" s="148" t="s">
        <v>1</v>
      </c>
      <c r="N278" s="149" t="s">
        <v>38</v>
      </c>
      <c r="O278" s="150">
        <v>9.6000000000000002E-2</v>
      </c>
      <c r="P278" s="150">
        <f>O278*H278</f>
        <v>3.4367999999999999</v>
      </c>
      <c r="Q278" s="150">
        <v>0</v>
      </c>
      <c r="R278" s="150">
        <f>Q278*H278</f>
        <v>0</v>
      </c>
      <c r="S278" s="150">
        <v>0</v>
      </c>
      <c r="T278" s="151">
        <f>S278*H278</f>
        <v>0</v>
      </c>
      <c r="U278" s="30"/>
      <c r="V278" s="30"/>
      <c r="W278" s="30"/>
      <c r="X278" s="30"/>
      <c r="Y278" s="30"/>
      <c r="Z278" s="30"/>
      <c r="AA278" s="30"/>
      <c r="AB278" s="30"/>
      <c r="AC278" s="30"/>
      <c r="AD278" s="30"/>
      <c r="AE278" s="30"/>
      <c r="AR278" s="152" t="s">
        <v>144</v>
      </c>
      <c r="AT278" s="152" t="s">
        <v>139</v>
      </c>
      <c r="AU278" s="152" t="s">
        <v>83</v>
      </c>
      <c r="AY278" s="18" t="s">
        <v>137</v>
      </c>
      <c r="BE278" s="153">
        <f>IF(N278="základní",J278,0)</f>
        <v>0</v>
      </c>
      <c r="BF278" s="153">
        <f>IF(N278="snížená",J278,0)</f>
        <v>0</v>
      </c>
      <c r="BG278" s="153">
        <f>IF(N278="zákl. přenesená",J278,0)</f>
        <v>0</v>
      </c>
      <c r="BH278" s="153">
        <f>IF(N278="sníž. přenesená",J278,0)</f>
        <v>0</v>
      </c>
      <c r="BI278" s="153">
        <f>IF(N278="nulová",J278,0)</f>
        <v>0</v>
      </c>
      <c r="BJ278" s="18" t="s">
        <v>81</v>
      </c>
      <c r="BK278" s="153">
        <f>ROUND(I278*H278,2)</f>
        <v>0</v>
      </c>
      <c r="BL278" s="18" t="s">
        <v>144</v>
      </c>
      <c r="BM278" s="152" t="s">
        <v>404</v>
      </c>
    </row>
    <row r="279" spans="1:65" s="13" customFormat="1">
      <c r="B279" s="154"/>
      <c r="D279" s="155" t="s">
        <v>146</v>
      </c>
      <c r="E279" s="156" t="s">
        <v>1</v>
      </c>
      <c r="F279" s="157" t="s">
        <v>405</v>
      </c>
      <c r="H279" s="158">
        <v>16.5</v>
      </c>
      <c r="L279" s="154"/>
      <c r="M279" s="159"/>
      <c r="N279" s="160"/>
      <c r="O279" s="160"/>
      <c r="P279" s="160"/>
      <c r="Q279" s="160"/>
      <c r="R279" s="160"/>
      <c r="S279" s="160"/>
      <c r="T279" s="161"/>
      <c r="AT279" s="156" t="s">
        <v>146</v>
      </c>
      <c r="AU279" s="156" t="s">
        <v>83</v>
      </c>
      <c r="AV279" s="13" t="s">
        <v>83</v>
      </c>
      <c r="AW279" s="13" t="s">
        <v>29</v>
      </c>
      <c r="AX279" s="13" t="s">
        <v>73</v>
      </c>
      <c r="AY279" s="156" t="s">
        <v>137</v>
      </c>
    </row>
    <row r="280" spans="1:65" s="13" customFormat="1">
      <c r="B280" s="154"/>
      <c r="D280" s="155" t="s">
        <v>146</v>
      </c>
      <c r="E280" s="156" t="s">
        <v>1</v>
      </c>
      <c r="F280" s="157" t="s">
        <v>406</v>
      </c>
      <c r="H280" s="158">
        <v>7.3</v>
      </c>
      <c r="L280" s="154"/>
      <c r="M280" s="159"/>
      <c r="N280" s="160"/>
      <c r="O280" s="160"/>
      <c r="P280" s="160"/>
      <c r="Q280" s="160"/>
      <c r="R280" s="160"/>
      <c r="S280" s="160"/>
      <c r="T280" s="161"/>
      <c r="AT280" s="156" t="s">
        <v>146</v>
      </c>
      <c r="AU280" s="156" t="s">
        <v>83</v>
      </c>
      <c r="AV280" s="13" t="s">
        <v>83</v>
      </c>
      <c r="AW280" s="13" t="s">
        <v>29</v>
      </c>
      <c r="AX280" s="13" t="s">
        <v>73</v>
      </c>
      <c r="AY280" s="156" t="s">
        <v>137</v>
      </c>
    </row>
    <row r="281" spans="1:65" s="13" customFormat="1">
      <c r="B281" s="154"/>
      <c r="D281" s="155" t="s">
        <v>146</v>
      </c>
      <c r="E281" s="156" t="s">
        <v>1</v>
      </c>
      <c r="F281" s="157" t="s">
        <v>407</v>
      </c>
      <c r="H281" s="158">
        <v>5.5</v>
      </c>
      <c r="L281" s="154"/>
      <c r="M281" s="159"/>
      <c r="N281" s="160"/>
      <c r="O281" s="160"/>
      <c r="P281" s="160"/>
      <c r="Q281" s="160"/>
      <c r="R281" s="160"/>
      <c r="S281" s="160"/>
      <c r="T281" s="161"/>
      <c r="AT281" s="156" t="s">
        <v>146</v>
      </c>
      <c r="AU281" s="156" t="s">
        <v>83</v>
      </c>
      <c r="AV281" s="13" t="s">
        <v>83</v>
      </c>
      <c r="AW281" s="13" t="s">
        <v>29</v>
      </c>
      <c r="AX281" s="13" t="s">
        <v>73</v>
      </c>
      <c r="AY281" s="156" t="s">
        <v>137</v>
      </c>
    </row>
    <row r="282" spans="1:65" s="13" customFormat="1">
      <c r="B282" s="154"/>
      <c r="D282" s="155" t="s">
        <v>146</v>
      </c>
      <c r="E282" s="156" t="s">
        <v>1</v>
      </c>
      <c r="F282" s="157" t="s">
        <v>408</v>
      </c>
      <c r="H282" s="158">
        <v>6.5</v>
      </c>
      <c r="L282" s="154"/>
      <c r="M282" s="159"/>
      <c r="N282" s="160"/>
      <c r="O282" s="160"/>
      <c r="P282" s="160"/>
      <c r="Q282" s="160"/>
      <c r="R282" s="160"/>
      <c r="S282" s="160"/>
      <c r="T282" s="161"/>
      <c r="AT282" s="156" t="s">
        <v>146</v>
      </c>
      <c r="AU282" s="156" t="s">
        <v>83</v>
      </c>
      <c r="AV282" s="13" t="s">
        <v>83</v>
      </c>
      <c r="AW282" s="13" t="s">
        <v>29</v>
      </c>
      <c r="AX282" s="13" t="s">
        <v>73</v>
      </c>
      <c r="AY282" s="156" t="s">
        <v>137</v>
      </c>
    </row>
    <row r="283" spans="1:65" s="14" customFormat="1">
      <c r="B283" s="162"/>
      <c r="D283" s="155" t="s">
        <v>146</v>
      </c>
      <c r="E283" s="163" t="s">
        <v>1</v>
      </c>
      <c r="F283" s="164" t="s">
        <v>160</v>
      </c>
      <c r="H283" s="165">
        <v>35.799999999999997</v>
      </c>
      <c r="L283" s="162"/>
      <c r="M283" s="166"/>
      <c r="N283" s="167"/>
      <c r="O283" s="167"/>
      <c r="P283" s="167"/>
      <c r="Q283" s="167"/>
      <c r="R283" s="167"/>
      <c r="S283" s="167"/>
      <c r="T283" s="168"/>
      <c r="AT283" s="163" t="s">
        <v>146</v>
      </c>
      <c r="AU283" s="163" t="s">
        <v>83</v>
      </c>
      <c r="AV283" s="14" t="s">
        <v>144</v>
      </c>
      <c r="AW283" s="14" t="s">
        <v>29</v>
      </c>
      <c r="AX283" s="14" t="s">
        <v>81</v>
      </c>
      <c r="AY283" s="163" t="s">
        <v>137</v>
      </c>
    </row>
    <row r="284" spans="1:65" s="2" customFormat="1" ht="24.2" customHeight="1">
      <c r="A284" s="30"/>
      <c r="B284" s="141"/>
      <c r="C284" s="169" t="s">
        <v>409</v>
      </c>
      <c r="D284" s="169" t="s">
        <v>201</v>
      </c>
      <c r="E284" s="170" t="s">
        <v>410</v>
      </c>
      <c r="F284" s="171" t="s">
        <v>411</v>
      </c>
      <c r="G284" s="172" t="s">
        <v>142</v>
      </c>
      <c r="H284" s="173">
        <v>37.590000000000003</v>
      </c>
      <c r="I284" s="198"/>
      <c r="J284" s="174">
        <f>ROUND(I284*H284,2)</f>
        <v>0</v>
      </c>
      <c r="K284" s="171" t="s">
        <v>143</v>
      </c>
      <c r="L284" s="175"/>
      <c r="M284" s="176" t="s">
        <v>1</v>
      </c>
      <c r="N284" s="177" t="s">
        <v>38</v>
      </c>
      <c r="O284" s="150">
        <v>0</v>
      </c>
      <c r="P284" s="150">
        <f>O284*H284</f>
        <v>0</v>
      </c>
      <c r="Q284" s="150">
        <v>4.0000000000000003E-5</v>
      </c>
      <c r="R284" s="150">
        <f>Q284*H284</f>
        <v>1.5036000000000003E-3</v>
      </c>
      <c r="S284" s="150">
        <v>0</v>
      </c>
      <c r="T284" s="151">
        <f>S284*H284</f>
        <v>0</v>
      </c>
      <c r="U284" s="30"/>
      <c r="V284" s="30"/>
      <c r="W284" s="30"/>
      <c r="X284" s="30"/>
      <c r="Y284" s="30"/>
      <c r="Z284" s="30"/>
      <c r="AA284" s="30"/>
      <c r="AB284" s="30"/>
      <c r="AC284" s="30"/>
      <c r="AD284" s="30"/>
      <c r="AE284" s="30"/>
      <c r="AR284" s="152" t="s">
        <v>181</v>
      </c>
      <c r="AT284" s="152" t="s">
        <v>201</v>
      </c>
      <c r="AU284" s="152" t="s">
        <v>83</v>
      </c>
      <c r="AY284" s="18" t="s">
        <v>137</v>
      </c>
      <c r="BE284" s="153">
        <f>IF(N284="základní",J284,0)</f>
        <v>0</v>
      </c>
      <c r="BF284" s="153">
        <f>IF(N284="snížená",J284,0)</f>
        <v>0</v>
      </c>
      <c r="BG284" s="153">
        <f>IF(N284="zákl. přenesená",J284,0)</f>
        <v>0</v>
      </c>
      <c r="BH284" s="153">
        <f>IF(N284="sníž. přenesená",J284,0)</f>
        <v>0</v>
      </c>
      <c r="BI284" s="153">
        <f>IF(N284="nulová",J284,0)</f>
        <v>0</v>
      </c>
      <c r="BJ284" s="18" t="s">
        <v>81</v>
      </c>
      <c r="BK284" s="153">
        <f>ROUND(I284*H284,2)</f>
        <v>0</v>
      </c>
      <c r="BL284" s="18" t="s">
        <v>144</v>
      </c>
      <c r="BM284" s="152" t="s">
        <v>412</v>
      </c>
    </row>
    <row r="285" spans="1:65" s="13" customFormat="1">
      <c r="B285" s="154"/>
      <c r="D285" s="155" t="s">
        <v>146</v>
      </c>
      <c r="F285" s="157" t="s">
        <v>413</v>
      </c>
      <c r="H285" s="158">
        <v>37.590000000000003</v>
      </c>
      <c r="L285" s="154"/>
      <c r="M285" s="159"/>
      <c r="N285" s="160"/>
      <c r="O285" s="160"/>
      <c r="P285" s="160"/>
      <c r="Q285" s="160"/>
      <c r="R285" s="160"/>
      <c r="S285" s="160"/>
      <c r="T285" s="161"/>
      <c r="AT285" s="156" t="s">
        <v>146</v>
      </c>
      <c r="AU285" s="156" t="s">
        <v>83</v>
      </c>
      <c r="AV285" s="13" t="s">
        <v>83</v>
      </c>
      <c r="AW285" s="13" t="s">
        <v>3</v>
      </c>
      <c r="AX285" s="13" t="s">
        <v>81</v>
      </c>
      <c r="AY285" s="156" t="s">
        <v>137</v>
      </c>
    </row>
    <row r="286" spans="1:65" s="2" customFormat="1" ht="37.9" customHeight="1">
      <c r="A286" s="30"/>
      <c r="B286" s="141"/>
      <c r="C286" s="142" t="s">
        <v>414</v>
      </c>
      <c r="D286" s="142" t="s">
        <v>139</v>
      </c>
      <c r="E286" s="143" t="s">
        <v>415</v>
      </c>
      <c r="F286" s="144" t="s">
        <v>416</v>
      </c>
      <c r="G286" s="145" t="s">
        <v>215</v>
      </c>
      <c r="H286" s="146">
        <v>28.863</v>
      </c>
      <c r="I286" s="198"/>
      <c r="J286" s="147">
        <f>ROUND(I286*H286,2)</f>
        <v>0</v>
      </c>
      <c r="K286" s="144" t="s">
        <v>143</v>
      </c>
      <c r="L286" s="31"/>
      <c r="M286" s="148" t="s">
        <v>1</v>
      </c>
      <c r="N286" s="149" t="s">
        <v>38</v>
      </c>
      <c r="O286" s="150">
        <v>1.04</v>
      </c>
      <c r="P286" s="150">
        <f>O286*H286</f>
        <v>30.017520000000001</v>
      </c>
      <c r="Q286" s="150">
        <v>8.5900000000000004E-3</v>
      </c>
      <c r="R286" s="150">
        <f>Q286*H286</f>
        <v>0.24793317000000001</v>
      </c>
      <c r="S286" s="150">
        <v>0</v>
      </c>
      <c r="T286" s="151">
        <f>S286*H286</f>
        <v>0</v>
      </c>
      <c r="U286" s="30"/>
      <c r="V286" s="30"/>
      <c r="W286" s="30"/>
      <c r="X286" s="30"/>
      <c r="Y286" s="30"/>
      <c r="Z286" s="30"/>
      <c r="AA286" s="30"/>
      <c r="AB286" s="30"/>
      <c r="AC286" s="30"/>
      <c r="AD286" s="30"/>
      <c r="AE286" s="30"/>
      <c r="AR286" s="152" t="s">
        <v>144</v>
      </c>
      <c r="AT286" s="152" t="s">
        <v>139</v>
      </c>
      <c r="AU286" s="152" t="s">
        <v>83</v>
      </c>
      <c r="AY286" s="18" t="s">
        <v>137</v>
      </c>
      <c r="BE286" s="153">
        <f>IF(N286="základní",J286,0)</f>
        <v>0</v>
      </c>
      <c r="BF286" s="153">
        <f>IF(N286="snížená",J286,0)</f>
        <v>0</v>
      </c>
      <c r="BG286" s="153">
        <f>IF(N286="zákl. přenesená",J286,0)</f>
        <v>0</v>
      </c>
      <c r="BH286" s="153">
        <f>IF(N286="sníž. přenesená",J286,0)</f>
        <v>0</v>
      </c>
      <c r="BI286" s="153">
        <f>IF(N286="nulová",J286,0)</f>
        <v>0</v>
      </c>
      <c r="BJ286" s="18" t="s">
        <v>81</v>
      </c>
      <c r="BK286" s="153">
        <f>ROUND(I286*H286,2)</f>
        <v>0</v>
      </c>
      <c r="BL286" s="18" t="s">
        <v>144</v>
      </c>
      <c r="BM286" s="152" t="s">
        <v>417</v>
      </c>
    </row>
    <row r="287" spans="1:65" s="13" customFormat="1">
      <c r="B287" s="154"/>
      <c r="D287" s="155" t="s">
        <v>146</v>
      </c>
      <c r="E287" s="156" t="s">
        <v>1</v>
      </c>
      <c r="F287" s="157" t="s">
        <v>418</v>
      </c>
      <c r="H287" s="158">
        <v>9.75</v>
      </c>
      <c r="L287" s="154"/>
      <c r="M287" s="159"/>
      <c r="N287" s="160"/>
      <c r="O287" s="160"/>
      <c r="P287" s="160"/>
      <c r="Q287" s="160"/>
      <c r="R287" s="160"/>
      <c r="S287" s="160"/>
      <c r="T287" s="161"/>
      <c r="AT287" s="156" t="s">
        <v>146</v>
      </c>
      <c r="AU287" s="156" t="s">
        <v>83</v>
      </c>
      <c r="AV287" s="13" t="s">
        <v>83</v>
      </c>
      <c r="AW287" s="13" t="s">
        <v>29</v>
      </c>
      <c r="AX287" s="13" t="s">
        <v>73</v>
      </c>
      <c r="AY287" s="156" t="s">
        <v>137</v>
      </c>
    </row>
    <row r="288" spans="1:65" s="13" customFormat="1">
      <c r="B288" s="154"/>
      <c r="D288" s="155" t="s">
        <v>146</v>
      </c>
      <c r="E288" s="156" t="s">
        <v>1</v>
      </c>
      <c r="F288" s="157" t="s">
        <v>386</v>
      </c>
      <c r="H288" s="158">
        <v>8.9499999999999993</v>
      </c>
      <c r="L288" s="154"/>
      <c r="M288" s="159"/>
      <c r="N288" s="160"/>
      <c r="O288" s="160"/>
      <c r="P288" s="160"/>
      <c r="Q288" s="160"/>
      <c r="R288" s="160"/>
      <c r="S288" s="160"/>
      <c r="T288" s="161"/>
      <c r="AT288" s="156" t="s">
        <v>146</v>
      </c>
      <c r="AU288" s="156" t="s">
        <v>83</v>
      </c>
      <c r="AV288" s="13" t="s">
        <v>83</v>
      </c>
      <c r="AW288" s="13" t="s">
        <v>29</v>
      </c>
      <c r="AX288" s="13" t="s">
        <v>73</v>
      </c>
      <c r="AY288" s="156" t="s">
        <v>137</v>
      </c>
    </row>
    <row r="289" spans="1:65" s="13" customFormat="1">
      <c r="B289" s="154"/>
      <c r="D289" s="155" t="s">
        <v>146</v>
      </c>
      <c r="E289" s="156" t="s">
        <v>1</v>
      </c>
      <c r="F289" s="157" t="s">
        <v>419</v>
      </c>
      <c r="H289" s="158">
        <v>10.163</v>
      </c>
      <c r="L289" s="154"/>
      <c r="M289" s="159"/>
      <c r="N289" s="160"/>
      <c r="O289" s="160"/>
      <c r="P289" s="160"/>
      <c r="Q289" s="160"/>
      <c r="R289" s="160"/>
      <c r="S289" s="160"/>
      <c r="T289" s="161"/>
      <c r="AT289" s="156" t="s">
        <v>146</v>
      </c>
      <c r="AU289" s="156" t="s">
        <v>83</v>
      </c>
      <c r="AV289" s="13" t="s">
        <v>83</v>
      </c>
      <c r="AW289" s="13" t="s">
        <v>29</v>
      </c>
      <c r="AX289" s="13" t="s">
        <v>73</v>
      </c>
      <c r="AY289" s="156" t="s">
        <v>137</v>
      </c>
    </row>
    <row r="290" spans="1:65" s="14" customFormat="1">
      <c r="B290" s="162"/>
      <c r="D290" s="155" t="s">
        <v>146</v>
      </c>
      <c r="E290" s="163" t="s">
        <v>1</v>
      </c>
      <c r="F290" s="164" t="s">
        <v>160</v>
      </c>
      <c r="H290" s="165">
        <v>28.863</v>
      </c>
      <c r="L290" s="162"/>
      <c r="M290" s="166"/>
      <c r="N290" s="167"/>
      <c r="O290" s="167"/>
      <c r="P290" s="167"/>
      <c r="Q290" s="167"/>
      <c r="R290" s="167"/>
      <c r="S290" s="167"/>
      <c r="T290" s="168"/>
      <c r="AT290" s="163" t="s">
        <v>146</v>
      </c>
      <c r="AU290" s="163" t="s">
        <v>83</v>
      </c>
      <c r="AV290" s="14" t="s">
        <v>144</v>
      </c>
      <c r="AW290" s="14" t="s">
        <v>29</v>
      </c>
      <c r="AX290" s="14" t="s">
        <v>81</v>
      </c>
      <c r="AY290" s="163" t="s">
        <v>137</v>
      </c>
    </row>
    <row r="291" spans="1:65" s="2" customFormat="1" ht="16.5" customHeight="1">
      <c r="A291" s="30"/>
      <c r="B291" s="141"/>
      <c r="C291" s="169" t="s">
        <v>420</v>
      </c>
      <c r="D291" s="169" t="s">
        <v>201</v>
      </c>
      <c r="E291" s="170" t="s">
        <v>421</v>
      </c>
      <c r="F291" s="171" t="s">
        <v>422</v>
      </c>
      <c r="G291" s="172" t="s">
        <v>215</v>
      </c>
      <c r="H291" s="173">
        <v>31.748999999999999</v>
      </c>
      <c r="I291" s="198"/>
      <c r="J291" s="174">
        <f>ROUND(I291*H291,2)</f>
        <v>0</v>
      </c>
      <c r="K291" s="171" t="s">
        <v>143</v>
      </c>
      <c r="L291" s="175"/>
      <c r="M291" s="176" t="s">
        <v>1</v>
      </c>
      <c r="N291" s="177" t="s">
        <v>38</v>
      </c>
      <c r="O291" s="150">
        <v>0</v>
      </c>
      <c r="P291" s="150">
        <f>O291*H291</f>
        <v>0</v>
      </c>
      <c r="Q291" s="150">
        <v>1.6999999999999999E-3</v>
      </c>
      <c r="R291" s="150">
        <f>Q291*H291</f>
        <v>5.3973299999999995E-2</v>
      </c>
      <c r="S291" s="150">
        <v>0</v>
      </c>
      <c r="T291" s="151">
        <f>S291*H291</f>
        <v>0</v>
      </c>
      <c r="U291" s="30"/>
      <c r="V291" s="30"/>
      <c r="W291" s="30"/>
      <c r="X291" s="30"/>
      <c r="Y291" s="30"/>
      <c r="Z291" s="30"/>
      <c r="AA291" s="30"/>
      <c r="AB291" s="30"/>
      <c r="AC291" s="30"/>
      <c r="AD291" s="30"/>
      <c r="AE291" s="30"/>
      <c r="AR291" s="152" t="s">
        <v>181</v>
      </c>
      <c r="AT291" s="152" t="s">
        <v>201</v>
      </c>
      <c r="AU291" s="152" t="s">
        <v>83</v>
      </c>
      <c r="AY291" s="18" t="s">
        <v>137</v>
      </c>
      <c r="BE291" s="153">
        <f>IF(N291="základní",J291,0)</f>
        <v>0</v>
      </c>
      <c r="BF291" s="153">
        <f>IF(N291="snížená",J291,0)</f>
        <v>0</v>
      </c>
      <c r="BG291" s="153">
        <f>IF(N291="zákl. přenesená",J291,0)</f>
        <v>0</v>
      </c>
      <c r="BH291" s="153">
        <f>IF(N291="sníž. přenesená",J291,0)</f>
        <v>0</v>
      </c>
      <c r="BI291" s="153">
        <f>IF(N291="nulová",J291,0)</f>
        <v>0</v>
      </c>
      <c r="BJ291" s="18" t="s">
        <v>81</v>
      </c>
      <c r="BK291" s="153">
        <f>ROUND(I291*H291,2)</f>
        <v>0</v>
      </c>
      <c r="BL291" s="18" t="s">
        <v>144</v>
      </c>
      <c r="BM291" s="152" t="s">
        <v>423</v>
      </c>
    </row>
    <row r="292" spans="1:65" s="13" customFormat="1">
      <c r="B292" s="154"/>
      <c r="D292" s="155" t="s">
        <v>146</v>
      </c>
      <c r="F292" s="157" t="s">
        <v>424</v>
      </c>
      <c r="H292" s="158">
        <v>31.748999999999999</v>
      </c>
      <c r="L292" s="154"/>
      <c r="M292" s="159"/>
      <c r="N292" s="160"/>
      <c r="O292" s="160"/>
      <c r="P292" s="160"/>
      <c r="Q292" s="160"/>
      <c r="R292" s="160"/>
      <c r="S292" s="160"/>
      <c r="T292" s="161"/>
      <c r="AT292" s="156" t="s">
        <v>146</v>
      </c>
      <c r="AU292" s="156" t="s">
        <v>83</v>
      </c>
      <c r="AV292" s="13" t="s">
        <v>83</v>
      </c>
      <c r="AW292" s="13" t="s">
        <v>3</v>
      </c>
      <c r="AX292" s="13" t="s">
        <v>81</v>
      </c>
      <c r="AY292" s="156" t="s">
        <v>137</v>
      </c>
    </row>
    <row r="293" spans="1:65" s="2" customFormat="1" ht="24.2" customHeight="1">
      <c r="A293" s="30"/>
      <c r="B293" s="141"/>
      <c r="C293" s="142" t="s">
        <v>425</v>
      </c>
      <c r="D293" s="142" t="s">
        <v>139</v>
      </c>
      <c r="E293" s="143" t="s">
        <v>426</v>
      </c>
      <c r="F293" s="144" t="s">
        <v>427</v>
      </c>
      <c r="G293" s="145" t="s">
        <v>142</v>
      </c>
      <c r="H293" s="146">
        <v>20.95</v>
      </c>
      <c r="I293" s="198"/>
      <c r="J293" s="147">
        <f>ROUND(I293*H293,2)</f>
        <v>0</v>
      </c>
      <c r="K293" s="144" t="s">
        <v>143</v>
      </c>
      <c r="L293" s="31"/>
      <c r="M293" s="148" t="s">
        <v>1</v>
      </c>
      <c r="N293" s="149" t="s">
        <v>38</v>
      </c>
      <c r="O293" s="150">
        <v>0.23</v>
      </c>
      <c r="P293" s="150">
        <f>O293*H293</f>
        <v>4.8185000000000002</v>
      </c>
      <c r="Q293" s="150">
        <v>3.0000000000000001E-5</v>
      </c>
      <c r="R293" s="150">
        <f>Q293*H293</f>
        <v>6.2850000000000004E-4</v>
      </c>
      <c r="S293" s="150">
        <v>0</v>
      </c>
      <c r="T293" s="151">
        <f>S293*H293</f>
        <v>0</v>
      </c>
      <c r="U293" s="30"/>
      <c r="V293" s="30"/>
      <c r="W293" s="30"/>
      <c r="X293" s="30"/>
      <c r="Y293" s="30"/>
      <c r="Z293" s="30"/>
      <c r="AA293" s="30"/>
      <c r="AB293" s="30"/>
      <c r="AC293" s="30"/>
      <c r="AD293" s="30"/>
      <c r="AE293" s="30"/>
      <c r="AR293" s="152" t="s">
        <v>144</v>
      </c>
      <c r="AT293" s="152" t="s">
        <v>139</v>
      </c>
      <c r="AU293" s="152" t="s">
        <v>83</v>
      </c>
      <c r="AY293" s="18" t="s">
        <v>137</v>
      </c>
      <c r="BE293" s="153">
        <f>IF(N293="základní",J293,0)</f>
        <v>0</v>
      </c>
      <c r="BF293" s="153">
        <f>IF(N293="snížená",J293,0)</f>
        <v>0</v>
      </c>
      <c r="BG293" s="153">
        <f>IF(N293="zákl. přenesená",J293,0)</f>
        <v>0</v>
      </c>
      <c r="BH293" s="153">
        <f>IF(N293="sníž. přenesená",J293,0)</f>
        <v>0</v>
      </c>
      <c r="BI293" s="153">
        <f>IF(N293="nulová",J293,0)</f>
        <v>0</v>
      </c>
      <c r="BJ293" s="18" t="s">
        <v>81</v>
      </c>
      <c r="BK293" s="153">
        <f>ROUND(I293*H293,2)</f>
        <v>0</v>
      </c>
      <c r="BL293" s="18" t="s">
        <v>144</v>
      </c>
      <c r="BM293" s="152" t="s">
        <v>428</v>
      </c>
    </row>
    <row r="294" spans="1:65" s="13" customFormat="1">
      <c r="B294" s="154"/>
      <c r="D294" s="155" t="s">
        <v>146</v>
      </c>
      <c r="E294" s="156" t="s">
        <v>1</v>
      </c>
      <c r="F294" s="157" t="s">
        <v>429</v>
      </c>
      <c r="H294" s="158">
        <v>7.35</v>
      </c>
      <c r="L294" s="154"/>
      <c r="M294" s="159"/>
      <c r="N294" s="160"/>
      <c r="O294" s="160"/>
      <c r="P294" s="160"/>
      <c r="Q294" s="160"/>
      <c r="R294" s="160"/>
      <c r="S294" s="160"/>
      <c r="T294" s="161"/>
      <c r="AT294" s="156" t="s">
        <v>146</v>
      </c>
      <c r="AU294" s="156" t="s">
        <v>83</v>
      </c>
      <c r="AV294" s="13" t="s">
        <v>83</v>
      </c>
      <c r="AW294" s="13" t="s">
        <v>29</v>
      </c>
      <c r="AX294" s="13" t="s">
        <v>73</v>
      </c>
      <c r="AY294" s="156" t="s">
        <v>137</v>
      </c>
    </row>
    <row r="295" spans="1:65" s="13" customFormat="1">
      <c r="B295" s="154"/>
      <c r="D295" s="155" t="s">
        <v>146</v>
      </c>
      <c r="E295" s="156" t="s">
        <v>1</v>
      </c>
      <c r="F295" s="157" t="s">
        <v>430</v>
      </c>
      <c r="H295" s="158">
        <v>13.6</v>
      </c>
      <c r="L295" s="154"/>
      <c r="M295" s="159"/>
      <c r="N295" s="160"/>
      <c r="O295" s="160"/>
      <c r="P295" s="160"/>
      <c r="Q295" s="160"/>
      <c r="R295" s="160"/>
      <c r="S295" s="160"/>
      <c r="T295" s="161"/>
      <c r="AT295" s="156" t="s">
        <v>146</v>
      </c>
      <c r="AU295" s="156" t="s">
        <v>83</v>
      </c>
      <c r="AV295" s="13" t="s">
        <v>83</v>
      </c>
      <c r="AW295" s="13" t="s">
        <v>29</v>
      </c>
      <c r="AX295" s="13" t="s">
        <v>73</v>
      </c>
      <c r="AY295" s="156" t="s">
        <v>137</v>
      </c>
    </row>
    <row r="296" spans="1:65" s="14" customFormat="1">
      <c r="B296" s="162"/>
      <c r="D296" s="155" t="s">
        <v>146</v>
      </c>
      <c r="E296" s="163" t="s">
        <v>1</v>
      </c>
      <c r="F296" s="164" t="s">
        <v>160</v>
      </c>
      <c r="H296" s="165">
        <v>20.95</v>
      </c>
      <c r="L296" s="162"/>
      <c r="M296" s="166"/>
      <c r="N296" s="167"/>
      <c r="O296" s="167"/>
      <c r="P296" s="167"/>
      <c r="Q296" s="167"/>
      <c r="R296" s="167"/>
      <c r="S296" s="167"/>
      <c r="T296" s="168"/>
      <c r="AT296" s="163" t="s">
        <v>146</v>
      </c>
      <c r="AU296" s="163" t="s">
        <v>83</v>
      </c>
      <c r="AV296" s="14" t="s">
        <v>144</v>
      </c>
      <c r="AW296" s="14" t="s">
        <v>29</v>
      </c>
      <c r="AX296" s="14" t="s">
        <v>81</v>
      </c>
      <c r="AY296" s="163" t="s">
        <v>137</v>
      </c>
    </row>
    <row r="297" spans="1:65" s="2" customFormat="1" ht="24.2" customHeight="1">
      <c r="A297" s="30"/>
      <c r="B297" s="141"/>
      <c r="C297" s="169" t="s">
        <v>431</v>
      </c>
      <c r="D297" s="169" t="s">
        <v>201</v>
      </c>
      <c r="E297" s="170" t="s">
        <v>432</v>
      </c>
      <c r="F297" s="171" t="s">
        <v>433</v>
      </c>
      <c r="G297" s="172" t="s">
        <v>142</v>
      </c>
      <c r="H297" s="173">
        <v>21.998000000000001</v>
      </c>
      <c r="I297" s="198"/>
      <c r="J297" s="174">
        <f>ROUND(I297*H297,2)</f>
        <v>0</v>
      </c>
      <c r="K297" s="171" t="s">
        <v>143</v>
      </c>
      <c r="L297" s="175"/>
      <c r="M297" s="176" t="s">
        <v>1</v>
      </c>
      <c r="N297" s="177" t="s">
        <v>38</v>
      </c>
      <c r="O297" s="150">
        <v>0</v>
      </c>
      <c r="P297" s="150">
        <f>O297*H297</f>
        <v>0</v>
      </c>
      <c r="Q297" s="150">
        <v>3.2000000000000003E-4</v>
      </c>
      <c r="R297" s="150">
        <f>Q297*H297</f>
        <v>7.0393600000000006E-3</v>
      </c>
      <c r="S297" s="150">
        <v>0</v>
      </c>
      <c r="T297" s="151">
        <f>S297*H297</f>
        <v>0</v>
      </c>
      <c r="U297" s="30"/>
      <c r="V297" s="30"/>
      <c r="W297" s="30"/>
      <c r="X297" s="30"/>
      <c r="Y297" s="30"/>
      <c r="Z297" s="30"/>
      <c r="AA297" s="30"/>
      <c r="AB297" s="30"/>
      <c r="AC297" s="30"/>
      <c r="AD297" s="30"/>
      <c r="AE297" s="30"/>
      <c r="AR297" s="152" t="s">
        <v>181</v>
      </c>
      <c r="AT297" s="152" t="s">
        <v>201</v>
      </c>
      <c r="AU297" s="152" t="s">
        <v>83</v>
      </c>
      <c r="AY297" s="18" t="s">
        <v>137</v>
      </c>
      <c r="BE297" s="153">
        <f>IF(N297="základní",J297,0)</f>
        <v>0</v>
      </c>
      <c r="BF297" s="153">
        <f>IF(N297="snížená",J297,0)</f>
        <v>0</v>
      </c>
      <c r="BG297" s="153">
        <f>IF(N297="zákl. přenesená",J297,0)</f>
        <v>0</v>
      </c>
      <c r="BH297" s="153">
        <f>IF(N297="sníž. přenesená",J297,0)</f>
        <v>0</v>
      </c>
      <c r="BI297" s="153">
        <f>IF(N297="nulová",J297,0)</f>
        <v>0</v>
      </c>
      <c r="BJ297" s="18" t="s">
        <v>81</v>
      </c>
      <c r="BK297" s="153">
        <f>ROUND(I297*H297,2)</f>
        <v>0</v>
      </c>
      <c r="BL297" s="18" t="s">
        <v>144</v>
      </c>
      <c r="BM297" s="152" t="s">
        <v>434</v>
      </c>
    </row>
    <row r="298" spans="1:65" s="13" customFormat="1">
      <c r="B298" s="154"/>
      <c r="D298" s="155" t="s">
        <v>146</v>
      </c>
      <c r="F298" s="157" t="s">
        <v>435</v>
      </c>
      <c r="H298" s="158">
        <v>21.998000000000001</v>
      </c>
      <c r="L298" s="154"/>
      <c r="M298" s="159"/>
      <c r="N298" s="160"/>
      <c r="O298" s="160"/>
      <c r="P298" s="160"/>
      <c r="Q298" s="160"/>
      <c r="R298" s="160"/>
      <c r="S298" s="160"/>
      <c r="T298" s="161"/>
      <c r="AT298" s="156" t="s">
        <v>146</v>
      </c>
      <c r="AU298" s="156" t="s">
        <v>83</v>
      </c>
      <c r="AV298" s="13" t="s">
        <v>83</v>
      </c>
      <c r="AW298" s="13" t="s">
        <v>3</v>
      </c>
      <c r="AX298" s="13" t="s">
        <v>81</v>
      </c>
      <c r="AY298" s="156" t="s">
        <v>137</v>
      </c>
    </row>
    <row r="299" spans="1:65" s="2" customFormat="1" ht="24.2" customHeight="1">
      <c r="A299" s="30"/>
      <c r="B299" s="141"/>
      <c r="C299" s="142" t="s">
        <v>436</v>
      </c>
      <c r="D299" s="142" t="s">
        <v>139</v>
      </c>
      <c r="E299" s="143" t="s">
        <v>437</v>
      </c>
      <c r="F299" s="144" t="s">
        <v>438</v>
      </c>
      <c r="G299" s="145" t="s">
        <v>215</v>
      </c>
      <c r="H299" s="146">
        <v>20.363</v>
      </c>
      <c r="I299" s="198"/>
      <c r="J299" s="147">
        <f>ROUND(I299*H299,2)</f>
        <v>0</v>
      </c>
      <c r="K299" s="144" t="s">
        <v>143</v>
      </c>
      <c r="L299" s="31"/>
      <c r="M299" s="148" t="s">
        <v>1</v>
      </c>
      <c r="N299" s="149" t="s">
        <v>38</v>
      </c>
      <c r="O299" s="150">
        <v>7.4999999999999997E-2</v>
      </c>
      <c r="P299" s="150">
        <f>O299*H299</f>
        <v>1.5272249999999998</v>
      </c>
      <c r="Q299" s="150">
        <v>2.0000000000000001E-4</v>
      </c>
      <c r="R299" s="150">
        <f>Q299*H299</f>
        <v>4.0726E-3</v>
      </c>
      <c r="S299" s="150">
        <v>0</v>
      </c>
      <c r="T299" s="151">
        <f>S299*H299</f>
        <v>0</v>
      </c>
      <c r="U299" s="30"/>
      <c r="V299" s="30"/>
      <c r="W299" s="30"/>
      <c r="X299" s="30"/>
      <c r="Y299" s="30"/>
      <c r="Z299" s="30"/>
      <c r="AA299" s="30"/>
      <c r="AB299" s="30"/>
      <c r="AC299" s="30"/>
      <c r="AD299" s="30"/>
      <c r="AE299" s="30"/>
      <c r="AR299" s="152" t="s">
        <v>144</v>
      </c>
      <c r="AT299" s="152" t="s">
        <v>139</v>
      </c>
      <c r="AU299" s="152" t="s">
        <v>83</v>
      </c>
      <c r="AY299" s="18" t="s">
        <v>137</v>
      </c>
      <c r="BE299" s="153">
        <f>IF(N299="základní",J299,0)</f>
        <v>0</v>
      </c>
      <c r="BF299" s="153">
        <f>IF(N299="snížená",J299,0)</f>
        <v>0</v>
      </c>
      <c r="BG299" s="153">
        <f>IF(N299="zákl. přenesená",J299,0)</f>
        <v>0</v>
      </c>
      <c r="BH299" s="153">
        <f>IF(N299="sníž. přenesená",J299,0)</f>
        <v>0</v>
      </c>
      <c r="BI299" s="153">
        <f>IF(N299="nulová",J299,0)</f>
        <v>0</v>
      </c>
      <c r="BJ299" s="18" t="s">
        <v>81</v>
      </c>
      <c r="BK299" s="153">
        <f>ROUND(I299*H299,2)</f>
        <v>0</v>
      </c>
      <c r="BL299" s="18" t="s">
        <v>144</v>
      </c>
      <c r="BM299" s="152" t="s">
        <v>439</v>
      </c>
    </row>
    <row r="300" spans="1:65" s="13" customFormat="1">
      <c r="B300" s="154"/>
      <c r="D300" s="155" t="s">
        <v>146</v>
      </c>
      <c r="E300" s="156" t="s">
        <v>1</v>
      </c>
      <c r="F300" s="157" t="s">
        <v>440</v>
      </c>
      <c r="H300" s="158">
        <v>13.6</v>
      </c>
      <c r="L300" s="154"/>
      <c r="M300" s="159"/>
      <c r="N300" s="160"/>
      <c r="O300" s="160"/>
      <c r="P300" s="160"/>
      <c r="Q300" s="160"/>
      <c r="R300" s="160"/>
      <c r="S300" s="160"/>
      <c r="T300" s="161"/>
      <c r="AT300" s="156" t="s">
        <v>146</v>
      </c>
      <c r="AU300" s="156" t="s">
        <v>83</v>
      </c>
      <c r="AV300" s="13" t="s">
        <v>83</v>
      </c>
      <c r="AW300" s="13" t="s">
        <v>29</v>
      </c>
      <c r="AX300" s="13" t="s">
        <v>73</v>
      </c>
      <c r="AY300" s="156" t="s">
        <v>137</v>
      </c>
    </row>
    <row r="301" spans="1:65" s="13" customFormat="1">
      <c r="B301" s="154"/>
      <c r="D301" s="155" t="s">
        <v>146</v>
      </c>
      <c r="E301" s="156" t="s">
        <v>1</v>
      </c>
      <c r="F301" s="157" t="s">
        <v>441</v>
      </c>
      <c r="H301" s="158">
        <v>3.9129999999999998</v>
      </c>
      <c r="L301" s="154"/>
      <c r="M301" s="159"/>
      <c r="N301" s="160"/>
      <c r="O301" s="160"/>
      <c r="P301" s="160"/>
      <c r="Q301" s="160"/>
      <c r="R301" s="160"/>
      <c r="S301" s="160"/>
      <c r="T301" s="161"/>
      <c r="AT301" s="156" t="s">
        <v>146</v>
      </c>
      <c r="AU301" s="156" t="s">
        <v>83</v>
      </c>
      <c r="AV301" s="13" t="s">
        <v>83</v>
      </c>
      <c r="AW301" s="13" t="s">
        <v>29</v>
      </c>
      <c r="AX301" s="13" t="s">
        <v>73</v>
      </c>
      <c r="AY301" s="156" t="s">
        <v>137</v>
      </c>
    </row>
    <row r="302" spans="1:65" s="13" customFormat="1">
      <c r="B302" s="154"/>
      <c r="D302" s="155" t="s">
        <v>146</v>
      </c>
      <c r="E302" s="156" t="s">
        <v>1</v>
      </c>
      <c r="F302" s="157" t="s">
        <v>442</v>
      </c>
      <c r="H302" s="158">
        <v>2.85</v>
      </c>
      <c r="L302" s="154"/>
      <c r="M302" s="159"/>
      <c r="N302" s="160"/>
      <c r="O302" s="160"/>
      <c r="P302" s="160"/>
      <c r="Q302" s="160"/>
      <c r="R302" s="160"/>
      <c r="S302" s="160"/>
      <c r="T302" s="161"/>
      <c r="AT302" s="156" t="s">
        <v>146</v>
      </c>
      <c r="AU302" s="156" t="s">
        <v>83</v>
      </c>
      <c r="AV302" s="13" t="s">
        <v>83</v>
      </c>
      <c r="AW302" s="13" t="s">
        <v>29</v>
      </c>
      <c r="AX302" s="13" t="s">
        <v>73</v>
      </c>
      <c r="AY302" s="156" t="s">
        <v>137</v>
      </c>
    </row>
    <row r="303" spans="1:65" s="14" customFormat="1">
      <c r="B303" s="162"/>
      <c r="D303" s="155" t="s">
        <v>146</v>
      </c>
      <c r="E303" s="163" t="s">
        <v>1</v>
      </c>
      <c r="F303" s="164" t="s">
        <v>160</v>
      </c>
      <c r="H303" s="165">
        <v>20.363</v>
      </c>
      <c r="L303" s="162"/>
      <c r="M303" s="166"/>
      <c r="N303" s="167"/>
      <c r="O303" s="167"/>
      <c r="P303" s="167"/>
      <c r="Q303" s="167"/>
      <c r="R303" s="167"/>
      <c r="S303" s="167"/>
      <c r="T303" s="168"/>
      <c r="AT303" s="163" t="s">
        <v>146</v>
      </c>
      <c r="AU303" s="163" t="s">
        <v>83</v>
      </c>
      <c r="AV303" s="14" t="s">
        <v>144</v>
      </c>
      <c r="AW303" s="14" t="s">
        <v>29</v>
      </c>
      <c r="AX303" s="14" t="s">
        <v>81</v>
      </c>
      <c r="AY303" s="163" t="s">
        <v>137</v>
      </c>
    </row>
    <row r="304" spans="1:65" s="2" customFormat="1" ht="24.2" customHeight="1">
      <c r="A304" s="30"/>
      <c r="B304" s="141"/>
      <c r="C304" s="142" t="s">
        <v>443</v>
      </c>
      <c r="D304" s="142" t="s">
        <v>139</v>
      </c>
      <c r="E304" s="143" t="s">
        <v>444</v>
      </c>
      <c r="F304" s="144" t="s">
        <v>445</v>
      </c>
      <c r="G304" s="145" t="s">
        <v>215</v>
      </c>
      <c r="H304" s="146">
        <v>20.363</v>
      </c>
      <c r="I304" s="198"/>
      <c r="J304" s="147">
        <f>ROUND(I304*H304,2)</f>
        <v>0</v>
      </c>
      <c r="K304" s="144" t="s">
        <v>1</v>
      </c>
      <c r="L304" s="31"/>
      <c r="M304" s="148" t="s">
        <v>1</v>
      </c>
      <c r="N304" s="149" t="s">
        <v>38</v>
      </c>
      <c r="O304" s="150">
        <v>0.29399999999999998</v>
      </c>
      <c r="P304" s="150">
        <f>O304*H304</f>
        <v>5.9867219999999994</v>
      </c>
      <c r="Q304" s="150">
        <v>1.0500000000000001E-2</v>
      </c>
      <c r="R304" s="150">
        <f>Q304*H304</f>
        <v>0.21381150000000002</v>
      </c>
      <c r="S304" s="150">
        <v>0</v>
      </c>
      <c r="T304" s="151">
        <f>S304*H304</f>
        <v>0</v>
      </c>
      <c r="U304" s="30"/>
      <c r="V304" s="30"/>
      <c r="W304" s="30"/>
      <c r="X304" s="30"/>
      <c r="Y304" s="30"/>
      <c r="Z304" s="30"/>
      <c r="AA304" s="30"/>
      <c r="AB304" s="30"/>
      <c r="AC304" s="30"/>
      <c r="AD304" s="30"/>
      <c r="AE304" s="30"/>
      <c r="AR304" s="152" t="s">
        <v>144</v>
      </c>
      <c r="AT304" s="152" t="s">
        <v>139</v>
      </c>
      <c r="AU304" s="152" t="s">
        <v>83</v>
      </c>
      <c r="AY304" s="18" t="s">
        <v>137</v>
      </c>
      <c r="BE304" s="153">
        <f>IF(N304="základní",J304,0)</f>
        <v>0</v>
      </c>
      <c r="BF304" s="153">
        <f>IF(N304="snížená",J304,0)</f>
        <v>0</v>
      </c>
      <c r="BG304" s="153">
        <f>IF(N304="zákl. přenesená",J304,0)</f>
        <v>0</v>
      </c>
      <c r="BH304" s="153">
        <f>IF(N304="sníž. přenesená",J304,0)</f>
        <v>0</v>
      </c>
      <c r="BI304" s="153">
        <f>IF(N304="nulová",J304,0)</f>
        <v>0</v>
      </c>
      <c r="BJ304" s="18" t="s">
        <v>81</v>
      </c>
      <c r="BK304" s="153">
        <f>ROUND(I304*H304,2)</f>
        <v>0</v>
      </c>
      <c r="BL304" s="18" t="s">
        <v>144</v>
      </c>
      <c r="BM304" s="152" t="s">
        <v>446</v>
      </c>
    </row>
    <row r="305" spans="1:65" s="13" customFormat="1">
      <c r="B305" s="154"/>
      <c r="D305" s="155" t="s">
        <v>146</v>
      </c>
      <c r="E305" s="156" t="s">
        <v>1</v>
      </c>
      <c r="F305" s="157" t="s">
        <v>440</v>
      </c>
      <c r="H305" s="158">
        <v>13.6</v>
      </c>
      <c r="L305" s="154"/>
      <c r="M305" s="159"/>
      <c r="N305" s="160"/>
      <c r="O305" s="160"/>
      <c r="P305" s="160"/>
      <c r="Q305" s="160"/>
      <c r="R305" s="160"/>
      <c r="S305" s="160"/>
      <c r="T305" s="161"/>
      <c r="AT305" s="156" t="s">
        <v>146</v>
      </c>
      <c r="AU305" s="156" t="s">
        <v>83</v>
      </c>
      <c r="AV305" s="13" t="s">
        <v>83</v>
      </c>
      <c r="AW305" s="13" t="s">
        <v>29</v>
      </c>
      <c r="AX305" s="13" t="s">
        <v>73</v>
      </c>
      <c r="AY305" s="156" t="s">
        <v>137</v>
      </c>
    </row>
    <row r="306" spans="1:65" s="13" customFormat="1">
      <c r="B306" s="154"/>
      <c r="D306" s="155" t="s">
        <v>146</v>
      </c>
      <c r="E306" s="156" t="s">
        <v>1</v>
      </c>
      <c r="F306" s="157" t="s">
        <v>441</v>
      </c>
      <c r="H306" s="158">
        <v>3.9129999999999998</v>
      </c>
      <c r="L306" s="154"/>
      <c r="M306" s="159"/>
      <c r="N306" s="160"/>
      <c r="O306" s="160"/>
      <c r="P306" s="160"/>
      <c r="Q306" s="160"/>
      <c r="R306" s="160"/>
      <c r="S306" s="160"/>
      <c r="T306" s="161"/>
      <c r="AT306" s="156" t="s">
        <v>146</v>
      </c>
      <c r="AU306" s="156" t="s">
        <v>83</v>
      </c>
      <c r="AV306" s="13" t="s">
        <v>83</v>
      </c>
      <c r="AW306" s="13" t="s">
        <v>29</v>
      </c>
      <c r="AX306" s="13" t="s">
        <v>73</v>
      </c>
      <c r="AY306" s="156" t="s">
        <v>137</v>
      </c>
    </row>
    <row r="307" spans="1:65" s="13" customFormat="1">
      <c r="B307" s="154"/>
      <c r="D307" s="155" t="s">
        <v>146</v>
      </c>
      <c r="E307" s="156" t="s">
        <v>1</v>
      </c>
      <c r="F307" s="157" t="s">
        <v>442</v>
      </c>
      <c r="H307" s="158">
        <v>2.85</v>
      </c>
      <c r="L307" s="154"/>
      <c r="M307" s="159"/>
      <c r="N307" s="160"/>
      <c r="O307" s="160"/>
      <c r="P307" s="160"/>
      <c r="Q307" s="160"/>
      <c r="R307" s="160"/>
      <c r="S307" s="160"/>
      <c r="T307" s="161"/>
      <c r="AT307" s="156" t="s">
        <v>146</v>
      </c>
      <c r="AU307" s="156" t="s">
        <v>83</v>
      </c>
      <c r="AV307" s="13" t="s">
        <v>83</v>
      </c>
      <c r="AW307" s="13" t="s">
        <v>29</v>
      </c>
      <c r="AX307" s="13" t="s">
        <v>73</v>
      </c>
      <c r="AY307" s="156" t="s">
        <v>137</v>
      </c>
    </row>
    <row r="308" spans="1:65" s="14" customFormat="1">
      <c r="B308" s="162"/>
      <c r="D308" s="155" t="s">
        <v>146</v>
      </c>
      <c r="E308" s="163" t="s">
        <v>1</v>
      </c>
      <c r="F308" s="164" t="s">
        <v>160</v>
      </c>
      <c r="H308" s="165">
        <v>20.363</v>
      </c>
      <c r="L308" s="162"/>
      <c r="M308" s="166"/>
      <c r="N308" s="167"/>
      <c r="O308" s="167"/>
      <c r="P308" s="167"/>
      <c r="Q308" s="167"/>
      <c r="R308" s="167"/>
      <c r="S308" s="167"/>
      <c r="T308" s="168"/>
      <c r="AT308" s="163" t="s">
        <v>146</v>
      </c>
      <c r="AU308" s="163" t="s">
        <v>83</v>
      </c>
      <c r="AV308" s="14" t="s">
        <v>144</v>
      </c>
      <c r="AW308" s="14" t="s">
        <v>29</v>
      </c>
      <c r="AX308" s="14" t="s">
        <v>81</v>
      </c>
      <c r="AY308" s="163" t="s">
        <v>137</v>
      </c>
    </row>
    <row r="309" spans="1:65" s="2" customFormat="1" ht="24.2" customHeight="1">
      <c r="A309" s="30"/>
      <c r="B309" s="141"/>
      <c r="C309" s="142" t="s">
        <v>447</v>
      </c>
      <c r="D309" s="142" t="s">
        <v>139</v>
      </c>
      <c r="E309" s="143" t="s">
        <v>448</v>
      </c>
      <c r="F309" s="144" t="s">
        <v>449</v>
      </c>
      <c r="G309" s="145" t="s">
        <v>215</v>
      </c>
      <c r="H309" s="146">
        <v>92.506</v>
      </c>
      <c r="I309" s="198"/>
      <c r="J309" s="147">
        <f>ROUND(I309*H309,2)</f>
        <v>0</v>
      </c>
      <c r="K309" s="144" t="s">
        <v>143</v>
      </c>
      <c r="L309" s="31"/>
      <c r="M309" s="148" t="s">
        <v>1</v>
      </c>
      <c r="N309" s="149" t="s">
        <v>38</v>
      </c>
      <c r="O309" s="150">
        <v>7.4999999999999997E-2</v>
      </c>
      <c r="P309" s="150">
        <f>O309*H309</f>
        <v>6.9379499999999998</v>
      </c>
      <c r="Q309" s="150">
        <v>2.9999999999999997E-4</v>
      </c>
      <c r="R309" s="150">
        <f>Q309*H309</f>
        <v>2.7751799999999997E-2</v>
      </c>
      <c r="S309" s="150">
        <v>0</v>
      </c>
      <c r="T309" s="151">
        <f>S309*H309</f>
        <v>0</v>
      </c>
      <c r="U309" s="30"/>
      <c r="V309" s="30"/>
      <c r="W309" s="30"/>
      <c r="X309" s="30"/>
      <c r="Y309" s="30"/>
      <c r="Z309" s="30"/>
      <c r="AA309" s="30"/>
      <c r="AB309" s="30"/>
      <c r="AC309" s="30"/>
      <c r="AD309" s="30"/>
      <c r="AE309" s="30"/>
      <c r="AR309" s="152" t="s">
        <v>144</v>
      </c>
      <c r="AT309" s="152" t="s">
        <v>139</v>
      </c>
      <c r="AU309" s="152" t="s">
        <v>83</v>
      </c>
      <c r="AY309" s="18" t="s">
        <v>137</v>
      </c>
      <c r="BE309" s="153">
        <f>IF(N309="základní",J309,0)</f>
        <v>0</v>
      </c>
      <c r="BF309" s="153">
        <f>IF(N309="snížená",J309,0)</f>
        <v>0</v>
      </c>
      <c r="BG309" s="153">
        <f>IF(N309="zákl. přenesená",J309,0)</f>
        <v>0</v>
      </c>
      <c r="BH309" s="153">
        <f>IF(N309="sníž. přenesená",J309,0)</f>
        <v>0</v>
      </c>
      <c r="BI309" s="153">
        <f>IF(N309="nulová",J309,0)</f>
        <v>0</v>
      </c>
      <c r="BJ309" s="18" t="s">
        <v>81</v>
      </c>
      <c r="BK309" s="153">
        <f>ROUND(I309*H309,2)</f>
        <v>0</v>
      </c>
      <c r="BL309" s="18" t="s">
        <v>144</v>
      </c>
      <c r="BM309" s="152" t="s">
        <v>450</v>
      </c>
    </row>
    <row r="310" spans="1:65" s="13" customFormat="1">
      <c r="B310" s="154"/>
      <c r="D310" s="155" t="s">
        <v>146</v>
      </c>
      <c r="E310" s="156" t="s">
        <v>1</v>
      </c>
      <c r="F310" s="157" t="s">
        <v>451</v>
      </c>
      <c r="H310" s="158">
        <v>34.881</v>
      </c>
      <c r="L310" s="154"/>
      <c r="M310" s="159"/>
      <c r="N310" s="160"/>
      <c r="O310" s="160"/>
      <c r="P310" s="160"/>
      <c r="Q310" s="160"/>
      <c r="R310" s="160"/>
      <c r="S310" s="160"/>
      <c r="T310" s="161"/>
      <c r="AT310" s="156" t="s">
        <v>146</v>
      </c>
      <c r="AU310" s="156" t="s">
        <v>83</v>
      </c>
      <c r="AV310" s="13" t="s">
        <v>83</v>
      </c>
      <c r="AW310" s="13" t="s">
        <v>29</v>
      </c>
      <c r="AX310" s="13" t="s">
        <v>73</v>
      </c>
      <c r="AY310" s="156" t="s">
        <v>137</v>
      </c>
    </row>
    <row r="311" spans="1:65" s="13" customFormat="1">
      <c r="B311" s="154"/>
      <c r="D311" s="155" t="s">
        <v>146</v>
      </c>
      <c r="E311" s="156" t="s">
        <v>1</v>
      </c>
      <c r="F311" s="157" t="s">
        <v>452</v>
      </c>
      <c r="H311" s="158">
        <v>44.2</v>
      </c>
      <c r="L311" s="154"/>
      <c r="M311" s="159"/>
      <c r="N311" s="160"/>
      <c r="O311" s="160"/>
      <c r="P311" s="160"/>
      <c r="Q311" s="160"/>
      <c r="R311" s="160"/>
      <c r="S311" s="160"/>
      <c r="T311" s="161"/>
      <c r="AT311" s="156" t="s">
        <v>146</v>
      </c>
      <c r="AU311" s="156" t="s">
        <v>83</v>
      </c>
      <c r="AV311" s="13" t="s">
        <v>83</v>
      </c>
      <c r="AW311" s="13" t="s">
        <v>29</v>
      </c>
      <c r="AX311" s="13" t="s">
        <v>73</v>
      </c>
      <c r="AY311" s="156" t="s">
        <v>137</v>
      </c>
    </row>
    <row r="312" spans="1:65" s="13" customFormat="1">
      <c r="B312" s="154"/>
      <c r="D312" s="155" t="s">
        <v>146</v>
      </c>
      <c r="E312" s="156" t="s">
        <v>1</v>
      </c>
      <c r="F312" s="157" t="s">
        <v>453</v>
      </c>
      <c r="H312" s="158">
        <v>13.425000000000001</v>
      </c>
      <c r="L312" s="154"/>
      <c r="M312" s="159"/>
      <c r="N312" s="160"/>
      <c r="O312" s="160"/>
      <c r="P312" s="160"/>
      <c r="Q312" s="160"/>
      <c r="R312" s="160"/>
      <c r="S312" s="160"/>
      <c r="T312" s="161"/>
      <c r="AT312" s="156" t="s">
        <v>146</v>
      </c>
      <c r="AU312" s="156" t="s">
        <v>83</v>
      </c>
      <c r="AV312" s="13" t="s">
        <v>83</v>
      </c>
      <c r="AW312" s="13" t="s">
        <v>29</v>
      </c>
      <c r="AX312" s="13" t="s">
        <v>73</v>
      </c>
      <c r="AY312" s="156" t="s">
        <v>137</v>
      </c>
    </row>
    <row r="313" spans="1:65" s="14" customFormat="1">
      <c r="B313" s="162"/>
      <c r="D313" s="155" t="s">
        <v>146</v>
      </c>
      <c r="E313" s="163" t="s">
        <v>1</v>
      </c>
      <c r="F313" s="164" t="s">
        <v>160</v>
      </c>
      <c r="H313" s="165">
        <v>92.506</v>
      </c>
      <c r="L313" s="162"/>
      <c r="M313" s="166"/>
      <c r="N313" s="167"/>
      <c r="O313" s="167"/>
      <c r="P313" s="167"/>
      <c r="Q313" s="167"/>
      <c r="R313" s="167"/>
      <c r="S313" s="167"/>
      <c r="T313" s="168"/>
      <c r="AT313" s="163" t="s">
        <v>146</v>
      </c>
      <c r="AU313" s="163" t="s">
        <v>83</v>
      </c>
      <c r="AV313" s="14" t="s">
        <v>144</v>
      </c>
      <c r="AW313" s="14" t="s">
        <v>29</v>
      </c>
      <c r="AX313" s="14" t="s">
        <v>81</v>
      </c>
      <c r="AY313" s="163" t="s">
        <v>137</v>
      </c>
    </row>
    <row r="314" spans="1:65" s="2" customFormat="1" ht="24.2" customHeight="1">
      <c r="A314" s="30"/>
      <c r="B314" s="141"/>
      <c r="C314" s="142" t="s">
        <v>454</v>
      </c>
      <c r="D314" s="142" t="s">
        <v>139</v>
      </c>
      <c r="E314" s="143" t="s">
        <v>455</v>
      </c>
      <c r="F314" s="144" t="s">
        <v>456</v>
      </c>
      <c r="G314" s="145" t="s">
        <v>215</v>
      </c>
      <c r="H314" s="146">
        <v>92.506</v>
      </c>
      <c r="I314" s="198"/>
      <c r="J314" s="147">
        <f>ROUND(I314*H314,2)</f>
        <v>0</v>
      </c>
      <c r="K314" s="144" t="s">
        <v>143</v>
      </c>
      <c r="L314" s="31"/>
      <c r="M314" s="148" t="s">
        <v>1</v>
      </c>
      <c r="N314" s="149" t="s">
        <v>38</v>
      </c>
      <c r="O314" s="150">
        <v>0.245</v>
      </c>
      <c r="P314" s="150">
        <f>O314*H314</f>
        <v>22.663969999999999</v>
      </c>
      <c r="Q314" s="150">
        <v>2.8500000000000001E-3</v>
      </c>
      <c r="R314" s="150">
        <f>Q314*H314</f>
        <v>0.26364209999999999</v>
      </c>
      <c r="S314" s="150">
        <v>0</v>
      </c>
      <c r="T314" s="151">
        <f>S314*H314</f>
        <v>0</v>
      </c>
      <c r="U314" s="30"/>
      <c r="V314" s="30"/>
      <c r="W314" s="30"/>
      <c r="X314" s="30"/>
      <c r="Y314" s="30"/>
      <c r="Z314" s="30"/>
      <c r="AA314" s="30"/>
      <c r="AB314" s="30"/>
      <c r="AC314" s="30"/>
      <c r="AD314" s="30"/>
      <c r="AE314" s="30"/>
      <c r="AR314" s="152" t="s">
        <v>144</v>
      </c>
      <c r="AT314" s="152" t="s">
        <v>139</v>
      </c>
      <c r="AU314" s="152" t="s">
        <v>83</v>
      </c>
      <c r="AY314" s="18" t="s">
        <v>137</v>
      </c>
      <c r="BE314" s="153">
        <f>IF(N314="základní",J314,0)</f>
        <v>0</v>
      </c>
      <c r="BF314" s="153">
        <f>IF(N314="snížená",J314,0)</f>
        <v>0</v>
      </c>
      <c r="BG314" s="153">
        <f>IF(N314="zákl. přenesená",J314,0)</f>
        <v>0</v>
      </c>
      <c r="BH314" s="153">
        <f>IF(N314="sníž. přenesená",J314,0)</f>
        <v>0</v>
      </c>
      <c r="BI314" s="153">
        <f>IF(N314="nulová",J314,0)</f>
        <v>0</v>
      </c>
      <c r="BJ314" s="18" t="s">
        <v>81</v>
      </c>
      <c r="BK314" s="153">
        <f>ROUND(I314*H314,2)</f>
        <v>0</v>
      </c>
      <c r="BL314" s="18" t="s">
        <v>144</v>
      </c>
      <c r="BM314" s="152" t="s">
        <v>457</v>
      </c>
    </row>
    <row r="315" spans="1:65" s="13" customFormat="1">
      <c r="B315" s="154"/>
      <c r="D315" s="155" t="s">
        <v>146</v>
      </c>
      <c r="E315" s="156" t="s">
        <v>1</v>
      </c>
      <c r="F315" s="157" t="s">
        <v>451</v>
      </c>
      <c r="H315" s="158">
        <v>34.881</v>
      </c>
      <c r="L315" s="154"/>
      <c r="M315" s="159"/>
      <c r="N315" s="160"/>
      <c r="O315" s="160"/>
      <c r="P315" s="160"/>
      <c r="Q315" s="160"/>
      <c r="R315" s="160"/>
      <c r="S315" s="160"/>
      <c r="T315" s="161"/>
      <c r="AT315" s="156" t="s">
        <v>146</v>
      </c>
      <c r="AU315" s="156" t="s">
        <v>83</v>
      </c>
      <c r="AV315" s="13" t="s">
        <v>83</v>
      </c>
      <c r="AW315" s="13" t="s">
        <v>29</v>
      </c>
      <c r="AX315" s="13" t="s">
        <v>73</v>
      </c>
      <c r="AY315" s="156" t="s">
        <v>137</v>
      </c>
    </row>
    <row r="316" spans="1:65" s="13" customFormat="1">
      <c r="B316" s="154"/>
      <c r="D316" s="155" t="s">
        <v>146</v>
      </c>
      <c r="E316" s="156" t="s">
        <v>1</v>
      </c>
      <c r="F316" s="157" t="s">
        <v>452</v>
      </c>
      <c r="H316" s="158">
        <v>44.2</v>
      </c>
      <c r="L316" s="154"/>
      <c r="M316" s="159"/>
      <c r="N316" s="160"/>
      <c r="O316" s="160"/>
      <c r="P316" s="160"/>
      <c r="Q316" s="160"/>
      <c r="R316" s="160"/>
      <c r="S316" s="160"/>
      <c r="T316" s="161"/>
      <c r="AT316" s="156" t="s">
        <v>146</v>
      </c>
      <c r="AU316" s="156" t="s">
        <v>83</v>
      </c>
      <c r="AV316" s="13" t="s">
        <v>83</v>
      </c>
      <c r="AW316" s="13" t="s">
        <v>29</v>
      </c>
      <c r="AX316" s="13" t="s">
        <v>73</v>
      </c>
      <c r="AY316" s="156" t="s">
        <v>137</v>
      </c>
    </row>
    <row r="317" spans="1:65" s="13" customFormat="1">
      <c r="B317" s="154"/>
      <c r="D317" s="155" t="s">
        <v>146</v>
      </c>
      <c r="E317" s="156" t="s">
        <v>1</v>
      </c>
      <c r="F317" s="157" t="s">
        <v>453</v>
      </c>
      <c r="H317" s="158">
        <v>13.425000000000001</v>
      </c>
      <c r="L317" s="154"/>
      <c r="M317" s="159"/>
      <c r="N317" s="160"/>
      <c r="O317" s="160"/>
      <c r="P317" s="160"/>
      <c r="Q317" s="160"/>
      <c r="R317" s="160"/>
      <c r="S317" s="160"/>
      <c r="T317" s="161"/>
      <c r="AT317" s="156" t="s">
        <v>146</v>
      </c>
      <c r="AU317" s="156" t="s">
        <v>83</v>
      </c>
      <c r="AV317" s="13" t="s">
        <v>83</v>
      </c>
      <c r="AW317" s="13" t="s">
        <v>29</v>
      </c>
      <c r="AX317" s="13" t="s">
        <v>73</v>
      </c>
      <c r="AY317" s="156" t="s">
        <v>137</v>
      </c>
    </row>
    <row r="318" spans="1:65" s="14" customFormat="1">
      <c r="B318" s="162"/>
      <c r="D318" s="155" t="s">
        <v>146</v>
      </c>
      <c r="E318" s="163" t="s">
        <v>1</v>
      </c>
      <c r="F318" s="164" t="s">
        <v>160</v>
      </c>
      <c r="H318" s="165">
        <v>92.506</v>
      </c>
      <c r="L318" s="162"/>
      <c r="M318" s="166"/>
      <c r="N318" s="167"/>
      <c r="O318" s="167"/>
      <c r="P318" s="167"/>
      <c r="Q318" s="167"/>
      <c r="R318" s="167"/>
      <c r="S318" s="167"/>
      <c r="T318" s="168"/>
      <c r="AT318" s="163" t="s">
        <v>146</v>
      </c>
      <c r="AU318" s="163" t="s">
        <v>83</v>
      </c>
      <c r="AV318" s="14" t="s">
        <v>144</v>
      </c>
      <c r="AW318" s="14" t="s">
        <v>29</v>
      </c>
      <c r="AX318" s="14" t="s">
        <v>81</v>
      </c>
      <c r="AY318" s="163" t="s">
        <v>137</v>
      </c>
    </row>
    <row r="319" spans="1:65" s="2" customFormat="1" ht="24.2" customHeight="1">
      <c r="A319" s="30"/>
      <c r="B319" s="141"/>
      <c r="C319" s="142" t="s">
        <v>458</v>
      </c>
      <c r="D319" s="142" t="s">
        <v>139</v>
      </c>
      <c r="E319" s="143" t="s">
        <v>459</v>
      </c>
      <c r="F319" s="144" t="s">
        <v>460</v>
      </c>
      <c r="G319" s="145" t="s">
        <v>215</v>
      </c>
      <c r="H319" s="146">
        <v>12.715</v>
      </c>
      <c r="I319" s="198"/>
      <c r="J319" s="147">
        <f>ROUND(I319*H319,2)</f>
        <v>0</v>
      </c>
      <c r="K319" s="144" t="s">
        <v>143</v>
      </c>
      <c r="L319" s="31"/>
      <c r="M319" s="148" t="s">
        <v>1</v>
      </c>
      <c r="N319" s="149" t="s">
        <v>38</v>
      </c>
      <c r="O319" s="150">
        <v>0.06</v>
      </c>
      <c r="P319" s="150">
        <f>O319*H319</f>
        <v>0.76289999999999991</v>
      </c>
      <c r="Q319" s="150">
        <v>0</v>
      </c>
      <c r="R319" s="150">
        <f>Q319*H319</f>
        <v>0</v>
      </c>
      <c r="S319" s="150">
        <v>0</v>
      </c>
      <c r="T319" s="151">
        <f>S319*H319</f>
        <v>0</v>
      </c>
      <c r="U319" s="30"/>
      <c r="V319" s="30"/>
      <c r="W319" s="30"/>
      <c r="X319" s="30"/>
      <c r="Y319" s="30"/>
      <c r="Z319" s="30"/>
      <c r="AA319" s="30"/>
      <c r="AB319" s="30"/>
      <c r="AC319" s="30"/>
      <c r="AD319" s="30"/>
      <c r="AE319" s="30"/>
      <c r="AR319" s="152" t="s">
        <v>144</v>
      </c>
      <c r="AT319" s="152" t="s">
        <v>139</v>
      </c>
      <c r="AU319" s="152" t="s">
        <v>83</v>
      </c>
      <c r="AY319" s="18" t="s">
        <v>137</v>
      </c>
      <c r="BE319" s="153">
        <f>IF(N319="základní",J319,0)</f>
        <v>0</v>
      </c>
      <c r="BF319" s="153">
        <f>IF(N319="snížená",J319,0)</f>
        <v>0</v>
      </c>
      <c r="BG319" s="153">
        <f>IF(N319="zákl. přenesená",J319,0)</f>
        <v>0</v>
      </c>
      <c r="BH319" s="153">
        <f>IF(N319="sníž. přenesená",J319,0)</f>
        <v>0</v>
      </c>
      <c r="BI319" s="153">
        <f>IF(N319="nulová",J319,0)</f>
        <v>0</v>
      </c>
      <c r="BJ319" s="18" t="s">
        <v>81</v>
      </c>
      <c r="BK319" s="153">
        <f>ROUND(I319*H319,2)</f>
        <v>0</v>
      </c>
      <c r="BL319" s="18" t="s">
        <v>144</v>
      </c>
      <c r="BM319" s="152" t="s">
        <v>461</v>
      </c>
    </row>
    <row r="320" spans="1:65" s="13" customFormat="1">
      <c r="B320" s="154"/>
      <c r="D320" s="155" t="s">
        <v>146</v>
      </c>
      <c r="E320" s="156" t="s">
        <v>1</v>
      </c>
      <c r="F320" s="157" t="s">
        <v>462</v>
      </c>
      <c r="H320" s="158">
        <v>5.625</v>
      </c>
      <c r="L320" s="154"/>
      <c r="M320" s="159"/>
      <c r="N320" s="160"/>
      <c r="O320" s="160"/>
      <c r="P320" s="160"/>
      <c r="Q320" s="160"/>
      <c r="R320" s="160"/>
      <c r="S320" s="160"/>
      <c r="T320" s="161"/>
      <c r="AT320" s="156" t="s">
        <v>146</v>
      </c>
      <c r="AU320" s="156" t="s">
        <v>83</v>
      </c>
      <c r="AV320" s="13" t="s">
        <v>83</v>
      </c>
      <c r="AW320" s="13" t="s">
        <v>29</v>
      </c>
      <c r="AX320" s="13" t="s">
        <v>73</v>
      </c>
      <c r="AY320" s="156" t="s">
        <v>137</v>
      </c>
    </row>
    <row r="321" spans="1:65" s="13" customFormat="1">
      <c r="B321" s="154"/>
      <c r="D321" s="155" t="s">
        <v>146</v>
      </c>
      <c r="E321" s="156" t="s">
        <v>1</v>
      </c>
      <c r="F321" s="157" t="s">
        <v>463</v>
      </c>
      <c r="H321" s="158">
        <v>3.2250000000000001</v>
      </c>
      <c r="L321" s="154"/>
      <c r="M321" s="159"/>
      <c r="N321" s="160"/>
      <c r="O321" s="160"/>
      <c r="P321" s="160"/>
      <c r="Q321" s="160"/>
      <c r="R321" s="160"/>
      <c r="S321" s="160"/>
      <c r="T321" s="161"/>
      <c r="AT321" s="156" t="s">
        <v>146</v>
      </c>
      <c r="AU321" s="156" t="s">
        <v>83</v>
      </c>
      <c r="AV321" s="13" t="s">
        <v>83</v>
      </c>
      <c r="AW321" s="13" t="s">
        <v>29</v>
      </c>
      <c r="AX321" s="13" t="s">
        <v>73</v>
      </c>
      <c r="AY321" s="156" t="s">
        <v>137</v>
      </c>
    </row>
    <row r="322" spans="1:65" s="13" customFormat="1">
      <c r="B322" s="154"/>
      <c r="D322" s="155" t="s">
        <v>146</v>
      </c>
      <c r="E322" s="156" t="s">
        <v>1</v>
      </c>
      <c r="F322" s="157" t="s">
        <v>464</v>
      </c>
      <c r="H322" s="158">
        <v>1.5</v>
      </c>
      <c r="L322" s="154"/>
      <c r="M322" s="159"/>
      <c r="N322" s="160"/>
      <c r="O322" s="160"/>
      <c r="P322" s="160"/>
      <c r="Q322" s="160"/>
      <c r="R322" s="160"/>
      <c r="S322" s="160"/>
      <c r="T322" s="161"/>
      <c r="AT322" s="156" t="s">
        <v>146</v>
      </c>
      <c r="AU322" s="156" t="s">
        <v>83</v>
      </c>
      <c r="AV322" s="13" t="s">
        <v>83</v>
      </c>
      <c r="AW322" s="13" t="s">
        <v>29</v>
      </c>
      <c r="AX322" s="13" t="s">
        <v>73</v>
      </c>
      <c r="AY322" s="156" t="s">
        <v>137</v>
      </c>
    </row>
    <row r="323" spans="1:65" s="13" customFormat="1">
      <c r="B323" s="154"/>
      <c r="D323" s="155" t="s">
        <v>146</v>
      </c>
      <c r="E323" s="156" t="s">
        <v>1</v>
      </c>
      <c r="F323" s="157" t="s">
        <v>465</v>
      </c>
      <c r="H323" s="158">
        <v>2.3650000000000002</v>
      </c>
      <c r="L323" s="154"/>
      <c r="M323" s="159"/>
      <c r="N323" s="160"/>
      <c r="O323" s="160"/>
      <c r="P323" s="160"/>
      <c r="Q323" s="160"/>
      <c r="R323" s="160"/>
      <c r="S323" s="160"/>
      <c r="T323" s="161"/>
      <c r="AT323" s="156" t="s">
        <v>146</v>
      </c>
      <c r="AU323" s="156" t="s">
        <v>83</v>
      </c>
      <c r="AV323" s="13" t="s">
        <v>83</v>
      </c>
      <c r="AW323" s="13" t="s">
        <v>29</v>
      </c>
      <c r="AX323" s="13" t="s">
        <v>73</v>
      </c>
      <c r="AY323" s="156" t="s">
        <v>137</v>
      </c>
    </row>
    <row r="324" spans="1:65" s="14" customFormat="1">
      <c r="B324" s="162"/>
      <c r="D324" s="155" t="s">
        <v>146</v>
      </c>
      <c r="E324" s="163" t="s">
        <v>1</v>
      </c>
      <c r="F324" s="164" t="s">
        <v>160</v>
      </c>
      <c r="H324" s="165">
        <v>12.715</v>
      </c>
      <c r="L324" s="162"/>
      <c r="M324" s="166"/>
      <c r="N324" s="167"/>
      <c r="O324" s="167"/>
      <c r="P324" s="167"/>
      <c r="Q324" s="167"/>
      <c r="R324" s="167"/>
      <c r="S324" s="167"/>
      <c r="T324" s="168"/>
      <c r="AT324" s="163" t="s">
        <v>146</v>
      </c>
      <c r="AU324" s="163" t="s">
        <v>83</v>
      </c>
      <c r="AV324" s="14" t="s">
        <v>144</v>
      </c>
      <c r="AW324" s="14" t="s">
        <v>29</v>
      </c>
      <c r="AX324" s="14" t="s">
        <v>81</v>
      </c>
      <c r="AY324" s="163" t="s">
        <v>137</v>
      </c>
    </row>
    <row r="325" spans="1:65" s="2" customFormat="1" ht="33" customHeight="1">
      <c r="A325" s="30"/>
      <c r="B325" s="141"/>
      <c r="C325" s="142" t="s">
        <v>466</v>
      </c>
      <c r="D325" s="142" t="s">
        <v>139</v>
      </c>
      <c r="E325" s="143" t="s">
        <v>467</v>
      </c>
      <c r="F325" s="144" t="s">
        <v>468</v>
      </c>
      <c r="G325" s="145" t="s">
        <v>150</v>
      </c>
      <c r="H325" s="146">
        <v>5.2270000000000003</v>
      </c>
      <c r="I325" s="198"/>
      <c r="J325" s="147">
        <f>ROUND(I325*H325,2)</f>
        <v>0</v>
      </c>
      <c r="K325" s="144" t="s">
        <v>143</v>
      </c>
      <c r="L325" s="31"/>
      <c r="M325" s="148" t="s">
        <v>1</v>
      </c>
      <c r="N325" s="149" t="s">
        <v>38</v>
      </c>
      <c r="O325" s="150">
        <v>3.2130000000000001</v>
      </c>
      <c r="P325" s="150">
        <f>O325*H325</f>
        <v>16.794351000000002</v>
      </c>
      <c r="Q325" s="150">
        <v>2.3010199999999998</v>
      </c>
      <c r="R325" s="150">
        <f>Q325*H325</f>
        <v>12.02743154</v>
      </c>
      <c r="S325" s="150">
        <v>0</v>
      </c>
      <c r="T325" s="151">
        <f>S325*H325</f>
        <v>0</v>
      </c>
      <c r="U325" s="30"/>
      <c r="V325" s="30"/>
      <c r="W325" s="30"/>
      <c r="X325" s="30"/>
      <c r="Y325" s="30"/>
      <c r="Z325" s="30"/>
      <c r="AA325" s="30"/>
      <c r="AB325" s="30"/>
      <c r="AC325" s="30"/>
      <c r="AD325" s="30"/>
      <c r="AE325" s="30"/>
      <c r="AR325" s="152" t="s">
        <v>144</v>
      </c>
      <c r="AT325" s="152" t="s">
        <v>139</v>
      </c>
      <c r="AU325" s="152" t="s">
        <v>83</v>
      </c>
      <c r="AY325" s="18" t="s">
        <v>137</v>
      </c>
      <c r="BE325" s="153">
        <f>IF(N325="základní",J325,0)</f>
        <v>0</v>
      </c>
      <c r="BF325" s="153">
        <f>IF(N325="snížená",J325,0)</f>
        <v>0</v>
      </c>
      <c r="BG325" s="153">
        <f>IF(N325="zákl. přenesená",J325,0)</f>
        <v>0</v>
      </c>
      <c r="BH325" s="153">
        <f>IF(N325="sníž. přenesená",J325,0)</f>
        <v>0</v>
      </c>
      <c r="BI325" s="153">
        <f>IF(N325="nulová",J325,0)</f>
        <v>0</v>
      </c>
      <c r="BJ325" s="18" t="s">
        <v>81</v>
      </c>
      <c r="BK325" s="153">
        <f>ROUND(I325*H325,2)</f>
        <v>0</v>
      </c>
      <c r="BL325" s="18" t="s">
        <v>144</v>
      </c>
      <c r="BM325" s="152" t="s">
        <v>469</v>
      </c>
    </row>
    <row r="326" spans="1:65" s="13" customFormat="1">
      <c r="B326" s="154"/>
      <c r="D326" s="155" t="s">
        <v>146</v>
      </c>
      <c r="E326" s="156" t="s">
        <v>1</v>
      </c>
      <c r="F326" s="157" t="s">
        <v>470</v>
      </c>
      <c r="H326" s="158">
        <v>5.2270000000000003</v>
      </c>
      <c r="L326" s="154"/>
      <c r="M326" s="159"/>
      <c r="N326" s="160"/>
      <c r="O326" s="160"/>
      <c r="P326" s="160"/>
      <c r="Q326" s="160"/>
      <c r="R326" s="160"/>
      <c r="S326" s="160"/>
      <c r="T326" s="161"/>
      <c r="AT326" s="156" t="s">
        <v>146</v>
      </c>
      <c r="AU326" s="156" t="s">
        <v>83</v>
      </c>
      <c r="AV326" s="13" t="s">
        <v>83</v>
      </c>
      <c r="AW326" s="13" t="s">
        <v>29</v>
      </c>
      <c r="AX326" s="13" t="s">
        <v>81</v>
      </c>
      <c r="AY326" s="156" t="s">
        <v>137</v>
      </c>
    </row>
    <row r="327" spans="1:65" s="2" customFormat="1" ht="33" customHeight="1">
      <c r="A327" s="30"/>
      <c r="B327" s="141"/>
      <c r="C327" s="142" t="s">
        <v>471</v>
      </c>
      <c r="D327" s="142" t="s">
        <v>139</v>
      </c>
      <c r="E327" s="143" t="s">
        <v>472</v>
      </c>
      <c r="F327" s="144" t="s">
        <v>473</v>
      </c>
      <c r="G327" s="145" t="s">
        <v>150</v>
      </c>
      <c r="H327" s="146">
        <v>5.2270000000000003</v>
      </c>
      <c r="I327" s="198"/>
      <c r="J327" s="147">
        <f>ROUND(I327*H327,2)</f>
        <v>0</v>
      </c>
      <c r="K327" s="144" t="s">
        <v>143</v>
      </c>
      <c r="L327" s="31"/>
      <c r="M327" s="148" t="s">
        <v>1</v>
      </c>
      <c r="N327" s="149" t="s">
        <v>38</v>
      </c>
      <c r="O327" s="150">
        <v>0.82</v>
      </c>
      <c r="P327" s="150">
        <f>O327*H327</f>
        <v>4.2861399999999996</v>
      </c>
      <c r="Q327" s="150">
        <v>0</v>
      </c>
      <c r="R327" s="150">
        <f>Q327*H327</f>
        <v>0</v>
      </c>
      <c r="S327" s="150">
        <v>0</v>
      </c>
      <c r="T327" s="151">
        <f>S327*H327</f>
        <v>0</v>
      </c>
      <c r="U327" s="30"/>
      <c r="V327" s="30"/>
      <c r="W327" s="30"/>
      <c r="X327" s="30"/>
      <c r="Y327" s="30"/>
      <c r="Z327" s="30"/>
      <c r="AA327" s="30"/>
      <c r="AB327" s="30"/>
      <c r="AC327" s="30"/>
      <c r="AD327" s="30"/>
      <c r="AE327" s="30"/>
      <c r="AR327" s="152" t="s">
        <v>144</v>
      </c>
      <c r="AT327" s="152" t="s">
        <v>139</v>
      </c>
      <c r="AU327" s="152" t="s">
        <v>83</v>
      </c>
      <c r="AY327" s="18" t="s">
        <v>137</v>
      </c>
      <c r="BE327" s="153">
        <f>IF(N327="základní",J327,0)</f>
        <v>0</v>
      </c>
      <c r="BF327" s="153">
        <f>IF(N327="snížená",J327,0)</f>
        <v>0</v>
      </c>
      <c r="BG327" s="153">
        <f>IF(N327="zákl. přenesená",J327,0)</f>
        <v>0</v>
      </c>
      <c r="BH327" s="153">
        <f>IF(N327="sníž. přenesená",J327,0)</f>
        <v>0</v>
      </c>
      <c r="BI327" s="153">
        <f>IF(N327="nulová",J327,0)</f>
        <v>0</v>
      </c>
      <c r="BJ327" s="18" t="s">
        <v>81</v>
      </c>
      <c r="BK327" s="153">
        <f>ROUND(I327*H327,2)</f>
        <v>0</v>
      </c>
      <c r="BL327" s="18" t="s">
        <v>144</v>
      </c>
      <c r="BM327" s="152" t="s">
        <v>474</v>
      </c>
    </row>
    <row r="328" spans="1:65" s="2" customFormat="1" ht="16.5" customHeight="1">
      <c r="A328" s="30"/>
      <c r="B328" s="141"/>
      <c r="C328" s="142" t="s">
        <v>475</v>
      </c>
      <c r="D328" s="142" t="s">
        <v>139</v>
      </c>
      <c r="E328" s="143" t="s">
        <v>476</v>
      </c>
      <c r="F328" s="144" t="s">
        <v>477</v>
      </c>
      <c r="G328" s="145" t="s">
        <v>184</v>
      </c>
      <c r="H328" s="146">
        <v>0.36299999999999999</v>
      </c>
      <c r="I328" s="198"/>
      <c r="J328" s="147">
        <f>ROUND(I328*H328,2)</f>
        <v>0</v>
      </c>
      <c r="K328" s="144" t="s">
        <v>143</v>
      </c>
      <c r="L328" s="31"/>
      <c r="M328" s="148" t="s">
        <v>1</v>
      </c>
      <c r="N328" s="149" t="s">
        <v>38</v>
      </c>
      <c r="O328" s="150">
        <v>15.231</v>
      </c>
      <c r="P328" s="150">
        <f>O328*H328</f>
        <v>5.5288529999999998</v>
      </c>
      <c r="Q328" s="150">
        <v>1.06277</v>
      </c>
      <c r="R328" s="150">
        <f>Q328*H328</f>
        <v>0.38578551</v>
      </c>
      <c r="S328" s="150">
        <v>0</v>
      </c>
      <c r="T328" s="151">
        <f>S328*H328</f>
        <v>0</v>
      </c>
      <c r="U328" s="30"/>
      <c r="V328" s="30"/>
      <c r="W328" s="30"/>
      <c r="X328" s="30"/>
      <c r="Y328" s="30"/>
      <c r="Z328" s="30"/>
      <c r="AA328" s="30"/>
      <c r="AB328" s="30"/>
      <c r="AC328" s="30"/>
      <c r="AD328" s="30"/>
      <c r="AE328" s="30"/>
      <c r="AR328" s="152" t="s">
        <v>144</v>
      </c>
      <c r="AT328" s="152" t="s">
        <v>139</v>
      </c>
      <c r="AU328" s="152" t="s">
        <v>83</v>
      </c>
      <c r="AY328" s="18" t="s">
        <v>137</v>
      </c>
      <c r="BE328" s="153">
        <f>IF(N328="základní",J328,0)</f>
        <v>0</v>
      </c>
      <c r="BF328" s="153">
        <f>IF(N328="snížená",J328,0)</f>
        <v>0</v>
      </c>
      <c r="BG328" s="153">
        <f>IF(N328="zákl. přenesená",J328,0)</f>
        <v>0</v>
      </c>
      <c r="BH328" s="153">
        <f>IF(N328="sníž. přenesená",J328,0)</f>
        <v>0</v>
      </c>
      <c r="BI328" s="153">
        <f>IF(N328="nulová",J328,0)</f>
        <v>0</v>
      </c>
      <c r="BJ328" s="18" t="s">
        <v>81</v>
      </c>
      <c r="BK328" s="153">
        <f>ROUND(I328*H328,2)</f>
        <v>0</v>
      </c>
      <c r="BL328" s="18" t="s">
        <v>144</v>
      </c>
      <c r="BM328" s="152" t="s">
        <v>478</v>
      </c>
    </row>
    <row r="329" spans="1:65" s="13" customFormat="1" ht="22.5">
      <c r="B329" s="154"/>
      <c r="D329" s="155" t="s">
        <v>146</v>
      </c>
      <c r="E329" s="156" t="s">
        <v>1</v>
      </c>
      <c r="F329" s="157" t="s">
        <v>479</v>
      </c>
      <c r="H329" s="158">
        <v>0.36299999999999999</v>
      </c>
      <c r="L329" s="154"/>
      <c r="M329" s="159"/>
      <c r="N329" s="160"/>
      <c r="O329" s="160"/>
      <c r="P329" s="160"/>
      <c r="Q329" s="160"/>
      <c r="R329" s="160"/>
      <c r="S329" s="160"/>
      <c r="T329" s="161"/>
      <c r="AT329" s="156" t="s">
        <v>146</v>
      </c>
      <c r="AU329" s="156" t="s">
        <v>83</v>
      </c>
      <c r="AV329" s="13" t="s">
        <v>83</v>
      </c>
      <c r="AW329" s="13" t="s">
        <v>29</v>
      </c>
      <c r="AX329" s="13" t="s">
        <v>81</v>
      </c>
      <c r="AY329" s="156" t="s">
        <v>137</v>
      </c>
    </row>
    <row r="330" spans="1:65" s="12" customFormat="1" ht="22.9" customHeight="1">
      <c r="B330" s="129"/>
      <c r="D330" s="130" t="s">
        <v>72</v>
      </c>
      <c r="E330" s="139" t="s">
        <v>187</v>
      </c>
      <c r="F330" s="139" t="s">
        <v>480</v>
      </c>
      <c r="J330" s="140">
        <f>BK330</f>
        <v>0</v>
      </c>
      <c r="L330" s="129"/>
      <c r="M330" s="133"/>
      <c r="N330" s="134"/>
      <c r="O330" s="134"/>
      <c r="P330" s="135">
        <f>SUM(P331:P368)</f>
        <v>381.25179900000001</v>
      </c>
      <c r="Q330" s="134"/>
      <c r="R330" s="135">
        <f>SUM(R331:R368)</f>
        <v>6.9725515800000002</v>
      </c>
      <c r="S330" s="134"/>
      <c r="T330" s="136">
        <f>SUM(T331:T368)</f>
        <v>96.640084000000002</v>
      </c>
      <c r="AR330" s="130" t="s">
        <v>81</v>
      </c>
      <c r="AT330" s="137" t="s">
        <v>72</v>
      </c>
      <c r="AU330" s="137" t="s">
        <v>81</v>
      </c>
      <c r="AY330" s="130" t="s">
        <v>137</v>
      </c>
      <c r="BK330" s="138">
        <f>SUM(BK331:BK368)</f>
        <v>0</v>
      </c>
    </row>
    <row r="331" spans="1:65" s="2" customFormat="1" ht="33" customHeight="1">
      <c r="A331" s="30"/>
      <c r="B331" s="141"/>
      <c r="C331" s="142" t="s">
        <v>481</v>
      </c>
      <c r="D331" s="142" t="s">
        <v>139</v>
      </c>
      <c r="E331" s="143" t="s">
        <v>482</v>
      </c>
      <c r="F331" s="144" t="s">
        <v>483</v>
      </c>
      <c r="G331" s="145" t="s">
        <v>142</v>
      </c>
      <c r="H331" s="146">
        <v>22.15</v>
      </c>
      <c r="I331" s="198"/>
      <c r="J331" s="147">
        <f>ROUND(I331*H331,2)</f>
        <v>0</v>
      </c>
      <c r="K331" s="144" t="s">
        <v>143</v>
      </c>
      <c r="L331" s="31"/>
      <c r="M331" s="148" t="s">
        <v>1</v>
      </c>
      <c r="N331" s="149" t="s">
        <v>38</v>
      </c>
      <c r="O331" s="150">
        <v>0.27100000000000002</v>
      </c>
      <c r="P331" s="150">
        <f>O331*H331</f>
        <v>6.00265</v>
      </c>
      <c r="Q331" s="150">
        <v>0.16849</v>
      </c>
      <c r="R331" s="150">
        <f>Q331*H331</f>
        <v>3.7320534999999997</v>
      </c>
      <c r="S331" s="150">
        <v>0</v>
      </c>
      <c r="T331" s="151">
        <f>S331*H331</f>
        <v>0</v>
      </c>
      <c r="U331" s="30"/>
      <c r="V331" s="30"/>
      <c r="W331" s="30"/>
      <c r="X331" s="30"/>
      <c r="Y331" s="30"/>
      <c r="Z331" s="30"/>
      <c r="AA331" s="30"/>
      <c r="AB331" s="30"/>
      <c r="AC331" s="30"/>
      <c r="AD331" s="30"/>
      <c r="AE331" s="30"/>
      <c r="AR331" s="152" t="s">
        <v>144</v>
      </c>
      <c r="AT331" s="152" t="s">
        <v>139</v>
      </c>
      <c r="AU331" s="152" t="s">
        <v>83</v>
      </c>
      <c r="AY331" s="18" t="s">
        <v>137</v>
      </c>
      <c r="BE331" s="153">
        <f>IF(N331="základní",J331,0)</f>
        <v>0</v>
      </c>
      <c r="BF331" s="153">
        <f>IF(N331="snížená",J331,0)</f>
        <v>0</v>
      </c>
      <c r="BG331" s="153">
        <f>IF(N331="zákl. přenesená",J331,0)</f>
        <v>0</v>
      </c>
      <c r="BH331" s="153">
        <f>IF(N331="sníž. přenesená",J331,0)</f>
        <v>0</v>
      </c>
      <c r="BI331" s="153">
        <f>IF(N331="nulová",J331,0)</f>
        <v>0</v>
      </c>
      <c r="BJ331" s="18" t="s">
        <v>81</v>
      </c>
      <c r="BK331" s="153">
        <f>ROUND(I331*H331,2)</f>
        <v>0</v>
      </c>
      <c r="BL331" s="18" t="s">
        <v>144</v>
      </c>
      <c r="BM331" s="152" t="s">
        <v>484</v>
      </c>
    </row>
    <row r="332" spans="1:65" s="13" customFormat="1">
      <c r="B332" s="154"/>
      <c r="D332" s="155" t="s">
        <v>146</v>
      </c>
      <c r="E332" s="156" t="s">
        <v>1</v>
      </c>
      <c r="F332" s="157" t="s">
        <v>485</v>
      </c>
      <c r="H332" s="158">
        <v>22.15</v>
      </c>
      <c r="L332" s="154"/>
      <c r="M332" s="159"/>
      <c r="N332" s="160"/>
      <c r="O332" s="160"/>
      <c r="P332" s="160"/>
      <c r="Q332" s="160"/>
      <c r="R332" s="160"/>
      <c r="S332" s="160"/>
      <c r="T332" s="161"/>
      <c r="AT332" s="156" t="s">
        <v>146</v>
      </c>
      <c r="AU332" s="156" t="s">
        <v>83</v>
      </c>
      <c r="AV332" s="13" t="s">
        <v>83</v>
      </c>
      <c r="AW332" s="13" t="s">
        <v>29</v>
      </c>
      <c r="AX332" s="13" t="s">
        <v>81</v>
      </c>
      <c r="AY332" s="156" t="s">
        <v>137</v>
      </c>
    </row>
    <row r="333" spans="1:65" s="2" customFormat="1" ht="16.5" customHeight="1">
      <c r="A333" s="30"/>
      <c r="B333" s="141"/>
      <c r="C333" s="169" t="s">
        <v>486</v>
      </c>
      <c r="D333" s="169" t="s">
        <v>201</v>
      </c>
      <c r="E333" s="170" t="s">
        <v>487</v>
      </c>
      <c r="F333" s="171" t="s">
        <v>488</v>
      </c>
      <c r="G333" s="172" t="s">
        <v>142</v>
      </c>
      <c r="H333" s="173">
        <v>23.257999999999999</v>
      </c>
      <c r="I333" s="198"/>
      <c r="J333" s="174">
        <f>ROUND(I333*H333,2)</f>
        <v>0</v>
      </c>
      <c r="K333" s="171" t="s">
        <v>143</v>
      </c>
      <c r="L333" s="175"/>
      <c r="M333" s="176" t="s">
        <v>1</v>
      </c>
      <c r="N333" s="177" t="s">
        <v>38</v>
      </c>
      <c r="O333" s="150">
        <v>0</v>
      </c>
      <c r="P333" s="150">
        <f>O333*H333</f>
        <v>0</v>
      </c>
      <c r="Q333" s="150">
        <v>5.6120000000000003E-2</v>
      </c>
      <c r="R333" s="150">
        <f>Q333*H333</f>
        <v>1.3052389600000001</v>
      </c>
      <c r="S333" s="150">
        <v>0</v>
      </c>
      <c r="T333" s="151">
        <f>S333*H333</f>
        <v>0</v>
      </c>
      <c r="U333" s="30"/>
      <c r="V333" s="30"/>
      <c r="W333" s="30"/>
      <c r="X333" s="30"/>
      <c r="Y333" s="30"/>
      <c r="Z333" s="30"/>
      <c r="AA333" s="30"/>
      <c r="AB333" s="30"/>
      <c r="AC333" s="30"/>
      <c r="AD333" s="30"/>
      <c r="AE333" s="30"/>
      <c r="AR333" s="152" t="s">
        <v>181</v>
      </c>
      <c r="AT333" s="152" t="s">
        <v>201</v>
      </c>
      <c r="AU333" s="152" t="s">
        <v>83</v>
      </c>
      <c r="AY333" s="18" t="s">
        <v>137</v>
      </c>
      <c r="BE333" s="153">
        <f>IF(N333="základní",J333,0)</f>
        <v>0</v>
      </c>
      <c r="BF333" s="153">
        <f>IF(N333="snížená",J333,0)</f>
        <v>0</v>
      </c>
      <c r="BG333" s="153">
        <f>IF(N333="zákl. přenesená",J333,0)</f>
        <v>0</v>
      </c>
      <c r="BH333" s="153">
        <f>IF(N333="sníž. přenesená",J333,0)</f>
        <v>0</v>
      </c>
      <c r="BI333" s="153">
        <f>IF(N333="nulová",J333,0)</f>
        <v>0</v>
      </c>
      <c r="BJ333" s="18" t="s">
        <v>81</v>
      </c>
      <c r="BK333" s="153">
        <f>ROUND(I333*H333,2)</f>
        <v>0</v>
      </c>
      <c r="BL333" s="18" t="s">
        <v>144</v>
      </c>
      <c r="BM333" s="152" t="s">
        <v>489</v>
      </c>
    </row>
    <row r="334" spans="1:65" s="13" customFormat="1">
      <c r="B334" s="154"/>
      <c r="D334" s="155" t="s">
        <v>146</v>
      </c>
      <c r="F334" s="157" t="s">
        <v>490</v>
      </c>
      <c r="H334" s="158">
        <v>23.257999999999999</v>
      </c>
      <c r="L334" s="154"/>
      <c r="M334" s="159"/>
      <c r="N334" s="160"/>
      <c r="O334" s="160"/>
      <c r="P334" s="160"/>
      <c r="Q334" s="160"/>
      <c r="R334" s="160"/>
      <c r="S334" s="160"/>
      <c r="T334" s="161"/>
      <c r="AT334" s="156" t="s">
        <v>146</v>
      </c>
      <c r="AU334" s="156" t="s">
        <v>83</v>
      </c>
      <c r="AV334" s="13" t="s">
        <v>83</v>
      </c>
      <c r="AW334" s="13" t="s">
        <v>3</v>
      </c>
      <c r="AX334" s="13" t="s">
        <v>81</v>
      </c>
      <c r="AY334" s="156" t="s">
        <v>137</v>
      </c>
    </row>
    <row r="335" spans="1:65" s="2" customFormat="1" ht="24.2" customHeight="1">
      <c r="A335" s="30"/>
      <c r="B335" s="141"/>
      <c r="C335" s="142" t="s">
        <v>491</v>
      </c>
      <c r="D335" s="142" t="s">
        <v>139</v>
      </c>
      <c r="E335" s="143" t="s">
        <v>492</v>
      </c>
      <c r="F335" s="144" t="s">
        <v>493</v>
      </c>
      <c r="G335" s="145" t="s">
        <v>142</v>
      </c>
      <c r="H335" s="146">
        <v>4</v>
      </c>
      <c r="I335" s="198"/>
      <c r="J335" s="147">
        <f>ROUND(I335*H335,2)</f>
        <v>0</v>
      </c>
      <c r="K335" s="144" t="s">
        <v>143</v>
      </c>
      <c r="L335" s="31"/>
      <c r="M335" s="148" t="s">
        <v>1</v>
      </c>
      <c r="N335" s="149" t="s">
        <v>38</v>
      </c>
      <c r="O335" s="150">
        <v>0.23400000000000001</v>
      </c>
      <c r="P335" s="150">
        <f>O335*H335</f>
        <v>0.93600000000000005</v>
      </c>
      <c r="Q335" s="150">
        <v>0.14066999999999999</v>
      </c>
      <c r="R335" s="150">
        <f>Q335*H335</f>
        <v>0.56267999999999996</v>
      </c>
      <c r="S335" s="150">
        <v>0</v>
      </c>
      <c r="T335" s="151">
        <f>S335*H335</f>
        <v>0</v>
      </c>
      <c r="U335" s="30"/>
      <c r="V335" s="30"/>
      <c r="W335" s="30"/>
      <c r="X335" s="30"/>
      <c r="Y335" s="30"/>
      <c r="Z335" s="30"/>
      <c r="AA335" s="30"/>
      <c r="AB335" s="30"/>
      <c r="AC335" s="30"/>
      <c r="AD335" s="30"/>
      <c r="AE335" s="30"/>
      <c r="AR335" s="152" t="s">
        <v>144</v>
      </c>
      <c r="AT335" s="152" t="s">
        <v>139</v>
      </c>
      <c r="AU335" s="152" t="s">
        <v>83</v>
      </c>
      <c r="AY335" s="18" t="s">
        <v>137</v>
      </c>
      <c r="BE335" s="153">
        <f>IF(N335="základní",J335,0)</f>
        <v>0</v>
      </c>
      <c r="BF335" s="153">
        <f>IF(N335="snížená",J335,0)</f>
        <v>0</v>
      </c>
      <c r="BG335" s="153">
        <f>IF(N335="zákl. přenesená",J335,0)</f>
        <v>0</v>
      </c>
      <c r="BH335" s="153">
        <f>IF(N335="sníž. přenesená",J335,0)</f>
        <v>0</v>
      </c>
      <c r="BI335" s="153">
        <f>IF(N335="nulová",J335,0)</f>
        <v>0</v>
      </c>
      <c r="BJ335" s="18" t="s">
        <v>81</v>
      </c>
      <c r="BK335" s="153">
        <f>ROUND(I335*H335,2)</f>
        <v>0</v>
      </c>
      <c r="BL335" s="18" t="s">
        <v>144</v>
      </c>
      <c r="BM335" s="152" t="s">
        <v>494</v>
      </c>
    </row>
    <row r="336" spans="1:65" s="15" customFormat="1">
      <c r="B336" s="178"/>
      <c r="D336" s="155" t="s">
        <v>146</v>
      </c>
      <c r="E336" s="179" t="s">
        <v>1</v>
      </c>
      <c r="F336" s="180" t="s">
        <v>495</v>
      </c>
      <c r="H336" s="179" t="s">
        <v>1</v>
      </c>
      <c r="L336" s="178"/>
      <c r="M336" s="181"/>
      <c r="N336" s="182"/>
      <c r="O336" s="182"/>
      <c r="P336" s="182"/>
      <c r="Q336" s="182"/>
      <c r="R336" s="182"/>
      <c r="S336" s="182"/>
      <c r="T336" s="183"/>
      <c r="AT336" s="179" t="s">
        <v>146</v>
      </c>
      <c r="AU336" s="179" t="s">
        <v>83</v>
      </c>
      <c r="AV336" s="15" t="s">
        <v>81</v>
      </c>
      <c r="AW336" s="15" t="s">
        <v>29</v>
      </c>
      <c r="AX336" s="15" t="s">
        <v>73</v>
      </c>
      <c r="AY336" s="179" t="s">
        <v>137</v>
      </c>
    </row>
    <row r="337" spans="1:65" s="13" customFormat="1">
      <c r="B337" s="154"/>
      <c r="D337" s="155" t="s">
        <v>146</v>
      </c>
      <c r="E337" s="156" t="s">
        <v>1</v>
      </c>
      <c r="F337" s="157" t="s">
        <v>496</v>
      </c>
      <c r="H337" s="158">
        <v>4</v>
      </c>
      <c r="L337" s="154"/>
      <c r="M337" s="159"/>
      <c r="N337" s="160"/>
      <c r="O337" s="160"/>
      <c r="P337" s="160"/>
      <c r="Q337" s="160"/>
      <c r="R337" s="160"/>
      <c r="S337" s="160"/>
      <c r="T337" s="161"/>
      <c r="AT337" s="156" t="s">
        <v>146</v>
      </c>
      <c r="AU337" s="156" t="s">
        <v>83</v>
      </c>
      <c r="AV337" s="13" t="s">
        <v>83</v>
      </c>
      <c r="AW337" s="13" t="s">
        <v>29</v>
      </c>
      <c r="AX337" s="13" t="s">
        <v>81</v>
      </c>
      <c r="AY337" s="156" t="s">
        <v>137</v>
      </c>
    </row>
    <row r="338" spans="1:65" s="2" customFormat="1" ht="24.2" customHeight="1">
      <c r="A338" s="30"/>
      <c r="B338" s="141"/>
      <c r="C338" s="142" t="s">
        <v>497</v>
      </c>
      <c r="D338" s="142" t="s">
        <v>139</v>
      </c>
      <c r="E338" s="143" t="s">
        <v>498</v>
      </c>
      <c r="F338" s="144" t="s">
        <v>499</v>
      </c>
      <c r="G338" s="145" t="s">
        <v>150</v>
      </c>
      <c r="H338" s="146">
        <v>0.59799999999999998</v>
      </c>
      <c r="I338" s="198"/>
      <c r="J338" s="147">
        <f>ROUND(I338*H338,2)</f>
        <v>0</v>
      </c>
      <c r="K338" s="144" t="s">
        <v>143</v>
      </c>
      <c r="L338" s="31"/>
      <c r="M338" s="148" t="s">
        <v>1</v>
      </c>
      <c r="N338" s="149" t="s">
        <v>38</v>
      </c>
      <c r="O338" s="150">
        <v>1.4419999999999999</v>
      </c>
      <c r="P338" s="150">
        <f>O338*H338</f>
        <v>0.86231599999999997</v>
      </c>
      <c r="Q338" s="150">
        <v>2.2563399999999998</v>
      </c>
      <c r="R338" s="150">
        <f>Q338*H338</f>
        <v>1.3492913199999998</v>
      </c>
      <c r="S338" s="150">
        <v>0</v>
      </c>
      <c r="T338" s="151">
        <f>S338*H338</f>
        <v>0</v>
      </c>
      <c r="U338" s="30"/>
      <c r="V338" s="30"/>
      <c r="W338" s="30"/>
      <c r="X338" s="30"/>
      <c r="Y338" s="30"/>
      <c r="Z338" s="30"/>
      <c r="AA338" s="30"/>
      <c r="AB338" s="30"/>
      <c r="AC338" s="30"/>
      <c r="AD338" s="30"/>
      <c r="AE338" s="30"/>
      <c r="AR338" s="152" t="s">
        <v>144</v>
      </c>
      <c r="AT338" s="152" t="s">
        <v>139</v>
      </c>
      <c r="AU338" s="152" t="s">
        <v>83</v>
      </c>
      <c r="AY338" s="18" t="s">
        <v>137</v>
      </c>
      <c r="BE338" s="153">
        <f>IF(N338="základní",J338,0)</f>
        <v>0</v>
      </c>
      <c r="BF338" s="153">
        <f>IF(N338="snížená",J338,0)</f>
        <v>0</v>
      </c>
      <c r="BG338" s="153">
        <f>IF(N338="zákl. přenesená",J338,0)</f>
        <v>0</v>
      </c>
      <c r="BH338" s="153">
        <f>IF(N338="sníž. přenesená",J338,0)</f>
        <v>0</v>
      </c>
      <c r="BI338" s="153">
        <f>IF(N338="nulová",J338,0)</f>
        <v>0</v>
      </c>
      <c r="BJ338" s="18" t="s">
        <v>81</v>
      </c>
      <c r="BK338" s="153">
        <f>ROUND(I338*H338,2)</f>
        <v>0</v>
      </c>
      <c r="BL338" s="18" t="s">
        <v>144</v>
      </c>
      <c r="BM338" s="152" t="s">
        <v>500</v>
      </c>
    </row>
    <row r="339" spans="1:65" s="13" customFormat="1">
      <c r="B339" s="154"/>
      <c r="D339" s="155" t="s">
        <v>146</v>
      </c>
      <c r="E339" s="156" t="s">
        <v>1</v>
      </c>
      <c r="F339" s="157" t="s">
        <v>501</v>
      </c>
      <c r="H339" s="158">
        <v>0.498</v>
      </c>
      <c r="L339" s="154"/>
      <c r="M339" s="159"/>
      <c r="N339" s="160"/>
      <c r="O339" s="160"/>
      <c r="P339" s="160"/>
      <c r="Q339" s="160"/>
      <c r="R339" s="160"/>
      <c r="S339" s="160"/>
      <c r="T339" s="161"/>
      <c r="AT339" s="156" t="s">
        <v>146</v>
      </c>
      <c r="AU339" s="156" t="s">
        <v>83</v>
      </c>
      <c r="AV339" s="13" t="s">
        <v>83</v>
      </c>
      <c r="AW339" s="13" t="s">
        <v>29</v>
      </c>
      <c r="AX339" s="13" t="s">
        <v>73</v>
      </c>
      <c r="AY339" s="156" t="s">
        <v>137</v>
      </c>
    </row>
    <row r="340" spans="1:65" s="13" customFormat="1">
      <c r="B340" s="154"/>
      <c r="D340" s="155" t="s">
        <v>146</v>
      </c>
      <c r="E340" s="156" t="s">
        <v>1</v>
      </c>
      <c r="F340" s="157" t="s">
        <v>502</v>
      </c>
      <c r="H340" s="158">
        <v>0.1</v>
      </c>
      <c r="L340" s="154"/>
      <c r="M340" s="159"/>
      <c r="N340" s="160"/>
      <c r="O340" s="160"/>
      <c r="P340" s="160"/>
      <c r="Q340" s="160"/>
      <c r="R340" s="160"/>
      <c r="S340" s="160"/>
      <c r="T340" s="161"/>
      <c r="AT340" s="156" t="s">
        <v>146</v>
      </c>
      <c r="AU340" s="156" t="s">
        <v>83</v>
      </c>
      <c r="AV340" s="13" t="s">
        <v>83</v>
      </c>
      <c r="AW340" s="13" t="s">
        <v>29</v>
      </c>
      <c r="AX340" s="13" t="s">
        <v>73</v>
      </c>
      <c r="AY340" s="156" t="s">
        <v>137</v>
      </c>
    </row>
    <row r="341" spans="1:65" s="14" customFormat="1">
      <c r="B341" s="162"/>
      <c r="D341" s="155" t="s">
        <v>146</v>
      </c>
      <c r="E341" s="163" t="s">
        <v>1</v>
      </c>
      <c r="F341" s="164" t="s">
        <v>160</v>
      </c>
      <c r="H341" s="165">
        <v>0.59799999999999998</v>
      </c>
      <c r="L341" s="162"/>
      <c r="M341" s="166"/>
      <c r="N341" s="167"/>
      <c r="O341" s="167"/>
      <c r="P341" s="167"/>
      <c r="Q341" s="167"/>
      <c r="R341" s="167"/>
      <c r="S341" s="167"/>
      <c r="T341" s="168"/>
      <c r="AT341" s="163" t="s">
        <v>146</v>
      </c>
      <c r="AU341" s="163" t="s">
        <v>83</v>
      </c>
      <c r="AV341" s="14" t="s">
        <v>144</v>
      </c>
      <c r="AW341" s="14" t="s">
        <v>29</v>
      </c>
      <c r="AX341" s="14" t="s">
        <v>81</v>
      </c>
      <c r="AY341" s="163" t="s">
        <v>137</v>
      </c>
    </row>
    <row r="342" spans="1:65" s="2" customFormat="1" ht="33" customHeight="1">
      <c r="A342" s="30"/>
      <c r="B342" s="141"/>
      <c r="C342" s="142" t="s">
        <v>503</v>
      </c>
      <c r="D342" s="142" t="s">
        <v>139</v>
      </c>
      <c r="E342" s="143" t="s">
        <v>504</v>
      </c>
      <c r="F342" s="144" t="s">
        <v>505</v>
      </c>
      <c r="G342" s="145" t="s">
        <v>215</v>
      </c>
      <c r="H342" s="146">
        <v>121.5</v>
      </c>
      <c r="I342" s="198"/>
      <c r="J342" s="147">
        <f>ROUND(I342*H342,2)</f>
        <v>0</v>
      </c>
      <c r="K342" s="144" t="s">
        <v>143</v>
      </c>
      <c r="L342" s="31"/>
      <c r="M342" s="148" t="s">
        <v>1</v>
      </c>
      <c r="N342" s="149" t="s">
        <v>38</v>
      </c>
      <c r="O342" s="150">
        <v>0.11</v>
      </c>
      <c r="P342" s="150">
        <f>O342*H342</f>
        <v>13.365</v>
      </c>
      <c r="Q342" s="150">
        <v>0</v>
      </c>
      <c r="R342" s="150">
        <f>Q342*H342</f>
        <v>0</v>
      </c>
      <c r="S342" s="150">
        <v>0</v>
      </c>
      <c r="T342" s="151">
        <f>S342*H342</f>
        <v>0</v>
      </c>
      <c r="U342" s="30"/>
      <c r="V342" s="30"/>
      <c r="W342" s="30"/>
      <c r="X342" s="30"/>
      <c r="Y342" s="30"/>
      <c r="Z342" s="30"/>
      <c r="AA342" s="30"/>
      <c r="AB342" s="30"/>
      <c r="AC342" s="30"/>
      <c r="AD342" s="30"/>
      <c r="AE342" s="30"/>
      <c r="AR342" s="152" t="s">
        <v>144</v>
      </c>
      <c r="AT342" s="152" t="s">
        <v>139</v>
      </c>
      <c r="AU342" s="152" t="s">
        <v>83</v>
      </c>
      <c r="AY342" s="18" t="s">
        <v>137</v>
      </c>
      <c r="BE342" s="153">
        <f>IF(N342="základní",J342,0)</f>
        <v>0</v>
      </c>
      <c r="BF342" s="153">
        <f>IF(N342="snížená",J342,0)</f>
        <v>0</v>
      </c>
      <c r="BG342" s="153">
        <f>IF(N342="zákl. přenesená",J342,0)</f>
        <v>0</v>
      </c>
      <c r="BH342" s="153">
        <f>IF(N342="sníž. přenesená",J342,0)</f>
        <v>0</v>
      </c>
      <c r="BI342" s="153">
        <f>IF(N342="nulová",J342,0)</f>
        <v>0</v>
      </c>
      <c r="BJ342" s="18" t="s">
        <v>81</v>
      </c>
      <c r="BK342" s="153">
        <f>ROUND(I342*H342,2)</f>
        <v>0</v>
      </c>
      <c r="BL342" s="18" t="s">
        <v>144</v>
      </c>
      <c r="BM342" s="152" t="s">
        <v>506</v>
      </c>
    </row>
    <row r="343" spans="1:65" s="13" customFormat="1">
      <c r="B343" s="154"/>
      <c r="D343" s="155" t="s">
        <v>146</v>
      </c>
      <c r="E343" s="156" t="s">
        <v>1</v>
      </c>
      <c r="F343" s="157" t="s">
        <v>507</v>
      </c>
      <c r="H343" s="158">
        <v>121.5</v>
      </c>
      <c r="L343" s="154"/>
      <c r="M343" s="159"/>
      <c r="N343" s="160"/>
      <c r="O343" s="160"/>
      <c r="P343" s="160"/>
      <c r="Q343" s="160"/>
      <c r="R343" s="160"/>
      <c r="S343" s="160"/>
      <c r="T343" s="161"/>
      <c r="AT343" s="156" t="s">
        <v>146</v>
      </c>
      <c r="AU343" s="156" t="s">
        <v>83</v>
      </c>
      <c r="AV343" s="13" t="s">
        <v>83</v>
      </c>
      <c r="AW343" s="13" t="s">
        <v>29</v>
      </c>
      <c r="AX343" s="13" t="s">
        <v>81</v>
      </c>
      <c r="AY343" s="156" t="s">
        <v>137</v>
      </c>
    </row>
    <row r="344" spans="1:65" s="2" customFormat="1" ht="33" customHeight="1">
      <c r="A344" s="30"/>
      <c r="B344" s="141"/>
      <c r="C344" s="142" t="s">
        <v>508</v>
      </c>
      <c r="D344" s="142" t="s">
        <v>139</v>
      </c>
      <c r="E344" s="143" t="s">
        <v>509</v>
      </c>
      <c r="F344" s="144" t="s">
        <v>510</v>
      </c>
      <c r="G344" s="145" t="s">
        <v>215</v>
      </c>
      <c r="H344" s="146">
        <v>10935</v>
      </c>
      <c r="I344" s="198"/>
      <c r="J344" s="147">
        <f>ROUND(I344*H344,2)</f>
        <v>0</v>
      </c>
      <c r="K344" s="144" t="s">
        <v>143</v>
      </c>
      <c r="L344" s="31"/>
      <c r="M344" s="148" t="s">
        <v>1</v>
      </c>
      <c r="N344" s="149" t="s">
        <v>38</v>
      </c>
      <c r="O344" s="150">
        <v>0</v>
      </c>
      <c r="P344" s="150">
        <f>O344*H344</f>
        <v>0</v>
      </c>
      <c r="Q344" s="150">
        <v>0</v>
      </c>
      <c r="R344" s="150">
        <f>Q344*H344</f>
        <v>0</v>
      </c>
      <c r="S344" s="150">
        <v>0</v>
      </c>
      <c r="T344" s="151">
        <f>S344*H344</f>
        <v>0</v>
      </c>
      <c r="U344" s="30"/>
      <c r="V344" s="30"/>
      <c r="W344" s="30"/>
      <c r="X344" s="30"/>
      <c r="Y344" s="30"/>
      <c r="Z344" s="30"/>
      <c r="AA344" s="30"/>
      <c r="AB344" s="30"/>
      <c r="AC344" s="30"/>
      <c r="AD344" s="30"/>
      <c r="AE344" s="30"/>
      <c r="AR344" s="152" t="s">
        <v>144</v>
      </c>
      <c r="AT344" s="152" t="s">
        <v>139</v>
      </c>
      <c r="AU344" s="152" t="s">
        <v>83</v>
      </c>
      <c r="AY344" s="18" t="s">
        <v>137</v>
      </c>
      <c r="BE344" s="153">
        <f>IF(N344="základní",J344,0)</f>
        <v>0</v>
      </c>
      <c r="BF344" s="153">
        <f>IF(N344="snížená",J344,0)</f>
        <v>0</v>
      </c>
      <c r="BG344" s="153">
        <f>IF(N344="zákl. přenesená",J344,0)</f>
        <v>0</v>
      </c>
      <c r="BH344" s="153">
        <f>IF(N344="sníž. přenesená",J344,0)</f>
        <v>0</v>
      </c>
      <c r="BI344" s="153">
        <f>IF(N344="nulová",J344,0)</f>
        <v>0</v>
      </c>
      <c r="BJ344" s="18" t="s">
        <v>81</v>
      </c>
      <c r="BK344" s="153">
        <f>ROUND(I344*H344,2)</f>
        <v>0</v>
      </c>
      <c r="BL344" s="18" t="s">
        <v>144</v>
      </c>
      <c r="BM344" s="152" t="s">
        <v>511</v>
      </c>
    </row>
    <row r="345" spans="1:65" s="13" customFormat="1">
      <c r="B345" s="154"/>
      <c r="D345" s="155" t="s">
        <v>146</v>
      </c>
      <c r="E345" s="156" t="s">
        <v>1</v>
      </c>
      <c r="F345" s="157" t="s">
        <v>512</v>
      </c>
      <c r="H345" s="158">
        <v>10935</v>
      </c>
      <c r="L345" s="154"/>
      <c r="M345" s="159"/>
      <c r="N345" s="160"/>
      <c r="O345" s="160"/>
      <c r="P345" s="160"/>
      <c r="Q345" s="160"/>
      <c r="R345" s="160"/>
      <c r="S345" s="160"/>
      <c r="T345" s="161"/>
      <c r="AT345" s="156" t="s">
        <v>146</v>
      </c>
      <c r="AU345" s="156" t="s">
        <v>83</v>
      </c>
      <c r="AV345" s="13" t="s">
        <v>83</v>
      </c>
      <c r="AW345" s="13" t="s">
        <v>29</v>
      </c>
      <c r="AX345" s="13" t="s">
        <v>81</v>
      </c>
      <c r="AY345" s="156" t="s">
        <v>137</v>
      </c>
    </row>
    <row r="346" spans="1:65" s="2" customFormat="1" ht="33" customHeight="1">
      <c r="A346" s="30"/>
      <c r="B346" s="141"/>
      <c r="C346" s="142" t="s">
        <v>513</v>
      </c>
      <c r="D346" s="142" t="s">
        <v>139</v>
      </c>
      <c r="E346" s="143" t="s">
        <v>514</v>
      </c>
      <c r="F346" s="144" t="s">
        <v>515</v>
      </c>
      <c r="G346" s="145" t="s">
        <v>215</v>
      </c>
      <c r="H346" s="146">
        <v>121.5</v>
      </c>
      <c r="I346" s="198"/>
      <c r="J346" s="147">
        <f>ROUND(I346*H346,2)</f>
        <v>0</v>
      </c>
      <c r="K346" s="144" t="s">
        <v>143</v>
      </c>
      <c r="L346" s="31"/>
      <c r="M346" s="148" t="s">
        <v>1</v>
      </c>
      <c r="N346" s="149" t="s">
        <v>38</v>
      </c>
      <c r="O346" s="150">
        <v>6.9000000000000006E-2</v>
      </c>
      <c r="P346" s="150">
        <f>O346*H346</f>
        <v>8.3835000000000015</v>
      </c>
      <c r="Q346" s="150">
        <v>0</v>
      </c>
      <c r="R346" s="150">
        <f>Q346*H346</f>
        <v>0</v>
      </c>
      <c r="S346" s="150">
        <v>0</v>
      </c>
      <c r="T346" s="151">
        <f>S346*H346</f>
        <v>0</v>
      </c>
      <c r="U346" s="30"/>
      <c r="V346" s="30"/>
      <c r="W346" s="30"/>
      <c r="X346" s="30"/>
      <c r="Y346" s="30"/>
      <c r="Z346" s="30"/>
      <c r="AA346" s="30"/>
      <c r="AB346" s="30"/>
      <c r="AC346" s="30"/>
      <c r="AD346" s="30"/>
      <c r="AE346" s="30"/>
      <c r="AR346" s="152" t="s">
        <v>144</v>
      </c>
      <c r="AT346" s="152" t="s">
        <v>139</v>
      </c>
      <c r="AU346" s="152" t="s">
        <v>83</v>
      </c>
      <c r="AY346" s="18" t="s">
        <v>137</v>
      </c>
      <c r="BE346" s="153">
        <f>IF(N346="základní",J346,0)</f>
        <v>0</v>
      </c>
      <c r="BF346" s="153">
        <f>IF(N346="snížená",J346,0)</f>
        <v>0</v>
      </c>
      <c r="BG346" s="153">
        <f>IF(N346="zákl. přenesená",J346,0)</f>
        <v>0</v>
      </c>
      <c r="BH346" s="153">
        <f>IF(N346="sníž. přenesená",J346,0)</f>
        <v>0</v>
      </c>
      <c r="BI346" s="153">
        <f>IF(N346="nulová",J346,0)</f>
        <v>0</v>
      </c>
      <c r="BJ346" s="18" t="s">
        <v>81</v>
      </c>
      <c r="BK346" s="153">
        <f>ROUND(I346*H346,2)</f>
        <v>0</v>
      </c>
      <c r="BL346" s="18" t="s">
        <v>144</v>
      </c>
      <c r="BM346" s="152" t="s">
        <v>516</v>
      </c>
    </row>
    <row r="347" spans="1:65" s="2" customFormat="1" ht="33" customHeight="1">
      <c r="A347" s="30"/>
      <c r="B347" s="141"/>
      <c r="C347" s="142" t="s">
        <v>517</v>
      </c>
      <c r="D347" s="142" t="s">
        <v>139</v>
      </c>
      <c r="E347" s="143" t="s">
        <v>518</v>
      </c>
      <c r="F347" s="144" t="s">
        <v>519</v>
      </c>
      <c r="G347" s="145" t="s">
        <v>215</v>
      </c>
      <c r="H347" s="146">
        <v>65.34</v>
      </c>
      <c r="I347" s="198"/>
      <c r="J347" s="147">
        <f>ROUND(I347*H347,2)</f>
        <v>0</v>
      </c>
      <c r="K347" s="144" t="s">
        <v>143</v>
      </c>
      <c r="L347" s="31"/>
      <c r="M347" s="148" t="s">
        <v>1</v>
      </c>
      <c r="N347" s="149" t="s">
        <v>38</v>
      </c>
      <c r="O347" s="150">
        <v>0.105</v>
      </c>
      <c r="P347" s="150">
        <f>O347*H347</f>
        <v>6.8607000000000005</v>
      </c>
      <c r="Q347" s="150">
        <v>1.2999999999999999E-4</v>
      </c>
      <c r="R347" s="150">
        <f>Q347*H347</f>
        <v>8.4942000000000004E-3</v>
      </c>
      <c r="S347" s="150">
        <v>0</v>
      </c>
      <c r="T347" s="151">
        <f>S347*H347</f>
        <v>0</v>
      </c>
      <c r="U347" s="30"/>
      <c r="V347" s="30"/>
      <c r="W347" s="30"/>
      <c r="X347" s="30"/>
      <c r="Y347" s="30"/>
      <c r="Z347" s="30"/>
      <c r="AA347" s="30"/>
      <c r="AB347" s="30"/>
      <c r="AC347" s="30"/>
      <c r="AD347" s="30"/>
      <c r="AE347" s="30"/>
      <c r="AR347" s="152" t="s">
        <v>144</v>
      </c>
      <c r="AT347" s="152" t="s">
        <v>139</v>
      </c>
      <c r="AU347" s="152" t="s">
        <v>83</v>
      </c>
      <c r="AY347" s="18" t="s">
        <v>137</v>
      </c>
      <c r="BE347" s="153">
        <f>IF(N347="základní",J347,0)</f>
        <v>0</v>
      </c>
      <c r="BF347" s="153">
        <f>IF(N347="snížená",J347,0)</f>
        <v>0</v>
      </c>
      <c r="BG347" s="153">
        <f>IF(N347="zákl. přenesená",J347,0)</f>
        <v>0</v>
      </c>
      <c r="BH347" s="153">
        <f>IF(N347="sníž. přenesená",J347,0)</f>
        <v>0</v>
      </c>
      <c r="BI347" s="153">
        <f>IF(N347="nulová",J347,0)</f>
        <v>0</v>
      </c>
      <c r="BJ347" s="18" t="s">
        <v>81</v>
      </c>
      <c r="BK347" s="153">
        <f>ROUND(I347*H347,2)</f>
        <v>0</v>
      </c>
      <c r="BL347" s="18" t="s">
        <v>144</v>
      </c>
      <c r="BM347" s="152" t="s">
        <v>520</v>
      </c>
    </row>
    <row r="348" spans="1:65" s="13" customFormat="1">
      <c r="B348" s="154"/>
      <c r="D348" s="155" t="s">
        <v>146</v>
      </c>
      <c r="E348" s="156" t="s">
        <v>1</v>
      </c>
      <c r="F348" s="157" t="s">
        <v>521</v>
      </c>
      <c r="H348" s="158">
        <v>65.34</v>
      </c>
      <c r="L348" s="154"/>
      <c r="M348" s="159"/>
      <c r="N348" s="160"/>
      <c r="O348" s="160"/>
      <c r="P348" s="160"/>
      <c r="Q348" s="160"/>
      <c r="R348" s="160"/>
      <c r="S348" s="160"/>
      <c r="T348" s="161"/>
      <c r="AT348" s="156" t="s">
        <v>146</v>
      </c>
      <c r="AU348" s="156" t="s">
        <v>83</v>
      </c>
      <c r="AV348" s="13" t="s">
        <v>83</v>
      </c>
      <c r="AW348" s="13" t="s">
        <v>29</v>
      </c>
      <c r="AX348" s="13" t="s">
        <v>81</v>
      </c>
      <c r="AY348" s="156" t="s">
        <v>137</v>
      </c>
    </row>
    <row r="349" spans="1:65" s="2" customFormat="1" ht="24.2" customHeight="1">
      <c r="A349" s="30"/>
      <c r="B349" s="141"/>
      <c r="C349" s="142" t="s">
        <v>522</v>
      </c>
      <c r="D349" s="142" t="s">
        <v>139</v>
      </c>
      <c r="E349" s="143" t="s">
        <v>523</v>
      </c>
      <c r="F349" s="144" t="s">
        <v>524</v>
      </c>
      <c r="G349" s="145" t="s">
        <v>215</v>
      </c>
      <c r="H349" s="146">
        <v>65.34</v>
      </c>
      <c r="I349" s="198"/>
      <c r="J349" s="147">
        <f>ROUND(I349*H349,2)</f>
        <v>0</v>
      </c>
      <c r="K349" s="144" t="s">
        <v>143</v>
      </c>
      <c r="L349" s="31"/>
      <c r="M349" s="148" t="s">
        <v>1</v>
      </c>
      <c r="N349" s="149" t="s">
        <v>38</v>
      </c>
      <c r="O349" s="150">
        <v>0.308</v>
      </c>
      <c r="P349" s="150">
        <f>O349*H349</f>
        <v>20.12472</v>
      </c>
      <c r="Q349" s="150">
        <v>4.0000000000000003E-5</v>
      </c>
      <c r="R349" s="150">
        <f>Q349*H349</f>
        <v>2.6136000000000002E-3</v>
      </c>
      <c r="S349" s="150">
        <v>0</v>
      </c>
      <c r="T349" s="151">
        <f>S349*H349</f>
        <v>0</v>
      </c>
      <c r="U349" s="30"/>
      <c r="V349" s="30"/>
      <c r="W349" s="30"/>
      <c r="X349" s="30"/>
      <c r="Y349" s="30"/>
      <c r="Z349" s="30"/>
      <c r="AA349" s="30"/>
      <c r="AB349" s="30"/>
      <c r="AC349" s="30"/>
      <c r="AD349" s="30"/>
      <c r="AE349" s="30"/>
      <c r="AR349" s="152" t="s">
        <v>144</v>
      </c>
      <c r="AT349" s="152" t="s">
        <v>139</v>
      </c>
      <c r="AU349" s="152" t="s">
        <v>83</v>
      </c>
      <c r="AY349" s="18" t="s">
        <v>137</v>
      </c>
      <c r="BE349" s="153">
        <f>IF(N349="základní",J349,0)</f>
        <v>0</v>
      </c>
      <c r="BF349" s="153">
        <f>IF(N349="snížená",J349,0)</f>
        <v>0</v>
      </c>
      <c r="BG349" s="153">
        <f>IF(N349="zákl. přenesená",J349,0)</f>
        <v>0</v>
      </c>
      <c r="BH349" s="153">
        <f>IF(N349="sníž. přenesená",J349,0)</f>
        <v>0</v>
      </c>
      <c r="BI349" s="153">
        <f>IF(N349="nulová",J349,0)</f>
        <v>0</v>
      </c>
      <c r="BJ349" s="18" t="s">
        <v>81</v>
      </c>
      <c r="BK349" s="153">
        <f>ROUND(I349*H349,2)</f>
        <v>0</v>
      </c>
      <c r="BL349" s="18" t="s">
        <v>144</v>
      </c>
      <c r="BM349" s="152" t="s">
        <v>525</v>
      </c>
    </row>
    <row r="350" spans="1:65" s="2" customFormat="1" ht="16.5" customHeight="1">
      <c r="A350" s="30"/>
      <c r="B350" s="141"/>
      <c r="C350" s="142" t="s">
        <v>526</v>
      </c>
      <c r="D350" s="142" t="s">
        <v>139</v>
      </c>
      <c r="E350" s="143" t="s">
        <v>527</v>
      </c>
      <c r="F350" s="144" t="s">
        <v>528</v>
      </c>
      <c r="G350" s="145" t="s">
        <v>275</v>
      </c>
      <c r="H350" s="146">
        <v>1</v>
      </c>
      <c r="I350" s="198"/>
      <c r="J350" s="147">
        <f>ROUND(I350*H350,2)</f>
        <v>0</v>
      </c>
      <c r="K350" s="144" t="s">
        <v>143</v>
      </c>
      <c r="L350" s="31"/>
      <c r="M350" s="148" t="s">
        <v>1</v>
      </c>
      <c r="N350" s="149" t="s">
        <v>38</v>
      </c>
      <c r="O350" s="150">
        <v>0.29899999999999999</v>
      </c>
      <c r="P350" s="150">
        <f>O350*H350</f>
        <v>0.29899999999999999</v>
      </c>
      <c r="Q350" s="150">
        <v>1.8000000000000001E-4</v>
      </c>
      <c r="R350" s="150">
        <f>Q350*H350</f>
        <v>1.8000000000000001E-4</v>
      </c>
      <c r="S350" s="150">
        <v>0</v>
      </c>
      <c r="T350" s="151">
        <f>S350*H350</f>
        <v>0</v>
      </c>
      <c r="U350" s="30"/>
      <c r="V350" s="30"/>
      <c r="W350" s="30"/>
      <c r="X350" s="30"/>
      <c r="Y350" s="30"/>
      <c r="Z350" s="30"/>
      <c r="AA350" s="30"/>
      <c r="AB350" s="30"/>
      <c r="AC350" s="30"/>
      <c r="AD350" s="30"/>
      <c r="AE350" s="30"/>
      <c r="AR350" s="152" t="s">
        <v>144</v>
      </c>
      <c r="AT350" s="152" t="s">
        <v>139</v>
      </c>
      <c r="AU350" s="152" t="s">
        <v>83</v>
      </c>
      <c r="AY350" s="18" t="s">
        <v>137</v>
      </c>
      <c r="BE350" s="153">
        <f>IF(N350="základní",J350,0)</f>
        <v>0</v>
      </c>
      <c r="BF350" s="153">
        <f>IF(N350="snížená",J350,0)</f>
        <v>0</v>
      </c>
      <c r="BG350" s="153">
        <f>IF(N350="zákl. přenesená",J350,0)</f>
        <v>0</v>
      </c>
      <c r="BH350" s="153">
        <f>IF(N350="sníž. přenesená",J350,0)</f>
        <v>0</v>
      </c>
      <c r="BI350" s="153">
        <f>IF(N350="nulová",J350,0)</f>
        <v>0</v>
      </c>
      <c r="BJ350" s="18" t="s">
        <v>81</v>
      </c>
      <c r="BK350" s="153">
        <f>ROUND(I350*H350,2)</f>
        <v>0</v>
      </c>
      <c r="BL350" s="18" t="s">
        <v>144</v>
      </c>
      <c r="BM350" s="152" t="s">
        <v>529</v>
      </c>
    </row>
    <row r="351" spans="1:65" s="2" customFormat="1" ht="16.5" customHeight="1">
      <c r="A351" s="30"/>
      <c r="B351" s="141"/>
      <c r="C351" s="169" t="s">
        <v>530</v>
      </c>
      <c r="D351" s="169" t="s">
        <v>201</v>
      </c>
      <c r="E351" s="170" t="s">
        <v>531</v>
      </c>
      <c r="F351" s="171" t="s">
        <v>532</v>
      </c>
      <c r="G351" s="172" t="s">
        <v>275</v>
      </c>
      <c r="H351" s="173">
        <v>1</v>
      </c>
      <c r="I351" s="198"/>
      <c r="J351" s="174">
        <f>ROUND(I351*H351,2)</f>
        <v>0</v>
      </c>
      <c r="K351" s="171" t="s">
        <v>143</v>
      </c>
      <c r="L351" s="175"/>
      <c r="M351" s="176" t="s">
        <v>1</v>
      </c>
      <c r="N351" s="177" t="s">
        <v>38</v>
      </c>
      <c r="O351" s="150">
        <v>0</v>
      </c>
      <c r="P351" s="150">
        <f>O351*H351</f>
        <v>0</v>
      </c>
      <c r="Q351" s="150">
        <v>1.2E-2</v>
      </c>
      <c r="R351" s="150">
        <f>Q351*H351</f>
        <v>1.2E-2</v>
      </c>
      <c r="S351" s="150">
        <v>0</v>
      </c>
      <c r="T351" s="151">
        <f>S351*H351</f>
        <v>0</v>
      </c>
      <c r="U351" s="30"/>
      <c r="V351" s="30"/>
      <c r="W351" s="30"/>
      <c r="X351" s="30"/>
      <c r="Y351" s="30"/>
      <c r="Z351" s="30"/>
      <c r="AA351" s="30"/>
      <c r="AB351" s="30"/>
      <c r="AC351" s="30"/>
      <c r="AD351" s="30"/>
      <c r="AE351" s="30"/>
      <c r="AR351" s="152" t="s">
        <v>181</v>
      </c>
      <c r="AT351" s="152" t="s">
        <v>201</v>
      </c>
      <c r="AU351" s="152" t="s">
        <v>83</v>
      </c>
      <c r="AY351" s="18" t="s">
        <v>137</v>
      </c>
      <c r="BE351" s="153">
        <f>IF(N351="základní",J351,0)</f>
        <v>0</v>
      </c>
      <c r="BF351" s="153">
        <f>IF(N351="snížená",J351,0)</f>
        <v>0</v>
      </c>
      <c r="BG351" s="153">
        <f>IF(N351="zákl. přenesená",J351,0)</f>
        <v>0</v>
      </c>
      <c r="BH351" s="153">
        <f>IF(N351="sníž. přenesená",J351,0)</f>
        <v>0</v>
      </c>
      <c r="BI351" s="153">
        <f>IF(N351="nulová",J351,0)</f>
        <v>0</v>
      </c>
      <c r="BJ351" s="18" t="s">
        <v>81</v>
      </c>
      <c r="BK351" s="153">
        <f>ROUND(I351*H351,2)</f>
        <v>0</v>
      </c>
      <c r="BL351" s="18" t="s">
        <v>144</v>
      </c>
      <c r="BM351" s="152" t="s">
        <v>533</v>
      </c>
    </row>
    <row r="352" spans="1:65" s="2" customFormat="1" ht="16.5" customHeight="1">
      <c r="A352" s="30"/>
      <c r="B352" s="141"/>
      <c r="C352" s="142" t="s">
        <v>534</v>
      </c>
      <c r="D352" s="142" t="s">
        <v>139</v>
      </c>
      <c r="E352" s="143" t="s">
        <v>535</v>
      </c>
      <c r="F352" s="144" t="s">
        <v>536</v>
      </c>
      <c r="G352" s="145" t="s">
        <v>150</v>
      </c>
      <c r="H352" s="146">
        <v>25.846</v>
      </c>
      <c r="I352" s="198"/>
      <c r="J352" s="147">
        <f>ROUND(I352*H352,2)</f>
        <v>0</v>
      </c>
      <c r="K352" s="144" t="s">
        <v>143</v>
      </c>
      <c r="L352" s="31"/>
      <c r="M352" s="148" t="s">
        <v>1</v>
      </c>
      <c r="N352" s="149" t="s">
        <v>38</v>
      </c>
      <c r="O352" s="150">
        <v>6.4359999999999999</v>
      </c>
      <c r="P352" s="150">
        <f>O352*H352</f>
        <v>166.34485599999999</v>
      </c>
      <c r="Q352" s="150">
        <v>0</v>
      </c>
      <c r="R352" s="150">
        <f>Q352*H352</f>
        <v>0</v>
      </c>
      <c r="S352" s="150">
        <v>2</v>
      </c>
      <c r="T352" s="151">
        <f>S352*H352</f>
        <v>51.692</v>
      </c>
      <c r="U352" s="30"/>
      <c r="V352" s="30"/>
      <c r="W352" s="30"/>
      <c r="X352" s="30"/>
      <c r="Y352" s="30"/>
      <c r="Z352" s="30"/>
      <c r="AA352" s="30"/>
      <c r="AB352" s="30"/>
      <c r="AC352" s="30"/>
      <c r="AD352" s="30"/>
      <c r="AE352" s="30"/>
      <c r="AR352" s="152" t="s">
        <v>144</v>
      </c>
      <c r="AT352" s="152" t="s">
        <v>139</v>
      </c>
      <c r="AU352" s="152" t="s">
        <v>83</v>
      </c>
      <c r="AY352" s="18" t="s">
        <v>137</v>
      </c>
      <c r="BE352" s="153">
        <f>IF(N352="základní",J352,0)</f>
        <v>0</v>
      </c>
      <c r="BF352" s="153">
        <f>IF(N352="snížená",J352,0)</f>
        <v>0</v>
      </c>
      <c r="BG352" s="153">
        <f>IF(N352="zákl. přenesená",J352,0)</f>
        <v>0</v>
      </c>
      <c r="BH352" s="153">
        <f>IF(N352="sníž. přenesená",J352,0)</f>
        <v>0</v>
      </c>
      <c r="BI352" s="153">
        <f>IF(N352="nulová",J352,0)</f>
        <v>0</v>
      </c>
      <c r="BJ352" s="18" t="s">
        <v>81</v>
      </c>
      <c r="BK352" s="153">
        <f>ROUND(I352*H352,2)</f>
        <v>0</v>
      </c>
      <c r="BL352" s="18" t="s">
        <v>144</v>
      </c>
      <c r="BM352" s="152" t="s">
        <v>537</v>
      </c>
    </row>
    <row r="353" spans="1:65" s="13" customFormat="1">
      <c r="B353" s="154"/>
      <c r="D353" s="155" t="s">
        <v>146</v>
      </c>
      <c r="E353" s="156" t="s">
        <v>1</v>
      </c>
      <c r="F353" s="157" t="s">
        <v>538</v>
      </c>
      <c r="H353" s="158">
        <v>15.345000000000001</v>
      </c>
      <c r="L353" s="154"/>
      <c r="M353" s="159"/>
      <c r="N353" s="160"/>
      <c r="O353" s="160"/>
      <c r="P353" s="160"/>
      <c r="Q353" s="160"/>
      <c r="R353" s="160"/>
      <c r="S353" s="160"/>
      <c r="T353" s="161"/>
      <c r="AT353" s="156" t="s">
        <v>146</v>
      </c>
      <c r="AU353" s="156" t="s">
        <v>83</v>
      </c>
      <c r="AV353" s="13" t="s">
        <v>83</v>
      </c>
      <c r="AW353" s="13" t="s">
        <v>29</v>
      </c>
      <c r="AX353" s="13" t="s">
        <v>73</v>
      </c>
      <c r="AY353" s="156" t="s">
        <v>137</v>
      </c>
    </row>
    <row r="354" spans="1:65" s="13" customFormat="1">
      <c r="B354" s="154"/>
      <c r="D354" s="155" t="s">
        <v>146</v>
      </c>
      <c r="E354" s="156" t="s">
        <v>1</v>
      </c>
      <c r="F354" s="157" t="s">
        <v>539</v>
      </c>
      <c r="H354" s="158">
        <v>10.500999999999999</v>
      </c>
      <c r="L354" s="154"/>
      <c r="M354" s="159"/>
      <c r="N354" s="160"/>
      <c r="O354" s="160"/>
      <c r="P354" s="160"/>
      <c r="Q354" s="160"/>
      <c r="R354" s="160"/>
      <c r="S354" s="160"/>
      <c r="T354" s="161"/>
      <c r="AT354" s="156" t="s">
        <v>146</v>
      </c>
      <c r="AU354" s="156" t="s">
        <v>83</v>
      </c>
      <c r="AV354" s="13" t="s">
        <v>83</v>
      </c>
      <c r="AW354" s="13" t="s">
        <v>29</v>
      </c>
      <c r="AX354" s="13" t="s">
        <v>73</v>
      </c>
      <c r="AY354" s="156" t="s">
        <v>137</v>
      </c>
    </row>
    <row r="355" spans="1:65" s="14" customFormat="1">
      <c r="B355" s="162"/>
      <c r="D355" s="155" t="s">
        <v>146</v>
      </c>
      <c r="E355" s="163" t="s">
        <v>1</v>
      </c>
      <c r="F355" s="164" t="s">
        <v>160</v>
      </c>
      <c r="H355" s="165">
        <v>25.846</v>
      </c>
      <c r="L355" s="162"/>
      <c r="M355" s="166"/>
      <c r="N355" s="167"/>
      <c r="O355" s="167"/>
      <c r="P355" s="167"/>
      <c r="Q355" s="167"/>
      <c r="R355" s="167"/>
      <c r="S355" s="167"/>
      <c r="T355" s="168"/>
      <c r="AT355" s="163" t="s">
        <v>146</v>
      </c>
      <c r="AU355" s="163" t="s">
        <v>83</v>
      </c>
      <c r="AV355" s="14" t="s">
        <v>144</v>
      </c>
      <c r="AW355" s="14" t="s">
        <v>29</v>
      </c>
      <c r="AX355" s="14" t="s">
        <v>81</v>
      </c>
      <c r="AY355" s="163" t="s">
        <v>137</v>
      </c>
    </row>
    <row r="356" spans="1:65" s="2" customFormat="1" ht="24.2" customHeight="1">
      <c r="A356" s="30"/>
      <c r="B356" s="141"/>
      <c r="C356" s="142" t="s">
        <v>540</v>
      </c>
      <c r="D356" s="142" t="s">
        <v>139</v>
      </c>
      <c r="E356" s="143" t="s">
        <v>541</v>
      </c>
      <c r="F356" s="144" t="s">
        <v>542</v>
      </c>
      <c r="G356" s="145" t="s">
        <v>215</v>
      </c>
      <c r="H356" s="146">
        <v>4.4880000000000004</v>
      </c>
      <c r="I356" s="198"/>
      <c r="J356" s="147">
        <f>ROUND(I356*H356,2)</f>
        <v>0</v>
      </c>
      <c r="K356" s="144" t="s">
        <v>143</v>
      </c>
      <c r="L356" s="31"/>
      <c r="M356" s="148" t="s">
        <v>1</v>
      </c>
      <c r="N356" s="149" t="s">
        <v>38</v>
      </c>
      <c r="O356" s="150">
        <v>0.503</v>
      </c>
      <c r="P356" s="150">
        <f>O356*H356</f>
        <v>2.2574640000000001</v>
      </c>
      <c r="Q356" s="150">
        <v>0</v>
      </c>
      <c r="R356" s="150">
        <f>Q356*H356</f>
        <v>0</v>
      </c>
      <c r="S356" s="150">
        <v>5.3999999999999999E-2</v>
      </c>
      <c r="T356" s="151">
        <f>S356*H356</f>
        <v>0.24235200000000001</v>
      </c>
      <c r="U356" s="30"/>
      <c r="V356" s="30"/>
      <c r="W356" s="30"/>
      <c r="X356" s="30"/>
      <c r="Y356" s="30"/>
      <c r="Z356" s="30"/>
      <c r="AA356" s="30"/>
      <c r="AB356" s="30"/>
      <c r="AC356" s="30"/>
      <c r="AD356" s="30"/>
      <c r="AE356" s="30"/>
      <c r="AR356" s="152" t="s">
        <v>144</v>
      </c>
      <c r="AT356" s="152" t="s">
        <v>139</v>
      </c>
      <c r="AU356" s="152" t="s">
        <v>83</v>
      </c>
      <c r="AY356" s="18" t="s">
        <v>137</v>
      </c>
      <c r="BE356" s="153">
        <f>IF(N356="základní",J356,0)</f>
        <v>0</v>
      </c>
      <c r="BF356" s="153">
        <f>IF(N356="snížená",J356,0)</f>
        <v>0</v>
      </c>
      <c r="BG356" s="153">
        <f>IF(N356="zákl. přenesená",J356,0)</f>
        <v>0</v>
      </c>
      <c r="BH356" s="153">
        <f>IF(N356="sníž. přenesená",J356,0)</f>
        <v>0</v>
      </c>
      <c r="BI356" s="153">
        <f>IF(N356="nulová",J356,0)</f>
        <v>0</v>
      </c>
      <c r="BJ356" s="18" t="s">
        <v>81</v>
      </c>
      <c r="BK356" s="153">
        <f>ROUND(I356*H356,2)</f>
        <v>0</v>
      </c>
      <c r="BL356" s="18" t="s">
        <v>144</v>
      </c>
      <c r="BM356" s="152" t="s">
        <v>543</v>
      </c>
    </row>
    <row r="357" spans="1:65" s="13" customFormat="1">
      <c r="B357" s="154"/>
      <c r="D357" s="155" t="s">
        <v>146</v>
      </c>
      <c r="E357" s="156" t="s">
        <v>1</v>
      </c>
      <c r="F357" s="157" t="s">
        <v>544</v>
      </c>
      <c r="H357" s="158">
        <v>2.738</v>
      </c>
      <c r="L357" s="154"/>
      <c r="M357" s="159"/>
      <c r="N357" s="160"/>
      <c r="O357" s="160"/>
      <c r="P357" s="160"/>
      <c r="Q357" s="160"/>
      <c r="R357" s="160"/>
      <c r="S357" s="160"/>
      <c r="T357" s="161"/>
      <c r="AT357" s="156" t="s">
        <v>146</v>
      </c>
      <c r="AU357" s="156" t="s">
        <v>83</v>
      </c>
      <c r="AV357" s="13" t="s">
        <v>83</v>
      </c>
      <c r="AW357" s="13" t="s">
        <v>29</v>
      </c>
      <c r="AX357" s="13" t="s">
        <v>73</v>
      </c>
      <c r="AY357" s="156" t="s">
        <v>137</v>
      </c>
    </row>
    <row r="358" spans="1:65" s="13" customFormat="1">
      <c r="B358" s="154"/>
      <c r="D358" s="155" t="s">
        <v>146</v>
      </c>
      <c r="E358" s="156" t="s">
        <v>1</v>
      </c>
      <c r="F358" s="157" t="s">
        <v>545</v>
      </c>
      <c r="H358" s="158">
        <v>1.75</v>
      </c>
      <c r="L358" s="154"/>
      <c r="M358" s="159"/>
      <c r="N358" s="160"/>
      <c r="O358" s="160"/>
      <c r="P358" s="160"/>
      <c r="Q358" s="160"/>
      <c r="R358" s="160"/>
      <c r="S358" s="160"/>
      <c r="T358" s="161"/>
      <c r="AT358" s="156" t="s">
        <v>146</v>
      </c>
      <c r="AU358" s="156" t="s">
        <v>83</v>
      </c>
      <c r="AV358" s="13" t="s">
        <v>83</v>
      </c>
      <c r="AW358" s="13" t="s">
        <v>29</v>
      </c>
      <c r="AX358" s="13" t="s">
        <v>73</v>
      </c>
      <c r="AY358" s="156" t="s">
        <v>137</v>
      </c>
    </row>
    <row r="359" spans="1:65" s="14" customFormat="1">
      <c r="B359" s="162"/>
      <c r="D359" s="155" t="s">
        <v>146</v>
      </c>
      <c r="E359" s="163" t="s">
        <v>1</v>
      </c>
      <c r="F359" s="164" t="s">
        <v>160</v>
      </c>
      <c r="H359" s="165">
        <v>4.4880000000000004</v>
      </c>
      <c r="L359" s="162"/>
      <c r="M359" s="166"/>
      <c r="N359" s="167"/>
      <c r="O359" s="167"/>
      <c r="P359" s="167"/>
      <c r="Q359" s="167"/>
      <c r="R359" s="167"/>
      <c r="S359" s="167"/>
      <c r="T359" s="168"/>
      <c r="AT359" s="163" t="s">
        <v>146</v>
      </c>
      <c r="AU359" s="163" t="s">
        <v>83</v>
      </c>
      <c r="AV359" s="14" t="s">
        <v>144</v>
      </c>
      <c r="AW359" s="14" t="s">
        <v>29</v>
      </c>
      <c r="AX359" s="14" t="s">
        <v>81</v>
      </c>
      <c r="AY359" s="163" t="s">
        <v>137</v>
      </c>
    </row>
    <row r="360" spans="1:65" s="2" customFormat="1" ht="21.75" customHeight="1">
      <c r="A360" s="30"/>
      <c r="B360" s="141"/>
      <c r="C360" s="142" t="s">
        <v>546</v>
      </c>
      <c r="D360" s="142" t="s">
        <v>139</v>
      </c>
      <c r="E360" s="143" t="s">
        <v>547</v>
      </c>
      <c r="F360" s="144" t="s">
        <v>548</v>
      </c>
      <c r="G360" s="145" t="s">
        <v>215</v>
      </c>
      <c r="H360" s="146">
        <v>6.1070000000000002</v>
      </c>
      <c r="I360" s="198"/>
      <c r="J360" s="147">
        <f>ROUND(I360*H360,2)</f>
        <v>0</v>
      </c>
      <c r="K360" s="144" t="s">
        <v>143</v>
      </c>
      <c r="L360" s="31"/>
      <c r="M360" s="148" t="s">
        <v>1</v>
      </c>
      <c r="N360" s="149" t="s">
        <v>38</v>
      </c>
      <c r="O360" s="150">
        <v>0.93899999999999995</v>
      </c>
      <c r="P360" s="150">
        <f>O360*H360</f>
        <v>5.7344729999999995</v>
      </c>
      <c r="Q360" s="150">
        <v>0</v>
      </c>
      <c r="R360" s="150">
        <f>Q360*H360</f>
        <v>0</v>
      </c>
      <c r="S360" s="150">
        <v>7.5999999999999998E-2</v>
      </c>
      <c r="T360" s="151">
        <f>S360*H360</f>
        <v>0.46413199999999999</v>
      </c>
      <c r="U360" s="30"/>
      <c r="V360" s="30"/>
      <c r="W360" s="30"/>
      <c r="X360" s="30"/>
      <c r="Y360" s="30"/>
      <c r="Z360" s="30"/>
      <c r="AA360" s="30"/>
      <c r="AB360" s="30"/>
      <c r="AC360" s="30"/>
      <c r="AD360" s="30"/>
      <c r="AE360" s="30"/>
      <c r="AR360" s="152" t="s">
        <v>144</v>
      </c>
      <c r="AT360" s="152" t="s">
        <v>139</v>
      </c>
      <c r="AU360" s="152" t="s">
        <v>83</v>
      </c>
      <c r="AY360" s="18" t="s">
        <v>137</v>
      </c>
      <c r="BE360" s="153">
        <f>IF(N360="základní",J360,0)</f>
        <v>0</v>
      </c>
      <c r="BF360" s="153">
        <f>IF(N360="snížená",J360,0)</f>
        <v>0</v>
      </c>
      <c r="BG360" s="153">
        <f>IF(N360="zákl. přenesená",J360,0)</f>
        <v>0</v>
      </c>
      <c r="BH360" s="153">
        <f>IF(N360="sníž. přenesená",J360,0)</f>
        <v>0</v>
      </c>
      <c r="BI360" s="153">
        <f>IF(N360="nulová",J360,0)</f>
        <v>0</v>
      </c>
      <c r="BJ360" s="18" t="s">
        <v>81</v>
      </c>
      <c r="BK360" s="153">
        <f>ROUND(I360*H360,2)</f>
        <v>0</v>
      </c>
      <c r="BL360" s="18" t="s">
        <v>144</v>
      </c>
      <c r="BM360" s="152" t="s">
        <v>549</v>
      </c>
    </row>
    <row r="361" spans="1:65" s="13" customFormat="1">
      <c r="B361" s="154"/>
      <c r="D361" s="155" t="s">
        <v>146</v>
      </c>
      <c r="E361" s="156" t="s">
        <v>1</v>
      </c>
      <c r="F361" s="157" t="s">
        <v>550</v>
      </c>
      <c r="H361" s="158">
        <v>1.1819999999999999</v>
      </c>
      <c r="L361" s="154"/>
      <c r="M361" s="159"/>
      <c r="N361" s="160"/>
      <c r="O361" s="160"/>
      <c r="P361" s="160"/>
      <c r="Q361" s="160"/>
      <c r="R361" s="160"/>
      <c r="S361" s="160"/>
      <c r="T361" s="161"/>
      <c r="AT361" s="156" t="s">
        <v>146</v>
      </c>
      <c r="AU361" s="156" t="s">
        <v>83</v>
      </c>
      <c r="AV361" s="13" t="s">
        <v>83</v>
      </c>
      <c r="AW361" s="13" t="s">
        <v>29</v>
      </c>
      <c r="AX361" s="13" t="s">
        <v>73</v>
      </c>
      <c r="AY361" s="156" t="s">
        <v>137</v>
      </c>
    </row>
    <row r="362" spans="1:65" s="13" customFormat="1">
      <c r="B362" s="154"/>
      <c r="D362" s="155" t="s">
        <v>146</v>
      </c>
      <c r="E362" s="156" t="s">
        <v>1</v>
      </c>
      <c r="F362" s="157" t="s">
        <v>551</v>
      </c>
      <c r="H362" s="158">
        <v>3.1520000000000001</v>
      </c>
      <c r="L362" s="154"/>
      <c r="M362" s="159"/>
      <c r="N362" s="160"/>
      <c r="O362" s="160"/>
      <c r="P362" s="160"/>
      <c r="Q362" s="160"/>
      <c r="R362" s="160"/>
      <c r="S362" s="160"/>
      <c r="T362" s="161"/>
      <c r="AT362" s="156" t="s">
        <v>146</v>
      </c>
      <c r="AU362" s="156" t="s">
        <v>83</v>
      </c>
      <c r="AV362" s="13" t="s">
        <v>83</v>
      </c>
      <c r="AW362" s="13" t="s">
        <v>29</v>
      </c>
      <c r="AX362" s="13" t="s">
        <v>73</v>
      </c>
      <c r="AY362" s="156" t="s">
        <v>137</v>
      </c>
    </row>
    <row r="363" spans="1:65" s="13" customFormat="1">
      <c r="B363" s="154"/>
      <c r="D363" s="155" t="s">
        <v>146</v>
      </c>
      <c r="E363" s="156" t="s">
        <v>1</v>
      </c>
      <c r="F363" s="157" t="s">
        <v>552</v>
      </c>
      <c r="H363" s="158">
        <v>1.7729999999999999</v>
      </c>
      <c r="L363" s="154"/>
      <c r="M363" s="159"/>
      <c r="N363" s="160"/>
      <c r="O363" s="160"/>
      <c r="P363" s="160"/>
      <c r="Q363" s="160"/>
      <c r="R363" s="160"/>
      <c r="S363" s="160"/>
      <c r="T363" s="161"/>
      <c r="AT363" s="156" t="s">
        <v>146</v>
      </c>
      <c r="AU363" s="156" t="s">
        <v>83</v>
      </c>
      <c r="AV363" s="13" t="s">
        <v>83</v>
      </c>
      <c r="AW363" s="13" t="s">
        <v>29</v>
      </c>
      <c r="AX363" s="13" t="s">
        <v>73</v>
      </c>
      <c r="AY363" s="156" t="s">
        <v>137</v>
      </c>
    </row>
    <row r="364" spans="1:65" s="14" customFormat="1">
      <c r="B364" s="162"/>
      <c r="D364" s="155" t="s">
        <v>146</v>
      </c>
      <c r="E364" s="163" t="s">
        <v>1</v>
      </c>
      <c r="F364" s="164" t="s">
        <v>160</v>
      </c>
      <c r="H364" s="165">
        <v>6.1070000000000002</v>
      </c>
      <c r="L364" s="162"/>
      <c r="M364" s="166"/>
      <c r="N364" s="167"/>
      <c r="O364" s="167"/>
      <c r="P364" s="167"/>
      <c r="Q364" s="167"/>
      <c r="R364" s="167"/>
      <c r="S364" s="167"/>
      <c r="T364" s="168"/>
      <c r="AT364" s="163" t="s">
        <v>146</v>
      </c>
      <c r="AU364" s="163" t="s">
        <v>83</v>
      </c>
      <c r="AV364" s="14" t="s">
        <v>144</v>
      </c>
      <c r="AW364" s="14" t="s">
        <v>29</v>
      </c>
      <c r="AX364" s="14" t="s">
        <v>81</v>
      </c>
      <c r="AY364" s="163" t="s">
        <v>137</v>
      </c>
    </row>
    <row r="365" spans="1:65" s="2" customFormat="1" ht="33" customHeight="1">
      <c r="A365" s="30"/>
      <c r="B365" s="141"/>
      <c r="C365" s="142" t="s">
        <v>553</v>
      </c>
      <c r="D365" s="142" t="s">
        <v>139</v>
      </c>
      <c r="E365" s="143" t="s">
        <v>554</v>
      </c>
      <c r="F365" s="144" t="s">
        <v>555</v>
      </c>
      <c r="G365" s="145" t="s">
        <v>150</v>
      </c>
      <c r="H365" s="146">
        <v>170.16</v>
      </c>
      <c r="I365" s="198"/>
      <c r="J365" s="147">
        <f>ROUND(I365*H365,2)</f>
        <v>0</v>
      </c>
      <c r="K365" s="144" t="s">
        <v>143</v>
      </c>
      <c r="L365" s="31"/>
      <c r="M365" s="148" t="s">
        <v>1</v>
      </c>
      <c r="N365" s="149" t="s">
        <v>38</v>
      </c>
      <c r="O365" s="150">
        <v>0.88200000000000001</v>
      </c>
      <c r="P365" s="150">
        <f>O365*H365</f>
        <v>150.08112</v>
      </c>
      <c r="Q365" s="150">
        <v>0</v>
      </c>
      <c r="R365" s="150">
        <f>Q365*H365</f>
        <v>0</v>
      </c>
      <c r="S365" s="150">
        <v>0.26</v>
      </c>
      <c r="T365" s="151">
        <f>S365*H365</f>
        <v>44.241599999999998</v>
      </c>
      <c r="U365" s="30"/>
      <c r="V365" s="30"/>
      <c r="W365" s="30"/>
      <c r="X365" s="30"/>
      <c r="Y365" s="30"/>
      <c r="Z365" s="30"/>
      <c r="AA365" s="30"/>
      <c r="AB365" s="30"/>
      <c r="AC365" s="30"/>
      <c r="AD365" s="30"/>
      <c r="AE365" s="30"/>
      <c r="AR365" s="152" t="s">
        <v>144</v>
      </c>
      <c r="AT365" s="152" t="s">
        <v>139</v>
      </c>
      <c r="AU365" s="152" t="s">
        <v>83</v>
      </c>
      <c r="AY365" s="18" t="s">
        <v>137</v>
      </c>
      <c r="BE365" s="153">
        <f>IF(N365="základní",J365,0)</f>
        <v>0</v>
      </c>
      <c r="BF365" s="153">
        <f>IF(N365="snížená",J365,0)</f>
        <v>0</v>
      </c>
      <c r="BG365" s="153">
        <f>IF(N365="zákl. přenesená",J365,0)</f>
        <v>0</v>
      </c>
      <c r="BH365" s="153">
        <f>IF(N365="sníž. přenesená",J365,0)</f>
        <v>0</v>
      </c>
      <c r="BI365" s="153">
        <f>IF(N365="nulová",J365,0)</f>
        <v>0</v>
      </c>
      <c r="BJ365" s="18" t="s">
        <v>81</v>
      </c>
      <c r="BK365" s="153">
        <f>ROUND(I365*H365,2)</f>
        <v>0</v>
      </c>
      <c r="BL365" s="18" t="s">
        <v>144</v>
      </c>
      <c r="BM365" s="152" t="s">
        <v>556</v>
      </c>
    </row>
    <row r="366" spans="1:65" s="13" customFormat="1">
      <c r="B366" s="154"/>
      <c r="D366" s="155" t="s">
        <v>146</v>
      </c>
      <c r="E366" s="156" t="s">
        <v>1</v>
      </c>
      <c r="F366" s="157" t="s">
        <v>557</v>
      </c>
      <c r="H366" s="158">
        <v>168.79499999999999</v>
      </c>
      <c r="L366" s="154"/>
      <c r="M366" s="159"/>
      <c r="N366" s="160"/>
      <c r="O366" s="160"/>
      <c r="P366" s="160"/>
      <c r="Q366" s="160"/>
      <c r="R366" s="160"/>
      <c r="S366" s="160"/>
      <c r="T366" s="161"/>
      <c r="AT366" s="156" t="s">
        <v>146</v>
      </c>
      <c r="AU366" s="156" t="s">
        <v>83</v>
      </c>
      <c r="AV366" s="13" t="s">
        <v>83</v>
      </c>
      <c r="AW366" s="13" t="s">
        <v>29</v>
      </c>
      <c r="AX366" s="13" t="s">
        <v>73</v>
      </c>
      <c r="AY366" s="156" t="s">
        <v>137</v>
      </c>
    </row>
    <row r="367" spans="1:65" s="13" customFormat="1">
      <c r="B367" s="154"/>
      <c r="D367" s="155" t="s">
        <v>146</v>
      </c>
      <c r="E367" s="156" t="s">
        <v>1</v>
      </c>
      <c r="F367" s="157" t="s">
        <v>558</v>
      </c>
      <c r="H367" s="158">
        <v>1.365</v>
      </c>
      <c r="L367" s="154"/>
      <c r="M367" s="159"/>
      <c r="N367" s="160"/>
      <c r="O367" s="160"/>
      <c r="P367" s="160"/>
      <c r="Q367" s="160"/>
      <c r="R367" s="160"/>
      <c r="S367" s="160"/>
      <c r="T367" s="161"/>
      <c r="AT367" s="156" t="s">
        <v>146</v>
      </c>
      <c r="AU367" s="156" t="s">
        <v>83</v>
      </c>
      <c r="AV367" s="13" t="s">
        <v>83</v>
      </c>
      <c r="AW367" s="13" t="s">
        <v>29</v>
      </c>
      <c r="AX367" s="13" t="s">
        <v>73</v>
      </c>
      <c r="AY367" s="156" t="s">
        <v>137</v>
      </c>
    </row>
    <row r="368" spans="1:65" s="14" customFormat="1">
      <c r="B368" s="162"/>
      <c r="D368" s="155" t="s">
        <v>146</v>
      </c>
      <c r="E368" s="163" t="s">
        <v>1</v>
      </c>
      <c r="F368" s="164" t="s">
        <v>160</v>
      </c>
      <c r="H368" s="165">
        <v>170.16</v>
      </c>
      <c r="L368" s="162"/>
      <c r="M368" s="166"/>
      <c r="N368" s="167"/>
      <c r="O368" s="167"/>
      <c r="P368" s="167"/>
      <c r="Q368" s="167"/>
      <c r="R368" s="167"/>
      <c r="S368" s="167"/>
      <c r="T368" s="168"/>
      <c r="AT368" s="163" t="s">
        <v>146</v>
      </c>
      <c r="AU368" s="163" t="s">
        <v>83</v>
      </c>
      <c r="AV368" s="14" t="s">
        <v>144</v>
      </c>
      <c r="AW368" s="14" t="s">
        <v>29</v>
      </c>
      <c r="AX368" s="14" t="s">
        <v>81</v>
      </c>
      <c r="AY368" s="163" t="s">
        <v>137</v>
      </c>
    </row>
    <row r="369" spans="1:65" s="12" customFormat="1" ht="22.9" customHeight="1">
      <c r="B369" s="129"/>
      <c r="D369" s="130" t="s">
        <v>72</v>
      </c>
      <c r="E369" s="139" t="s">
        <v>559</v>
      </c>
      <c r="F369" s="139" t="s">
        <v>560</v>
      </c>
      <c r="J369" s="140">
        <f>BK369</f>
        <v>0</v>
      </c>
      <c r="L369" s="129"/>
      <c r="M369" s="133"/>
      <c r="N369" s="134"/>
      <c r="O369" s="134"/>
      <c r="P369" s="135">
        <f>SUM(P370:P381)</f>
        <v>210.55031</v>
      </c>
      <c r="Q369" s="134"/>
      <c r="R369" s="135">
        <f>SUM(R370:R381)</f>
        <v>0</v>
      </c>
      <c r="S369" s="134"/>
      <c r="T369" s="136">
        <f>SUM(T370:T381)</f>
        <v>0</v>
      </c>
      <c r="AR369" s="130" t="s">
        <v>81</v>
      </c>
      <c r="AT369" s="137" t="s">
        <v>72</v>
      </c>
      <c r="AU369" s="137" t="s">
        <v>81</v>
      </c>
      <c r="AY369" s="130" t="s">
        <v>137</v>
      </c>
      <c r="BK369" s="138">
        <f>SUM(BK370:BK381)</f>
        <v>0</v>
      </c>
    </row>
    <row r="370" spans="1:65" s="2" customFormat="1" ht="33" customHeight="1">
      <c r="A370" s="30"/>
      <c r="B370" s="141"/>
      <c r="C370" s="142" t="s">
        <v>561</v>
      </c>
      <c r="D370" s="142" t="s">
        <v>139</v>
      </c>
      <c r="E370" s="143" t="s">
        <v>562</v>
      </c>
      <c r="F370" s="144" t="s">
        <v>563</v>
      </c>
      <c r="G370" s="145" t="s">
        <v>184</v>
      </c>
      <c r="H370" s="146">
        <v>100.79</v>
      </c>
      <c r="I370" s="198"/>
      <c r="J370" s="147">
        <f>ROUND(I370*H370,2)</f>
        <v>0</v>
      </c>
      <c r="K370" s="144" t="s">
        <v>143</v>
      </c>
      <c r="L370" s="31"/>
      <c r="M370" s="148" t="s">
        <v>1</v>
      </c>
      <c r="N370" s="149" t="s">
        <v>38</v>
      </c>
      <c r="O370" s="150">
        <v>1.88</v>
      </c>
      <c r="P370" s="150">
        <f>O370*H370</f>
        <v>189.48519999999999</v>
      </c>
      <c r="Q370" s="150">
        <v>0</v>
      </c>
      <c r="R370" s="150">
        <f>Q370*H370</f>
        <v>0</v>
      </c>
      <c r="S370" s="150">
        <v>0</v>
      </c>
      <c r="T370" s="151">
        <f>S370*H370</f>
        <v>0</v>
      </c>
      <c r="U370" s="30"/>
      <c r="V370" s="30"/>
      <c r="W370" s="30"/>
      <c r="X370" s="30"/>
      <c r="Y370" s="30"/>
      <c r="Z370" s="30"/>
      <c r="AA370" s="30"/>
      <c r="AB370" s="30"/>
      <c r="AC370" s="30"/>
      <c r="AD370" s="30"/>
      <c r="AE370" s="30"/>
      <c r="AR370" s="152" t="s">
        <v>144</v>
      </c>
      <c r="AT370" s="152" t="s">
        <v>139</v>
      </c>
      <c r="AU370" s="152" t="s">
        <v>83</v>
      </c>
      <c r="AY370" s="18" t="s">
        <v>137</v>
      </c>
      <c r="BE370" s="153">
        <f>IF(N370="základní",J370,0)</f>
        <v>0</v>
      </c>
      <c r="BF370" s="153">
        <f>IF(N370="snížená",J370,0)</f>
        <v>0</v>
      </c>
      <c r="BG370" s="153">
        <f>IF(N370="zákl. přenesená",J370,0)</f>
        <v>0</v>
      </c>
      <c r="BH370" s="153">
        <f>IF(N370="sníž. přenesená",J370,0)</f>
        <v>0</v>
      </c>
      <c r="BI370" s="153">
        <f>IF(N370="nulová",J370,0)</f>
        <v>0</v>
      </c>
      <c r="BJ370" s="18" t="s">
        <v>81</v>
      </c>
      <c r="BK370" s="153">
        <f>ROUND(I370*H370,2)</f>
        <v>0</v>
      </c>
      <c r="BL370" s="18" t="s">
        <v>144</v>
      </c>
      <c r="BM370" s="152" t="s">
        <v>564</v>
      </c>
    </row>
    <row r="371" spans="1:65" s="2" customFormat="1" ht="24.2" customHeight="1">
      <c r="A371" s="30"/>
      <c r="B371" s="141"/>
      <c r="C371" s="142" t="s">
        <v>565</v>
      </c>
      <c r="D371" s="142" t="s">
        <v>139</v>
      </c>
      <c r="E371" s="143" t="s">
        <v>566</v>
      </c>
      <c r="F371" s="144" t="s">
        <v>567</v>
      </c>
      <c r="G371" s="145" t="s">
        <v>184</v>
      </c>
      <c r="H371" s="146">
        <v>100.79</v>
      </c>
      <c r="I371" s="198"/>
      <c r="J371" s="147">
        <f>ROUND(I371*H371,2)</f>
        <v>0</v>
      </c>
      <c r="K371" s="144" t="s">
        <v>143</v>
      </c>
      <c r="L371" s="31"/>
      <c r="M371" s="148" t="s">
        <v>1</v>
      </c>
      <c r="N371" s="149" t="s">
        <v>38</v>
      </c>
      <c r="O371" s="150">
        <v>0.125</v>
      </c>
      <c r="P371" s="150">
        <f>O371*H371</f>
        <v>12.598750000000001</v>
      </c>
      <c r="Q371" s="150">
        <v>0</v>
      </c>
      <c r="R371" s="150">
        <f>Q371*H371</f>
        <v>0</v>
      </c>
      <c r="S371" s="150">
        <v>0</v>
      </c>
      <c r="T371" s="151">
        <f>S371*H371</f>
        <v>0</v>
      </c>
      <c r="U371" s="30"/>
      <c r="V371" s="30"/>
      <c r="W371" s="30"/>
      <c r="X371" s="30"/>
      <c r="Y371" s="30"/>
      <c r="Z371" s="30"/>
      <c r="AA371" s="30"/>
      <c r="AB371" s="30"/>
      <c r="AC371" s="30"/>
      <c r="AD371" s="30"/>
      <c r="AE371" s="30"/>
      <c r="AR371" s="152" t="s">
        <v>144</v>
      </c>
      <c r="AT371" s="152" t="s">
        <v>139</v>
      </c>
      <c r="AU371" s="152" t="s">
        <v>83</v>
      </c>
      <c r="AY371" s="18" t="s">
        <v>137</v>
      </c>
      <c r="BE371" s="153">
        <f>IF(N371="základní",J371,0)</f>
        <v>0</v>
      </c>
      <c r="BF371" s="153">
        <f>IF(N371="snížená",J371,0)</f>
        <v>0</v>
      </c>
      <c r="BG371" s="153">
        <f>IF(N371="zákl. přenesená",J371,0)</f>
        <v>0</v>
      </c>
      <c r="BH371" s="153">
        <f>IF(N371="sníž. přenesená",J371,0)</f>
        <v>0</v>
      </c>
      <c r="BI371" s="153">
        <f>IF(N371="nulová",J371,0)</f>
        <v>0</v>
      </c>
      <c r="BJ371" s="18" t="s">
        <v>81</v>
      </c>
      <c r="BK371" s="153">
        <f>ROUND(I371*H371,2)</f>
        <v>0</v>
      </c>
      <c r="BL371" s="18" t="s">
        <v>144</v>
      </c>
      <c r="BM371" s="152" t="s">
        <v>568</v>
      </c>
    </row>
    <row r="372" spans="1:65" s="2" customFormat="1" ht="24.2" customHeight="1">
      <c r="A372" s="30"/>
      <c r="B372" s="141"/>
      <c r="C372" s="142" t="s">
        <v>569</v>
      </c>
      <c r="D372" s="142" t="s">
        <v>139</v>
      </c>
      <c r="E372" s="143" t="s">
        <v>570</v>
      </c>
      <c r="F372" s="144" t="s">
        <v>571</v>
      </c>
      <c r="G372" s="145" t="s">
        <v>184</v>
      </c>
      <c r="H372" s="146">
        <v>1411.06</v>
      </c>
      <c r="I372" s="198"/>
      <c r="J372" s="147">
        <f>ROUND(I372*H372,2)</f>
        <v>0</v>
      </c>
      <c r="K372" s="144" t="s">
        <v>143</v>
      </c>
      <c r="L372" s="31"/>
      <c r="M372" s="148" t="s">
        <v>1</v>
      </c>
      <c r="N372" s="149" t="s">
        <v>38</v>
      </c>
      <c r="O372" s="150">
        <v>6.0000000000000001E-3</v>
      </c>
      <c r="P372" s="150">
        <f>O372*H372</f>
        <v>8.4663599999999999</v>
      </c>
      <c r="Q372" s="150">
        <v>0</v>
      </c>
      <c r="R372" s="150">
        <f>Q372*H372</f>
        <v>0</v>
      </c>
      <c r="S372" s="150">
        <v>0</v>
      </c>
      <c r="T372" s="151">
        <f>S372*H372</f>
        <v>0</v>
      </c>
      <c r="U372" s="30"/>
      <c r="V372" s="30"/>
      <c r="W372" s="30"/>
      <c r="X372" s="30"/>
      <c r="Y372" s="30"/>
      <c r="Z372" s="30"/>
      <c r="AA372" s="30"/>
      <c r="AB372" s="30"/>
      <c r="AC372" s="30"/>
      <c r="AD372" s="30"/>
      <c r="AE372" s="30"/>
      <c r="AR372" s="152" t="s">
        <v>144</v>
      </c>
      <c r="AT372" s="152" t="s">
        <v>139</v>
      </c>
      <c r="AU372" s="152" t="s">
        <v>83</v>
      </c>
      <c r="AY372" s="18" t="s">
        <v>137</v>
      </c>
      <c r="BE372" s="153">
        <f>IF(N372="základní",J372,0)</f>
        <v>0</v>
      </c>
      <c r="BF372" s="153">
        <f>IF(N372="snížená",J372,0)</f>
        <v>0</v>
      </c>
      <c r="BG372" s="153">
        <f>IF(N372="zákl. přenesená",J372,0)</f>
        <v>0</v>
      </c>
      <c r="BH372" s="153">
        <f>IF(N372="sníž. přenesená",J372,0)</f>
        <v>0</v>
      </c>
      <c r="BI372" s="153">
        <f>IF(N372="nulová",J372,0)</f>
        <v>0</v>
      </c>
      <c r="BJ372" s="18" t="s">
        <v>81</v>
      </c>
      <c r="BK372" s="153">
        <f>ROUND(I372*H372,2)</f>
        <v>0</v>
      </c>
      <c r="BL372" s="18" t="s">
        <v>144</v>
      </c>
      <c r="BM372" s="152" t="s">
        <v>572</v>
      </c>
    </row>
    <row r="373" spans="1:65" s="13" customFormat="1">
      <c r="B373" s="154"/>
      <c r="D373" s="155" t="s">
        <v>146</v>
      </c>
      <c r="F373" s="157" t="s">
        <v>573</v>
      </c>
      <c r="H373" s="158">
        <v>1411.06</v>
      </c>
      <c r="L373" s="154"/>
      <c r="M373" s="159"/>
      <c r="N373" s="160"/>
      <c r="O373" s="160"/>
      <c r="P373" s="160"/>
      <c r="Q373" s="160"/>
      <c r="R373" s="160"/>
      <c r="S373" s="160"/>
      <c r="T373" s="161"/>
      <c r="AT373" s="156" t="s">
        <v>146</v>
      </c>
      <c r="AU373" s="156" t="s">
        <v>83</v>
      </c>
      <c r="AV373" s="13" t="s">
        <v>83</v>
      </c>
      <c r="AW373" s="13" t="s">
        <v>3</v>
      </c>
      <c r="AX373" s="13" t="s">
        <v>81</v>
      </c>
      <c r="AY373" s="156" t="s">
        <v>137</v>
      </c>
    </row>
    <row r="374" spans="1:65" s="2" customFormat="1" ht="37.9" customHeight="1">
      <c r="A374" s="30"/>
      <c r="B374" s="141"/>
      <c r="C374" s="142" t="s">
        <v>574</v>
      </c>
      <c r="D374" s="142" t="s">
        <v>139</v>
      </c>
      <c r="E374" s="143" t="s">
        <v>575</v>
      </c>
      <c r="F374" s="144" t="s">
        <v>576</v>
      </c>
      <c r="G374" s="145" t="s">
        <v>184</v>
      </c>
      <c r="H374" s="146">
        <v>50.395000000000003</v>
      </c>
      <c r="I374" s="198"/>
      <c r="J374" s="147">
        <f>ROUND(I374*H374,2)</f>
        <v>0</v>
      </c>
      <c r="K374" s="144" t="s">
        <v>143</v>
      </c>
      <c r="L374" s="31"/>
      <c r="M374" s="148" t="s">
        <v>1</v>
      </c>
      <c r="N374" s="149" t="s">
        <v>38</v>
      </c>
      <c r="O374" s="150">
        <v>0</v>
      </c>
      <c r="P374" s="150">
        <f>O374*H374</f>
        <v>0</v>
      </c>
      <c r="Q374" s="150">
        <v>0</v>
      </c>
      <c r="R374" s="150">
        <f>Q374*H374</f>
        <v>0</v>
      </c>
      <c r="S374" s="150">
        <v>0</v>
      </c>
      <c r="T374" s="151">
        <f>S374*H374</f>
        <v>0</v>
      </c>
      <c r="U374" s="30"/>
      <c r="V374" s="30"/>
      <c r="W374" s="30"/>
      <c r="X374" s="30"/>
      <c r="Y374" s="30"/>
      <c r="Z374" s="30"/>
      <c r="AA374" s="30"/>
      <c r="AB374" s="30"/>
      <c r="AC374" s="30"/>
      <c r="AD374" s="30"/>
      <c r="AE374" s="30"/>
      <c r="AR374" s="152" t="s">
        <v>144</v>
      </c>
      <c r="AT374" s="152" t="s">
        <v>139</v>
      </c>
      <c r="AU374" s="152" t="s">
        <v>83</v>
      </c>
      <c r="AY374" s="18" t="s">
        <v>137</v>
      </c>
      <c r="BE374" s="153">
        <f>IF(N374="základní",J374,0)</f>
        <v>0</v>
      </c>
      <c r="BF374" s="153">
        <f>IF(N374="snížená",J374,0)</f>
        <v>0</v>
      </c>
      <c r="BG374" s="153">
        <f>IF(N374="zákl. přenesená",J374,0)</f>
        <v>0</v>
      </c>
      <c r="BH374" s="153">
        <f>IF(N374="sníž. přenesená",J374,0)</f>
        <v>0</v>
      </c>
      <c r="BI374" s="153">
        <f>IF(N374="nulová",J374,0)</f>
        <v>0</v>
      </c>
      <c r="BJ374" s="18" t="s">
        <v>81</v>
      </c>
      <c r="BK374" s="153">
        <f>ROUND(I374*H374,2)</f>
        <v>0</v>
      </c>
      <c r="BL374" s="18" t="s">
        <v>144</v>
      </c>
      <c r="BM374" s="152" t="s">
        <v>577</v>
      </c>
    </row>
    <row r="375" spans="1:65" s="13" customFormat="1">
      <c r="B375" s="154"/>
      <c r="D375" s="155" t="s">
        <v>146</v>
      </c>
      <c r="F375" s="157" t="s">
        <v>578</v>
      </c>
      <c r="H375" s="158">
        <v>50.395000000000003</v>
      </c>
      <c r="L375" s="154"/>
      <c r="M375" s="159"/>
      <c r="N375" s="160"/>
      <c r="O375" s="160"/>
      <c r="P375" s="160"/>
      <c r="Q375" s="160"/>
      <c r="R375" s="160"/>
      <c r="S375" s="160"/>
      <c r="T375" s="161"/>
      <c r="AT375" s="156" t="s">
        <v>146</v>
      </c>
      <c r="AU375" s="156" t="s">
        <v>83</v>
      </c>
      <c r="AV375" s="13" t="s">
        <v>83</v>
      </c>
      <c r="AW375" s="13" t="s">
        <v>3</v>
      </c>
      <c r="AX375" s="13" t="s">
        <v>81</v>
      </c>
      <c r="AY375" s="156" t="s">
        <v>137</v>
      </c>
    </row>
    <row r="376" spans="1:65" s="2" customFormat="1" ht="33" customHeight="1">
      <c r="A376" s="30"/>
      <c r="B376" s="141"/>
      <c r="C376" s="142" t="s">
        <v>579</v>
      </c>
      <c r="D376" s="142" t="s">
        <v>139</v>
      </c>
      <c r="E376" s="143" t="s">
        <v>580</v>
      </c>
      <c r="F376" s="144" t="s">
        <v>581</v>
      </c>
      <c r="G376" s="145" t="s">
        <v>184</v>
      </c>
      <c r="H376" s="146">
        <v>40.316000000000003</v>
      </c>
      <c r="I376" s="198"/>
      <c r="J376" s="147">
        <f>ROUND(I376*H376,2)</f>
        <v>0</v>
      </c>
      <c r="K376" s="144" t="s">
        <v>143</v>
      </c>
      <c r="L376" s="31"/>
      <c r="M376" s="148" t="s">
        <v>1</v>
      </c>
      <c r="N376" s="149" t="s">
        <v>38</v>
      </c>
      <c r="O376" s="150">
        <v>0</v>
      </c>
      <c r="P376" s="150">
        <f>O376*H376</f>
        <v>0</v>
      </c>
      <c r="Q376" s="150">
        <v>0</v>
      </c>
      <c r="R376" s="150">
        <f>Q376*H376</f>
        <v>0</v>
      </c>
      <c r="S376" s="150">
        <v>0</v>
      </c>
      <c r="T376" s="151">
        <f>S376*H376</f>
        <v>0</v>
      </c>
      <c r="U376" s="30"/>
      <c r="V376" s="30"/>
      <c r="W376" s="30"/>
      <c r="X376" s="30"/>
      <c r="Y376" s="30"/>
      <c r="Z376" s="30"/>
      <c r="AA376" s="30"/>
      <c r="AB376" s="30"/>
      <c r="AC376" s="30"/>
      <c r="AD376" s="30"/>
      <c r="AE376" s="30"/>
      <c r="AR376" s="152" t="s">
        <v>144</v>
      </c>
      <c r="AT376" s="152" t="s">
        <v>139</v>
      </c>
      <c r="AU376" s="152" t="s">
        <v>83</v>
      </c>
      <c r="AY376" s="18" t="s">
        <v>137</v>
      </c>
      <c r="BE376" s="153">
        <f>IF(N376="základní",J376,0)</f>
        <v>0</v>
      </c>
      <c r="BF376" s="153">
        <f>IF(N376="snížená",J376,0)</f>
        <v>0</v>
      </c>
      <c r="BG376" s="153">
        <f>IF(N376="zákl. přenesená",J376,0)</f>
        <v>0</v>
      </c>
      <c r="BH376" s="153">
        <f>IF(N376="sníž. přenesená",J376,0)</f>
        <v>0</v>
      </c>
      <c r="BI376" s="153">
        <f>IF(N376="nulová",J376,0)</f>
        <v>0</v>
      </c>
      <c r="BJ376" s="18" t="s">
        <v>81</v>
      </c>
      <c r="BK376" s="153">
        <f>ROUND(I376*H376,2)</f>
        <v>0</v>
      </c>
      <c r="BL376" s="18" t="s">
        <v>144</v>
      </c>
      <c r="BM376" s="152" t="s">
        <v>582</v>
      </c>
    </row>
    <row r="377" spans="1:65" s="13" customFormat="1">
      <c r="B377" s="154"/>
      <c r="D377" s="155" t="s">
        <v>146</v>
      </c>
      <c r="F377" s="157" t="s">
        <v>583</v>
      </c>
      <c r="H377" s="158">
        <v>40.316000000000003</v>
      </c>
      <c r="L377" s="154"/>
      <c r="M377" s="159"/>
      <c r="N377" s="160"/>
      <c r="O377" s="160"/>
      <c r="P377" s="160"/>
      <c r="Q377" s="160"/>
      <c r="R377" s="160"/>
      <c r="S377" s="160"/>
      <c r="T377" s="161"/>
      <c r="AT377" s="156" t="s">
        <v>146</v>
      </c>
      <c r="AU377" s="156" t="s">
        <v>83</v>
      </c>
      <c r="AV377" s="13" t="s">
        <v>83</v>
      </c>
      <c r="AW377" s="13" t="s">
        <v>3</v>
      </c>
      <c r="AX377" s="13" t="s">
        <v>81</v>
      </c>
      <c r="AY377" s="156" t="s">
        <v>137</v>
      </c>
    </row>
    <row r="378" spans="1:65" s="2" customFormat="1" ht="44.25" customHeight="1">
      <c r="A378" s="30"/>
      <c r="B378" s="141"/>
      <c r="C378" s="142" t="s">
        <v>584</v>
      </c>
      <c r="D378" s="142" t="s">
        <v>139</v>
      </c>
      <c r="E378" s="143" t="s">
        <v>585</v>
      </c>
      <c r="F378" s="144" t="s">
        <v>586</v>
      </c>
      <c r="G378" s="145" t="s">
        <v>184</v>
      </c>
      <c r="H378" s="146">
        <v>8.0630000000000006</v>
      </c>
      <c r="I378" s="198"/>
      <c r="J378" s="147">
        <f>ROUND(I378*H378,2)</f>
        <v>0</v>
      </c>
      <c r="K378" s="144" t="s">
        <v>143</v>
      </c>
      <c r="L378" s="31"/>
      <c r="M378" s="148" t="s">
        <v>1</v>
      </c>
      <c r="N378" s="149" t="s">
        <v>38</v>
      </c>
      <c r="O378" s="150">
        <v>0</v>
      </c>
      <c r="P378" s="150">
        <f>O378*H378</f>
        <v>0</v>
      </c>
      <c r="Q378" s="150">
        <v>0</v>
      </c>
      <c r="R378" s="150">
        <f>Q378*H378</f>
        <v>0</v>
      </c>
      <c r="S378" s="150">
        <v>0</v>
      </c>
      <c r="T378" s="151">
        <f>S378*H378</f>
        <v>0</v>
      </c>
      <c r="U378" s="30"/>
      <c r="V378" s="30"/>
      <c r="W378" s="30"/>
      <c r="X378" s="30"/>
      <c r="Y378" s="30"/>
      <c r="Z378" s="30"/>
      <c r="AA378" s="30"/>
      <c r="AB378" s="30"/>
      <c r="AC378" s="30"/>
      <c r="AD378" s="30"/>
      <c r="AE378" s="30"/>
      <c r="AR378" s="152" t="s">
        <v>144</v>
      </c>
      <c r="AT378" s="152" t="s">
        <v>139</v>
      </c>
      <c r="AU378" s="152" t="s">
        <v>83</v>
      </c>
      <c r="AY378" s="18" t="s">
        <v>137</v>
      </c>
      <c r="BE378" s="153">
        <f>IF(N378="základní",J378,0)</f>
        <v>0</v>
      </c>
      <c r="BF378" s="153">
        <f>IF(N378="snížená",J378,0)</f>
        <v>0</v>
      </c>
      <c r="BG378" s="153">
        <f>IF(N378="zákl. přenesená",J378,0)</f>
        <v>0</v>
      </c>
      <c r="BH378" s="153">
        <f>IF(N378="sníž. přenesená",J378,0)</f>
        <v>0</v>
      </c>
      <c r="BI378" s="153">
        <f>IF(N378="nulová",J378,0)</f>
        <v>0</v>
      </c>
      <c r="BJ378" s="18" t="s">
        <v>81</v>
      </c>
      <c r="BK378" s="153">
        <f>ROUND(I378*H378,2)</f>
        <v>0</v>
      </c>
      <c r="BL378" s="18" t="s">
        <v>144</v>
      </c>
      <c r="BM378" s="152" t="s">
        <v>587</v>
      </c>
    </row>
    <row r="379" spans="1:65" s="13" customFormat="1">
      <c r="B379" s="154"/>
      <c r="D379" s="155" t="s">
        <v>146</v>
      </c>
      <c r="F379" s="157" t="s">
        <v>588</v>
      </c>
      <c r="H379" s="158">
        <v>8.0630000000000006</v>
      </c>
      <c r="L379" s="154"/>
      <c r="M379" s="159"/>
      <c r="N379" s="160"/>
      <c r="O379" s="160"/>
      <c r="P379" s="160"/>
      <c r="Q379" s="160"/>
      <c r="R379" s="160"/>
      <c r="S379" s="160"/>
      <c r="T379" s="161"/>
      <c r="AT379" s="156" t="s">
        <v>146</v>
      </c>
      <c r="AU379" s="156" t="s">
        <v>83</v>
      </c>
      <c r="AV379" s="13" t="s">
        <v>83</v>
      </c>
      <c r="AW379" s="13" t="s">
        <v>3</v>
      </c>
      <c r="AX379" s="13" t="s">
        <v>81</v>
      </c>
      <c r="AY379" s="156" t="s">
        <v>137</v>
      </c>
    </row>
    <row r="380" spans="1:65" s="2" customFormat="1" ht="44.25" customHeight="1">
      <c r="A380" s="30"/>
      <c r="B380" s="141"/>
      <c r="C380" s="142" t="s">
        <v>589</v>
      </c>
      <c r="D380" s="142" t="s">
        <v>139</v>
      </c>
      <c r="E380" s="143" t="s">
        <v>590</v>
      </c>
      <c r="F380" s="144" t="s">
        <v>591</v>
      </c>
      <c r="G380" s="145" t="s">
        <v>184</v>
      </c>
      <c r="H380" s="146">
        <v>2.016</v>
      </c>
      <c r="I380" s="198"/>
      <c r="J380" s="147">
        <f>ROUND(I380*H380,2)</f>
        <v>0</v>
      </c>
      <c r="K380" s="144" t="s">
        <v>143</v>
      </c>
      <c r="L380" s="31"/>
      <c r="M380" s="148" t="s">
        <v>1</v>
      </c>
      <c r="N380" s="149" t="s">
        <v>38</v>
      </c>
      <c r="O380" s="150">
        <v>0</v>
      </c>
      <c r="P380" s="150">
        <f>O380*H380</f>
        <v>0</v>
      </c>
      <c r="Q380" s="150">
        <v>0</v>
      </c>
      <c r="R380" s="150">
        <f>Q380*H380</f>
        <v>0</v>
      </c>
      <c r="S380" s="150">
        <v>0</v>
      </c>
      <c r="T380" s="151">
        <f>S380*H380</f>
        <v>0</v>
      </c>
      <c r="U380" s="30"/>
      <c r="V380" s="30"/>
      <c r="W380" s="30"/>
      <c r="X380" s="30"/>
      <c r="Y380" s="30"/>
      <c r="Z380" s="30"/>
      <c r="AA380" s="30"/>
      <c r="AB380" s="30"/>
      <c r="AC380" s="30"/>
      <c r="AD380" s="30"/>
      <c r="AE380" s="30"/>
      <c r="AR380" s="152" t="s">
        <v>144</v>
      </c>
      <c r="AT380" s="152" t="s">
        <v>139</v>
      </c>
      <c r="AU380" s="152" t="s">
        <v>83</v>
      </c>
      <c r="AY380" s="18" t="s">
        <v>137</v>
      </c>
      <c r="BE380" s="153">
        <f>IF(N380="základní",J380,0)</f>
        <v>0</v>
      </c>
      <c r="BF380" s="153">
        <f>IF(N380="snížená",J380,0)</f>
        <v>0</v>
      </c>
      <c r="BG380" s="153">
        <f>IF(N380="zákl. přenesená",J380,0)</f>
        <v>0</v>
      </c>
      <c r="BH380" s="153">
        <f>IF(N380="sníž. přenesená",J380,0)</f>
        <v>0</v>
      </c>
      <c r="BI380" s="153">
        <f>IF(N380="nulová",J380,0)</f>
        <v>0</v>
      </c>
      <c r="BJ380" s="18" t="s">
        <v>81</v>
      </c>
      <c r="BK380" s="153">
        <f>ROUND(I380*H380,2)</f>
        <v>0</v>
      </c>
      <c r="BL380" s="18" t="s">
        <v>144</v>
      </c>
      <c r="BM380" s="152" t="s">
        <v>592</v>
      </c>
    </row>
    <row r="381" spans="1:65" s="13" customFormat="1">
      <c r="B381" s="154"/>
      <c r="D381" s="155" t="s">
        <v>146</v>
      </c>
      <c r="F381" s="157" t="s">
        <v>593</v>
      </c>
      <c r="H381" s="158">
        <v>2.016</v>
      </c>
      <c r="L381" s="154"/>
      <c r="M381" s="159"/>
      <c r="N381" s="160"/>
      <c r="O381" s="160"/>
      <c r="P381" s="160"/>
      <c r="Q381" s="160"/>
      <c r="R381" s="160"/>
      <c r="S381" s="160"/>
      <c r="T381" s="161"/>
      <c r="AT381" s="156" t="s">
        <v>146</v>
      </c>
      <c r="AU381" s="156" t="s">
        <v>83</v>
      </c>
      <c r="AV381" s="13" t="s">
        <v>83</v>
      </c>
      <c r="AW381" s="13" t="s">
        <v>3</v>
      </c>
      <c r="AX381" s="13" t="s">
        <v>81</v>
      </c>
      <c r="AY381" s="156" t="s">
        <v>137</v>
      </c>
    </row>
    <row r="382" spans="1:65" s="12" customFormat="1" ht="22.9" customHeight="1">
      <c r="B382" s="129"/>
      <c r="D382" s="130" t="s">
        <v>72</v>
      </c>
      <c r="E382" s="139" t="s">
        <v>594</v>
      </c>
      <c r="F382" s="139" t="s">
        <v>595</v>
      </c>
      <c r="J382" s="140">
        <f>BK382</f>
        <v>0</v>
      </c>
      <c r="L382" s="129"/>
      <c r="M382" s="133"/>
      <c r="N382" s="134"/>
      <c r="O382" s="134"/>
      <c r="P382" s="135">
        <f>P383</f>
        <v>623.2571099999999</v>
      </c>
      <c r="Q382" s="134"/>
      <c r="R382" s="135">
        <f>R383</f>
        <v>0</v>
      </c>
      <c r="S382" s="134"/>
      <c r="T382" s="136">
        <f>T383</f>
        <v>0</v>
      </c>
      <c r="AR382" s="130" t="s">
        <v>81</v>
      </c>
      <c r="AT382" s="137" t="s">
        <v>72</v>
      </c>
      <c r="AU382" s="137" t="s">
        <v>81</v>
      </c>
      <c r="AY382" s="130" t="s">
        <v>137</v>
      </c>
      <c r="BK382" s="138">
        <f>BK383</f>
        <v>0</v>
      </c>
    </row>
    <row r="383" spans="1:65" s="2" customFormat="1" ht="24.2" customHeight="1">
      <c r="A383" s="30"/>
      <c r="B383" s="141"/>
      <c r="C383" s="142" t="s">
        <v>596</v>
      </c>
      <c r="D383" s="142" t="s">
        <v>139</v>
      </c>
      <c r="E383" s="143" t="s">
        <v>597</v>
      </c>
      <c r="F383" s="144" t="s">
        <v>598</v>
      </c>
      <c r="G383" s="145" t="s">
        <v>184</v>
      </c>
      <c r="H383" s="146">
        <v>256.58999999999997</v>
      </c>
      <c r="I383" s="198"/>
      <c r="J383" s="147">
        <f>ROUND(I383*H383,2)</f>
        <v>0</v>
      </c>
      <c r="K383" s="144" t="s">
        <v>143</v>
      </c>
      <c r="L383" s="31"/>
      <c r="M383" s="148" t="s">
        <v>1</v>
      </c>
      <c r="N383" s="149" t="s">
        <v>38</v>
      </c>
      <c r="O383" s="150">
        <v>2.4289999999999998</v>
      </c>
      <c r="P383" s="150">
        <f>O383*H383</f>
        <v>623.2571099999999</v>
      </c>
      <c r="Q383" s="150">
        <v>0</v>
      </c>
      <c r="R383" s="150">
        <f>Q383*H383</f>
        <v>0</v>
      </c>
      <c r="S383" s="150">
        <v>0</v>
      </c>
      <c r="T383" s="151">
        <f>S383*H383</f>
        <v>0</v>
      </c>
      <c r="U383" s="30"/>
      <c r="V383" s="30"/>
      <c r="W383" s="30"/>
      <c r="X383" s="30"/>
      <c r="Y383" s="30"/>
      <c r="Z383" s="30"/>
      <c r="AA383" s="30"/>
      <c r="AB383" s="30"/>
      <c r="AC383" s="30"/>
      <c r="AD383" s="30"/>
      <c r="AE383" s="30"/>
      <c r="AR383" s="152" t="s">
        <v>144</v>
      </c>
      <c r="AT383" s="152" t="s">
        <v>139</v>
      </c>
      <c r="AU383" s="152" t="s">
        <v>83</v>
      </c>
      <c r="AY383" s="18" t="s">
        <v>137</v>
      </c>
      <c r="BE383" s="153">
        <f>IF(N383="základní",J383,0)</f>
        <v>0</v>
      </c>
      <c r="BF383" s="153">
        <f>IF(N383="snížená",J383,0)</f>
        <v>0</v>
      </c>
      <c r="BG383" s="153">
        <f>IF(N383="zákl. přenesená",J383,0)</f>
        <v>0</v>
      </c>
      <c r="BH383" s="153">
        <f>IF(N383="sníž. přenesená",J383,0)</f>
        <v>0</v>
      </c>
      <c r="BI383" s="153">
        <f>IF(N383="nulová",J383,0)</f>
        <v>0</v>
      </c>
      <c r="BJ383" s="18" t="s">
        <v>81</v>
      </c>
      <c r="BK383" s="153">
        <f>ROUND(I383*H383,2)</f>
        <v>0</v>
      </c>
      <c r="BL383" s="18" t="s">
        <v>144</v>
      </c>
      <c r="BM383" s="152" t="s">
        <v>599</v>
      </c>
    </row>
    <row r="384" spans="1:65" s="12" customFormat="1" ht="25.9" customHeight="1">
      <c r="B384" s="129"/>
      <c r="D384" s="130" t="s">
        <v>72</v>
      </c>
      <c r="E384" s="131" t="s">
        <v>600</v>
      </c>
      <c r="F384" s="131" t="s">
        <v>601</v>
      </c>
      <c r="J384" s="132">
        <f>BK384</f>
        <v>0</v>
      </c>
      <c r="L384" s="129"/>
      <c r="M384" s="133"/>
      <c r="N384" s="134"/>
      <c r="O384" s="134"/>
      <c r="P384" s="135">
        <f>P385+P419+P428+P444+P465+P469+P484+P487+P489+P520+P543+P561+P606+P638+P656+P663</f>
        <v>940.97242300000005</v>
      </c>
      <c r="Q384" s="134"/>
      <c r="R384" s="135">
        <f>R385+R419+R428+R444+R465+R469+R484+R487+R489+R520+R543+R561+R606+R638+R656+R663</f>
        <v>16.625368419999997</v>
      </c>
      <c r="S384" s="134"/>
      <c r="T384" s="136">
        <f>T385+T419+T428+T444+T465+T469+T484+T487+T489+T520+T543+T561+T606+T638+T656+T663</f>
        <v>1.6594500000000001</v>
      </c>
      <c r="AR384" s="130" t="s">
        <v>83</v>
      </c>
      <c r="AT384" s="137" t="s">
        <v>72</v>
      </c>
      <c r="AU384" s="137" t="s">
        <v>73</v>
      </c>
      <c r="AY384" s="130" t="s">
        <v>137</v>
      </c>
      <c r="BK384" s="138">
        <f>BK385+BK419+BK428+BK444+BK465+BK469+BK484+BK487+BK489+BK520+BK543+BK561+BK606+BK638+BK656+BK663</f>
        <v>0</v>
      </c>
    </row>
    <row r="385" spans="1:65" s="12" customFormat="1" ht="22.9" customHeight="1">
      <c r="B385" s="129"/>
      <c r="D385" s="130" t="s">
        <v>72</v>
      </c>
      <c r="E385" s="139" t="s">
        <v>602</v>
      </c>
      <c r="F385" s="139" t="s">
        <v>603</v>
      </c>
      <c r="J385" s="140">
        <f>BK385</f>
        <v>0</v>
      </c>
      <c r="L385" s="129"/>
      <c r="M385" s="133"/>
      <c r="N385" s="134"/>
      <c r="O385" s="134"/>
      <c r="P385" s="135">
        <f>SUM(P386:P418)</f>
        <v>78.788598000000007</v>
      </c>
      <c r="Q385" s="134"/>
      <c r="R385" s="135">
        <f>SUM(R386:R418)</f>
        <v>1.6861221200000003</v>
      </c>
      <c r="S385" s="134"/>
      <c r="T385" s="136">
        <f>SUM(T386:T418)</f>
        <v>0</v>
      </c>
      <c r="AR385" s="130" t="s">
        <v>83</v>
      </c>
      <c r="AT385" s="137" t="s">
        <v>72</v>
      </c>
      <c r="AU385" s="137" t="s">
        <v>81</v>
      </c>
      <c r="AY385" s="130" t="s">
        <v>137</v>
      </c>
      <c r="BK385" s="138">
        <f>SUM(BK386:BK418)</f>
        <v>0</v>
      </c>
    </row>
    <row r="386" spans="1:65" s="2" customFormat="1" ht="24.2" customHeight="1">
      <c r="A386" s="30"/>
      <c r="B386" s="141"/>
      <c r="C386" s="142" t="s">
        <v>604</v>
      </c>
      <c r="D386" s="142" t="s">
        <v>139</v>
      </c>
      <c r="E386" s="143" t="s">
        <v>605</v>
      </c>
      <c r="F386" s="144" t="s">
        <v>606</v>
      </c>
      <c r="G386" s="145" t="s">
        <v>215</v>
      </c>
      <c r="H386" s="146">
        <v>165.92</v>
      </c>
      <c r="I386" s="198"/>
      <c r="J386" s="147">
        <f>ROUND(I386*H386,2)</f>
        <v>0</v>
      </c>
      <c r="K386" s="144" t="s">
        <v>143</v>
      </c>
      <c r="L386" s="31"/>
      <c r="M386" s="148" t="s">
        <v>1</v>
      </c>
      <c r="N386" s="149" t="s">
        <v>38</v>
      </c>
      <c r="O386" s="150">
        <v>2.4E-2</v>
      </c>
      <c r="P386" s="150">
        <f>O386*H386</f>
        <v>3.9820799999999998</v>
      </c>
      <c r="Q386" s="150">
        <v>0</v>
      </c>
      <c r="R386" s="150">
        <f>Q386*H386</f>
        <v>0</v>
      </c>
      <c r="S386" s="150">
        <v>0</v>
      </c>
      <c r="T386" s="151">
        <f>S386*H386</f>
        <v>0</v>
      </c>
      <c r="U386" s="30"/>
      <c r="V386" s="30"/>
      <c r="W386" s="30"/>
      <c r="X386" s="30"/>
      <c r="Y386" s="30"/>
      <c r="Z386" s="30"/>
      <c r="AA386" s="30"/>
      <c r="AB386" s="30"/>
      <c r="AC386" s="30"/>
      <c r="AD386" s="30"/>
      <c r="AE386" s="30"/>
      <c r="AR386" s="152" t="s">
        <v>222</v>
      </c>
      <c r="AT386" s="152" t="s">
        <v>139</v>
      </c>
      <c r="AU386" s="152" t="s">
        <v>83</v>
      </c>
      <c r="AY386" s="18" t="s">
        <v>137</v>
      </c>
      <c r="BE386" s="153">
        <f>IF(N386="základní",J386,0)</f>
        <v>0</v>
      </c>
      <c r="BF386" s="153">
        <f>IF(N386="snížená",J386,0)</f>
        <v>0</v>
      </c>
      <c r="BG386" s="153">
        <f>IF(N386="zákl. přenesená",J386,0)</f>
        <v>0</v>
      </c>
      <c r="BH386" s="153">
        <f>IF(N386="sníž. přenesená",J386,0)</f>
        <v>0</v>
      </c>
      <c r="BI386" s="153">
        <f>IF(N386="nulová",J386,0)</f>
        <v>0</v>
      </c>
      <c r="BJ386" s="18" t="s">
        <v>81</v>
      </c>
      <c r="BK386" s="153">
        <f>ROUND(I386*H386,2)</f>
        <v>0</v>
      </c>
      <c r="BL386" s="18" t="s">
        <v>222</v>
      </c>
      <c r="BM386" s="152" t="s">
        <v>607</v>
      </c>
    </row>
    <row r="387" spans="1:65" s="13" customFormat="1">
      <c r="B387" s="154"/>
      <c r="D387" s="155" t="s">
        <v>146</v>
      </c>
      <c r="E387" s="156" t="s">
        <v>1</v>
      </c>
      <c r="F387" s="157" t="s">
        <v>608</v>
      </c>
      <c r="H387" s="158">
        <v>165.92</v>
      </c>
      <c r="L387" s="154"/>
      <c r="M387" s="159"/>
      <c r="N387" s="160"/>
      <c r="O387" s="160"/>
      <c r="P387" s="160"/>
      <c r="Q387" s="160"/>
      <c r="R387" s="160"/>
      <c r="S387" s="160"/>
      <c r="T387" s="161"/>
      <c r="AT387" s="156" t="s">
        <v>146</v>
      </c>
      <c r="AU387" s="156" t="s">
        <v>83</v>
      </c>
      <c r="AV387" s="13" t="s">
        <v>83</v>
      </c>
      <c r="AW387" s="13" t="s">
        <v>29</v>
      </c>
      <c r="AX387" s="13" t="s">
        <v>81</v>
      </c>
      <c r="AY387" s="156" t="s">
        <v>137</v>
      </c>
    </row>
    <row r="388" spans="1:65" s="2" customFormat="1" ht="16.5" customHeight="1">
      <c r="A388" s="30"/>
      <c r="B388" s="141"/>
      <c r="C388" s="169" t="s">
        <v>609</v>
      </c>
      <c r="D388" s="169" t="s">
        <v>201</v>
      </c>
      <c r="E388" s="170" t="s">
        <v>610</v>
      </c>
      <c r="F388" s="171" t="s">
        <v>611</v>
      </c>
      <c r="G388" s="172" t="s">
        <v>184</v>
      </c>
      <c r="H388" s="173">
        <v>5.5E-2</v>
      </c>
      <c r="I388" s="198"/>
      <c r="J388" s="174">
        <f>ROUND(I388*H388,2)</f>
        <v>0</v>
      </c>
      <c r="K388" s="171" t="s">
        <v>143</v>
      </c>
      <c r="L388" s="175"/>
      <c r="M388" s="176" t="s">
        <v>1</v>
      </c>
      <c r="N388" s="177" t="s">
        <v>38</v>
      </c>
      <c r="O388" s="150">
        <v>0</v>
      </c>
      <c r="P388" s="150">
        <f>O388*H388</f>
        <v>0</v>
      </c>
      <c r="Q388" s="150">
        <v>1</v>
      </c>
      <c r="R388" s="150">
        <f>Q388*H388</f>
        <v>5.5E-2</v>
      </c>
      <c r="S388" s="150">
        <v>0</v>
      </c>
      <c r="T388" s="151">
        <f>S388*H388</f>
        <v>0</v>
      </c>
      <c r="U388" s="30"/>
      <c r="V388" s="30"/>
      <c r="W388" s="30"/>
      <c r="X388" s="30"/>
      <c r="Y388" s="30"/>
      <c r="Z388" s="30"/>
      <c r="AA388" s="30"/>
      <c r="AB388" s="30"/>
      <c r="AC388" s="30"/>
      <c r="AD388" s="30"/>
      <c r="AE388" s="30"/>
      <c r="AR388" s="152" t="s">
        <v>307</v>
      </c>
      <c r="AT388" s="152" t="s">
        <v>201</v>
      </c>
      <c r="AU388" s="152" t="s">
        <v>83</v>
      </c>
      <c r="AY388" s="18" t="s">
        <v>137</v>
      </c>
      <c r="BE388" s="153">
        <f>IF(N388="základní",J388,0)</f>
        <v>0</v>
      </c>
      <c r="BF388" s="153">
        <f>IF(N388="snížená",J388,0)</f>
        <v>0</v>
      </c>
      <c r="BG388" s="153">
        <f>IF(N388="zákl. přenesená",J388,0)</f>
        <v>0</v>
      </c>
      <c r="BH388" s="153">
        <f>IF(N388="sníž. přenesená",J388,0)</f>
        <v>0</v>
      </c>
      <c r="BI388" s="153">
        <f>IF(N388="nulová",J388,0)</f>
        <v>0</v>
      </c>
      <c r="BJ388" s="18" t="s">
        <v>81</v>
      </c>
      <c r="BK388" s="153">
        <f>ROUND(I388*H388,2)</f>
        <v>0</v>
      </c>
      <c r="BL388" s="18" t="s">
        <v>222</v>
      </c>
      <c r="BM388" s="152" t="s">
        <v>612</v>
      </c>
    </row>
    <row r="389" spans="1:65" s="13" customFormat="1">
      <c r="B389" s="154"/>
      <c r="D389" s="155" t="s">
        <v>146</v>
      </c>
      <c r="F389" s="157" t="s">
        <v>613</v>
      </c>
      <c r="H389" s="158">
        <v>5.5E-2</v>
      </c>
      <c r="L389" s="154"/>
      <c r="M389" s="159"/>
      <c r="N389" s="160"/>
      <c r="O389" s="160"/>
      <c r="P389" s="160"/>
      <c r="Q389" s="160"/>
      <c r="R389" s="160"/>
      <c r="S389" s="160"/>
      <c r="T389" s="161"/>
      <c r="AT389" s="156" t="s">
        <v>146</v>
      </c>
      <c r="AU389" s="156" t="s">
        <v>83</v>
      </c>
      <c r="AV389" s="13" t="s">
        <v>83</v>
      </c>
      <c r="AW389" s="13" t="s">
        <v>3</v>
      </c>
      <c r="AX389" s="13" t="s">
        <v>81</v>
      </c>
      <c r="AY389" s="156" t="s">
        <v>137</v>
      </c>
    </row>
    <row r="390" spans="1:65" s="2" customFormat="1" ht="24.2" customHeight="1">
      <c r="A390" s="30"/>
      <c r="B390" s="141"/>
      <c r="C390" s="142" t="s">
        <v>614</v>
      </c>
      <c r="D390" s="142" t="s">
        <v>139</v>
      </c>
      <c r="E390" s="143" t="s">
        <v>615</v>
      </c>
      <c r="F390" s="144" t="s">
        <v>616</v>
      </c>
      <c r="G390" s="145" t="s">
        <v>215</v>
      </c>
      <c r="H390" s="146">
        <v>146.74199999999999</v>
      </c>
      <c r="I390" s="198"/>
      <c r="J390" s="147">
        <f>ROUND(I390*H390,2)</f>
        <v>0</v>
      </c>
      <c r="K390" s="144" t="s">
        <v>143</v>
      </c>
      <c r="L390" s="31"/>
      <c r="M390" s="148" t="s">
        <v>1</v>
      </c>
      <c r="N390" s="149" t="s">
        <v>38</v>
      </c>
      <c r="O390" s="150">
        <v>5.3999999999999999E-2</v>
      </c>
      <c r="P390" s="150">
        <f>O390*H390</f>
        <v>7.9240679999999992</v>
      </c>
      <c r="Q390" s="150">
        <v>0</v>
      </c>
      <c r="R390" s="150">
        <f>Q390*H390</f>
        <v>0</v>
      </c>
      <c r="S390" s="150">
        <v>0</v>
      </c>
      <c r="T390" s="151">
        <f>S390*H390</f>
        <v>0</v>
      </c>
      <c r="U390" s="30"/>
      <c r="V390" s="30"/>
      <c r="W390" s="30"/>
      <c r="X390" s="30"/>
      <c r="Y390" s="30"/>
      <c r="Z390" s="30"/>
      <c r="AA390" s="30"/>
      <c r="AB390" s="30"/>
      <c r="AC390" s="30"/>
      <c r="AD390" s="30"/>
      <c r="AE390" s="30"/>
      <c r="AR390" s="152" t="s">
        <v>222</v>
      </c>
      <c r="AT390" s="152" t="s">
        <v>139</v>
      </c>
      <c r="AU390" s="152" t="s">
        <v>83</v>
      </c>
      <c r="AY390" s="18" t="s">
        <v>137</v>
      </c>
      <c r="BE390" s="153">
        <f>IF(N390="základní",J390,0)</f>
        <v>0</v>
      </c>
      <c r="BF390" s="153">
        <f>IF(N390="snížená",J390,0)</f>
        <v>0</v>
      </c>
      <c r="BG390" s="153">
        <f>IF(N390="zákl. přenesená",J390,0)</f>
        <v>0</v>
      </c>
      <c r="BH390" s="153">
        <f>IF(N390="sníž. přenesená",J390,0)</f>
        <v>0</v>
      </c>
      <c r="BI390" s="153">
        <f>IF(N390="nulová",J390,0)</f>
        <v>0</v>
      </c>
      <c r="BJ390" s="18" t="s">
        <v>81</v>
      </c>
      <c r="BK390" s="153">
        <f>ROUND(I390*H390,2)</f>
        <v>0</v>
      </c>
      <c r="BL390" s="18" t="s">
        <v>222</v>
      </c>
      <c r="BM390" s="152" t="s">
        <v>617</v>
      </c>
    </row>
    <row r="391" spans="1:65" s="13" customFormat="1">
      <c r="B391" s="154"/>
      <c r="D391" s="155" t="s">
        <v>146</v>
      </c>
      <c r="E391" s="156" t="s">
        <v>1</v>
      </c>
      <c r="F391" s="157" t="s">
        <v>255</v>
      </c>
      <c r="H391" s="158">
        <v>13.542999999999999</v>
      </c>
      <c r="L391" s="154"/>
      <c r="M391" s="159"/>
      <c r="N391" s="160"/>
      <c r="O391" s="160"/>
      <c r="P391" s="160"/>
      <c r="Q391" s="160"/>
      <c r="R391" s="160"/>
      <c r="S391" s="160"/>
      <c r="T391" s="161"/>
      <c r="AT391" s="156" t="s">
        <v>146</v>
      </c>
      <c r="AU391" s="156" t="s">
        <v>83</v>
      </c>
      <c r="AV391" s="13" t="s">
        <v>83</v>
      </c>
      <c r="AW391" s="13" t="s">
        <v>29</v>
      </c>
      <c r="AX391" s="13" t="s">
        <v>73</v>
      </c>
      <c r="AY391" s="156" t="s">
        <v>137</v>
      </c>
    </row>
    <row r="392" spans="1:65" s="13" customFormat="1">
      <c r="B392" s="154"/>
      <c r="D392" s="155" t="s">
        <v>146</v>
      </c>
      <c r="E392" s="156" t="s">
        <v>1</v>
      </c>
      <c r="F392" s="157" t="s">
        <v>618</v>
      </c>
      <c r="H392" s="158">
        <v>59.828000000000003</v>
      </c>
      <c r="L392" s="154"/>
      <c r="M392" s="159"/>
      <c r="N392" s="160"/>
      <c r="O392" s="160"/>
      <c r="P392" s="160"/>
      <c r="Q392" s="160"/>
      <c r="R392" s="160"/>
      <c r="S392" s="160"/>
      <c r="T392" s="161"/>
      <c r="AT392" s="156" t="s">
        <v>146</v>
      </c>
      <c r="AU392" s="156" t="s">
        <v>83</v>
      </c>
      <c r="AV392" s="13" t="s">
        <v>83</v>
      </c>
      <c r="AW392" s="13" t="s">
        <v>29</v>
      </c>
      <c r="AX392" s="13" t="s">
        <v>73</v>
      </c>
      <c r="AY392" s="156" t="s">
        <v>137</v>
      </c>
    </row>
    <row r="393" spans="1:65" s="16" customFormat="1">
      <c r="B393" s="184"/>
      <c r="D393" s="155" t="s">
        <v>146</v>
      </c>
      <c r="E393" s="185" t="s">
        <v>1</v>
      </c>
      <c r="F393" s="186" t="s">
        <v>619</v>
      </c>
      <c r="H393" s="187">
        <v>73.370999999999995</v>
      </c>
      <c r="L393" s="184"/>
      <c r="M393" s="188"/>
      <c r="N393" s="189"/>
      <c r="O393" s="189"/>
      <c r="P393" s="189"/>
      <c r="Q393" s="189"/>
      <c r="R393" s="189"/>
      <c r="S393" s="189"/>
      <c r="T393" s="190"/>
      <c r="AT393" s="185" t="s">
        <v>146</v>
      </c>
      <c r="AU393" s="185" t="s">
        <v>83</v>
      </c>
      <c r="AV393" s="16" t="s">
        <v>153</v>
      </c>
      <c r="AW393" s="16" t="s">
        <v>29</v>
      </c>
      <c r="AX393" s="16" t="s">
        <v>73</v>
      </c>
      <c r="AY393" s="185" t="s">
        <v>137</v>
      </c>
    </row>
    <row r="394" spans="1:65" s="13" customFormat="1">
      <c r="B394" s="154"/>
      <c r="D394" s="155" t="s">
        <v>146</v>
      </c>
      <c r="E394" s="156" t="s">
        <v>1</v>
      </c>
      <c r="F394" s="157" t="s">
        <v>620</v>
      </c>
      <c r="H394" s="158">
        <v>73.370999999999995</v>
      </c>
      <c r="L394" s="154"/>
      <c r="M394" s="159"/>
      <c r="N394" s="160"/>
      <c r="O394" s="160"/>
      <c r="P394" s="160"/>
      <c r="Q394" s="160"/>
      <c r="R394" s="160"/>
      <c r="S394" s="160"/>
      <c r="T394" s="161"/>
      <c r="AT394" s="156" t="s">
        <v>146</v>
      </c>
      <c r="AU394" s="156" t="s">
        <v>83</v>
      </c>
      <c r="AV394" s="13" t="s">
        <v>83</v>
      </c>
      <c r="AW394" s="13" t="s">
        <v>29</v>
      </c>
      <c r="AX394" s="13" t="s">
        <v>73</v>
      </c>
      <c r="AY394" s="156" t="s">
        <v>137</v>
      </c>
    </row>
    <row r="395" spans="1:65" s="14" customFormat="1">
      <c r="B395" s="162"/>
      <c r="D395" s="155" t="s">
        <v>146</v>
      </c>
      <c r="E395" s="163" t="s">
        <v>1</v>
      </c>
      <c r="F395" s="164" t="s">
        <v>160</v>
      </c>
      <c r="H395" s="165">
        <v>146.74199999999999</v>
      </c>
      <c r="L395" s="162"/>
      <c r="M395" s="166"/>
      <c r="N395" s="167"/>
      <c r="O395" s="167"/>
      <c r="P395" s="167"/>
      <c r="Q395" s="167"/>
      <c r="R395" s="167"/>
      <c r="S395" s="167"/>
      <c r="T395" s="168"/>
      <c r="AT395" s="163" t="s">
        <v>146</v>
      </c>
      <c r="AU395" s="163" t="s">
        <v>83</v>
      </c>
      <c r="AV395" s="14" t="s">
        <v>144</v>
      </c>
      <c r="AW395" s="14" t="s">
        <v>29</v>
      </c>
      <c r="AX395" s="14" t="s">
        <v>81</v>
      </c>
      <c r="AY395" s="163" t="s">
        <v>137</v>
      </c>
    </row>
    <row r="396" spans="1:65" s="2" customFormat="1" ht="16.5" customHeight="1">
      <c r="A396" s="30"/>
      <c r="B396" s="141"/>
      <c r="C396" s="169" t="s">
        <v>621</v>
      </c>
      <c r="D396" s="169" t="s">
        <v>201</v>
      </c>
      <c r="E396" s="170" t="s">
        <v>610</v>
      </c>
      <c r="F396" s="171" t="s">
        <v>611</v>
      </c>
      <c r="G396" s="172" t="s">
        <v>184</v>
      </c>
      <c r="H396" s="173">
        <v>0.05</v>
      </c>
      <c r="I396" s="198"/>
      <c r="J396" s="174">
        <f>ROUND(I396*H396,2)</f>
        <v>0</v>
      </c>
      <c r="K396" s="171" t="s">
        <v>143</v>
      </c>
      <c r="L396" s="175"/>
      <c r="M396" s="176" t="s">
        <v>1</v>
      </c>
      <c r="N396" s="177" t="s">
        <v>38</v>
      </c>
      <c r="O396" s="150">
        <v>0</v>
      </c>
      <c r="P396" s="150">
        <f>O396*H396</f>
        <v>0</v>
      </c>
      <c r="Q396" s="150">
        <v>1</v>
      </c>
      <c r="R396" s="150">
        <f>Q396*H396</f>
        <v>0.05</v>
      </c>
      <c r="S396" s="150">
        <v>0</v>
      </c>
      <c r="T396" s="151">
        <f>S396*H396</f>
        <v>0</v>
      </c>
      <c r="U396" s="30"/>
      <c r="V396" s="30"/>
      <c r="W396" s="30"/>
      <c r="X396" s="30"/>
      <c r="Y396" s="30"/>
      <c r="Z396" s="30"/>
      <c r="AA396" s="30"/>
      <c r="AB396" s="30"/>
      <c r="AC396" s="30"/>
      <c r="AD396" s="30"/>
      <c r="AE396" s="30"/>
      <c r="AR396" s="152" t="s">
        <v>307</v>
      </c>
      <c r="AT396" s="152" t="s">
        <v>201</v>
      </c>
      <c r="AU396" s="152" t="s">
        <v>83</v>
      </c>
      <c r="AY396" s="18" t="s">
        <v>137</v>
      </c>
      <c r="BE396" s="153">
        <f>IF(N396="základní",J396,0)</f>
        <v>0</v>
      </c>
      <c r="BF396" s="153">
        <f>IF(N396="snížená",J396,0)</f>
        <v>0</v>
      </c>
      <c r="BG396" s="153">
        <f>IF(N396="zákl. přenesená",J396,0)</f>
        <v>0</v>
      </c>
      <c r="BH396" s="153">
        <f>IF(N396="sníž. přenesená",J396,0)</f>
        <v>0</v>
      </c>
      <c r="BI396" s="153">
        <f>IF(N396="nulová",J396,0)</f>
        <v>0</v>
      </c>
      <c r="BJ396" s="18" t="s">
        <v>81</v>
      </c>
      <c r="BK396" s="153">
        <f>ROUND(I396*H396,2)</f>
        <v>0</v>
      </c>
      <c r="BL396" s="18" t="s">
        <v>222</v>
      </c>
      <c r="BM396" s="152" t="s">
        <v>622</v>
      </c>
    </row>
    <row r="397" spans="1:65" s="13" customFormat="1">
      <c r="B397" s="154"/>
      <c r="D397" s="155" t="s">
        <v>146</v>
      </c>
      <c r="F397" s="157" t="s">
        <v>623</v>
      </c>
      <c r="H397" s="158">
        <v>0.05</v>
      </c>
      <c r="L397" s="154"/>
      <c r="M397" s="159"/>
      <c r="N397" s="160"/>
      <c r="O397" s="160"/>
      <c r="P397" s="160"/>
      <c r="Q397" s="160"/>
      <c r="R397" s="160"/>
      <c r="S397" s="160"/>
      <c r="T397" s="161"/>
      <c r="AT397" s="156" t="s">
        <v>146</v>
      </c>
      <c r="AU397" s="156" t="s">
        <v>83</v>
      </c>
      <c r="AV397" s="13" t="s">
        <v>83</v>
      </c>
      <c r="AW397" s="13" t="s">
        <v>3</v>
      </c>
      <c r="AX397" s="13" t="s">
        <v>81</v>
      </c>
      <c r="AY397" s="156" t="s">
        <v>137</v>
      </c>
    </row>
    <row r="398" spans="1:65" s="2" customFormat="1" ht="24.2" customHeight="1">
      <c r="A398" s="30"/>
      <c r="B398" s="141"/>
      <c r="C398" s="142" t="s">
        <v>624</v>
      </c>
      <c r="D398" s="142" t="s">
        <v>139</v>
      </c>
      <c r="E398" s="143" t="s">
        <v>625</v>
      </c>
      <c r="F398" s="144" t="s">
        <v>626</v>
      </c>
      <c r="G398" s="145" t="s">
        <v>215</v>
      </c>
      <c r="H398" s="146">
        <v>82.96</v>
      </c>
      <c r="I398" s="198"/>
      <c r="J398" s="147">
        <f>ROUND(I398*H398,2)</f>
        <v>0</v>
      </c>
      <c r="K398" s="144" t="s">
        <v>143</v>
      </c>
      <c r="L398" s="31"/>
      <c r="M398" s="148" t="s">
        <v>1</v>
      </c>
      <c r="N398" s="149" t="s">
        <v>38</v>
      </c>
      <c r="O398" s="150">
        <v>0.222</v>
      </c>
      <c r="P398" s="150">
        <f>O398*H398</f>
        <v>18.417120000000001</v>
      </c>
      <c r="Q398" s="150">
        <v>4.0000000000000002E-4</v>
      </c>
      <c r="R398" s="150">
        <f>Q398*H398</f>
        <v>3.3183999999999998E-2</v>
      </c>
      <c r="S398" s="150">
        <v>0</v>
      </c>
      <c r="T398" s="151">
        <f>S398*H398</f>
        <v>0</v>
      </c>
      <c r="U398" s="30"/>
      <c r="V398" s="30"/>
      <c r="W398" s="30"/>
      <c r="X398" s="30"/>
      <c r="Y398" s="30"/>
      <c r="Z398" s="30"/>
      <c r="AA398" s="30"/>
      <c r="AB398" s="30"/>
      <c r="AC398" s="30"/>
      <c r="AD398" s="30"/>
      <c r="AE398" s="30"/>
      <c r="AR398" s="152" t="s">
        <v>222</v>
      </c>
      <c r="AT398" s="152" t="s">
        <v>139</v>
      </c>
      <c r="AU398" s="152" t="s">
        <v>83</v>
      </c>
      <c r="AY398" s="18" t="s">
        <v>137</v>
      </c>
      <c r="BE398" s="153">
        <f>IF(N398="základní",J398,0)</f>
        <v>0</v>
      </c>
      <c r="BF398" s="153">
        <f>IF(N398="snížená",J398,0)</f>
        <v>0</v>
      </c>
      <c r="BG398" s="153">
        <f>IF(N398="zákl. přenesená",J398,0)</f>
        <v>0</v>
      </c>
      <c r="BH398" s="153">
        <f>IF(N398="sníž. přenesená",J398,0)</f>
        <v>0</v>
      </c>
      <c r="BI398" s="153">
        <f>IF(N398="nulová",J398,0)</f>
        <v>0</v>
      </c>
      <c r="BJ398" s="18" t="s">
        <v>81</v>
      </c>
      <c r="BK398" s="153">
        <f>ROUND(I398*H398,2)</f>
        <v>0</v>
      </c>
      <c r="BL398" s="18" t="s">
        <v>222</v>
      </c>
      <c r="BM398" s="152" t="s">
        <v>627</v>
      </c>
    </row>
    <row r="399" spans="1:65" s="13" customFormat="1">
      <c r="B399" s="154"/>
      <c r="D399" s="155" t="s">
        <v>146</v>
      </c>
      <c r="E399" s="156" t="s">
        <v>1</v>
      </c>
      <c r="F399" s="157" t="s">
        <v>628</v>
      </c>
      <c r="H399" s="158">
        <v>82.96</v>
      </c>
      <c r="L399" s="154"/>
      <c r="M399" s="159"/>
      <c r="N399" s="160"/>
      <c r="O399" s="160"/>
      <c r="P399" s="160"/>
      <c r="Q399" s="160"/>
      <c r="R399" s="160"/>
      <c r="S399" s="160"/>
      <c r="T399" s="161"/>
      <c r="AT399" s="156" t="s">
        <v>146</v>
      </c>
      <c r="AU399" s="156" t="s">
        <v>83</v>
      </c>
      <c r="AV399" s="13" t="s">
        <v>83</v>
      </c>
      <c r="AW399" s="13" t="s">
        <v>29</v>
      </c>
      <c r="AX399" s="13" t="s">
        <v>81</v>
      </c>
      <c r="AY399" s="156" t="s">
        <v>137</v>
      </c>
    </row>
    <row r="400" spans="1:65" s="2" customFormat="1" ht="24.2" customHeight="1">
      <c r="A400" s="30"/>
      <c r="B400" s="141"/>
      <c r="C400" s="169" t="s">
        <v>629</v>
      </c>
      <c r="D400" s="169" t="s">
        <v>201</v>
      </c>
      <c r="E400" s="170" t="s">
        <v>630</v>
      </c>
      <c r="F400" s="171" t="s">
        <v>631</v>
      </c>
      <c r="G400" s="172" t="s">
        <v>215</v>
      </c>
      <c r="H400" s="173">
        <v>96.69</v>
      </c>
      <c r="I400" s="198"/>
      <c r="J400" s="174">
        <f>ROUND(I400*H400,2)</f>
        <v>0</v>
      </c>
      <c r="K400" s="171" t="s">
        <v>1</v>
      </c>
      <c r="L400" s="175"/>
      <c r="M400" s="176" t="s">
        <v>1</v>
      </c>
      <c r="N400" s="177" t="s">
        <v>38</v>
      </c>
      <c r="O400" s="150">
        <v>0</v>
      </c>
      <c r="P400" s="150">
        <f>O400*H400</f>
        <v>0</v>
      </c>
      <c r="Q400" s="150">
        <v>5.4000000000000003E-3</v>
      </c>
      <c r="R400" s="150">
        <f>Q400*H400</f>
        <v>0.52212599999999998</v>
      </c>
      <c r="S400" s="150">
        <v>0</v>
      </c>
      <c r="T400" s="151">
        <f>S400*H400</f>
        <v>0</v>
      </c>
      <c r="U400" s="30"/>
      <c r="V400" s="30"/>
      <c r="W400" s="30"/>
      <c r="X400" s="30"/>
      <c r="Y400" s="30"/>
      <c r="Z400" s="30"/>
      <c r="AA400" s="30"/>
      <c r="AB400" s="30"/>
      <c r="AC400" s="30"/>
      <c r="AD400" s="30"/>
      <c r="AE400" s="30"/>
      <c r="AR400" s="152" t="s">
        <v>307</v>
      </c>
      <c r="AT400" s="152" t="s">
        <v>201</v>
      </c>
      <c r="AU400" s="152" t="s">
        <v>83</v>
      </c>
      <c r="AY400" s="18" t="s">
        <v>137</v>
      </c>
      <c r="BE400" s="153">
        <f>IF(N400="základní",J400,0)</f>
        <v>0</v>
      </c>
      <c r="BF400" s="153">
        <f>IF(N400="snížená",J400,0)</f>
        <v>0</v>
      </c>
      <c r="BG400" s="153">
        <f>IF(N400="zákl. přenesená",J400,0)</f>
        <v>0</v>
      </c>
      <c r="BH400" s="153">
        <f>IF(N400="sníž. přenesená",J400,0)</f>
        <v>0</v>
      </c>
      <c r="BI400" s="153">
        <f>IF(N400="nulová",J400,0)</f>
        <v>0</v>
      </c>
      <c r="BJ400" s="18" t="s">
        <v>81</v>
      </c>
      <c r="BK400" s="153">
        <f>ROUND(I400*H400,2)</f>
        <v>0</v>
      </c>
      <c r="BL400" s="18" t="s">
        <v>222</v>
      </c>
      <c r="BM400" s="152" t="s">
        <v>632</v>
      </c>
    </row>
    <row r="401" spans="1:65" s="13" customFormat="1">
      <c r="B401" s="154"/>
      <c r="D401" s="155" t="s">
        <v>146</v>
      </c>
      <c r="F401" s="157" t="s">
        <v>633</v>
      </c>
      <c r="H401" s="158">
        <v>96.69</v>
      </c>
      <c r="L401" s="154"/>
      <c r="M401" s="159"/>
      <c r="N401" s="160"/>
      <c r="O401" s="160"/>
      <c r="P401" s="160"/>
      <c r="Q401" s="160"/>
      <c r="R401" s="160"/>
      <c r="S401" s="160"/>
      <c r="T401" s="161"/>
      <c r="AT401" s="156" t="s">
        <v>146</v>
      </c>
      <c r="AU401" s="156" t="s">
        <v>83</v>
      </c>
      <c r="AV401" s="13" t="s">
        <v>83</v>
      </c>
      <c r="AW401" s="13" t="s">
        <v>3</v>
      </c>
      <c r="AX401" s="13" t="s">
        <v>81</v>
      </c>
      <c r="AY401" s="156" t="s">
        <v>137</v>
      </c>
    </row>
    <row r="402" spans="1:65" s="2" customFormat="1" ht="24.2" customHeight="1">
      <c r="A402" s="30"/>
      <c r="B402" s="141"/>
      <c r="C402" s="142" t="s">
        <v>634</v>
      </c>
      <c r="D402" s="142" t="s">
        <v>139</v>
      </c>
      <c r="E402" s="143" t="s">
        <v>635</v>
      </c>
      <c r="F402" s="144" t="s">
        <v>636</v>
      </c>
      <c r="G402" s="145" t="s">
        <v>215</v>
      </c>
      <c r="H402" s="146">
        <v>137.80799999999999</v>
      </c>
      <c r="I402" s="198"/>
      <c r="J402" s="147">
        <f>ROUND(I402*H402,2)</f>
        <v>0</v>
      </c>
      <c r="K402" s="144" t="s">
        <v>143</v>
      </c>
      <c r="L402" s="31"/>
      <c r="M402" s="148" t="s">
        <v>1</v>
      </c>
      <c r="N402" s="149" t="s">
        <v>38</v>
      </c>
      <c r="O402" s="150">
        <v>0.26</v>
      </c>
      <c r="P402" s="150">
        <f>O402*H402</f>
        <v>35.830080000000002</v>
      </c>
      <c r="Q402" s="150">
        <v>4.0000000000000002E-4</v>
      </c>
      <c r="R402" s="150">
        <f>Q402*H402</f>
        <v>5.5123199999999997E-2</v>
      </c>
      <c r="S402" s="150">
        <v>0</v>
      </c>
      <c r="T402" s="151">
        <f>S402*H402</f>
        <v>0</v>
      </c>
      <c r="U402" s="30"/>
      <c r="V402" s="30"/>
      <c r="W402" s="30"/>
      <c r="X402" s="30"/>
      <c r="Y402" s="30"/>
      <c r="Z402" s="30"/>
      <c r="AA402" s="30"/>
      <c r="AB402" s="30"/>
      <c r="AC402" s="30"/>
      <c r="AD402" s="30"/>
      <c r="AE402" s="30"/>
      <c r="AR402" s="152" t="s">
        <v>222</v>
      </c>
      <c r="AT402" s="152" t="s">
        <v>139</v>
      </c>
      <c r="AU402" s="152" t="s">
        <v>83</v>
      </c>
      <c r="AY402" s="18" t="s">
        <v>137</v>
      </c>
      <c r="BE402" s="153">
        <f>IF(N402="základní",J402,0)</f>
        <v>0</v>
      </c>
      <c r="BF402" s="153">
        <f>IF(N402="snížená",J402,0)</f>
        <v>0</v>
      </c>
      <c r="BG402" s="153">
        <f>IF(N402="zákl. přenesená",J402,0)</f>
        <v>0</v>
      </c>
      <c r="BH402" s="153">
        <f>IF(N402="sníž. přenesená",J402,0)</f>
        <v>0</v>
      </c>
      <c r="BI402" s="153">
        <f>IF(N402="nulová",J402,0)</f>
        <v>0</v>
      </c>
      <c r="BJ402" s="18" t="s">
        <v>81</v>
      </c>
      <c r="BK402" s="153">
        <f>ROUND(I402*H402,2)</f>
        <v>0</v>
      </c>
      <c r="BL402" s="18" t="s">
        <v>222</v>
      </c>
      <c r="BM402" s="152" t="s">
        <v>637</v>
      </c>
    </row>
    <row r="403" spans="1:65" s="13" customFormat="1">
      <c r="B403" s="154"/>
      <c r="D403" s="155" t="s">
        <v>146</v>
      </c>
      <c r="E403" s="156" t="s">
        <v>1</v>
      </c>
      <c r="F403" s="157" t="s">
        <v>255</v>
      </c>
      <c r="H403" s="158">
        <v>13.542999999999999</v>
      </c>
      <c r="L403" s="154"/>
      <c r="M403" s="159"/>
      <c r="N403" s="160"/>
      <c r="O403" s="160"/>
      <c r="P403" s="160"/>
      <c r="Q403" s="160"/>
      <c r="R403" s="160"/>
      <c r="S403" s="160"/>
      <c r="T403" s="161"/>
      <c r="AT403" s="156" t="s">
        <v>146</v>
      </c>
      <c r="AU403" s="156" t="s">
        <v>83</v>
      </c>
      <c r="AV403" s="13" t="s">
        <v>83</v>
      </c>
      <c r="AW403" s="13" t="s">
        <v>29</v>
      </c>
      <c r="AX403" s="13" t="s">
        <v>73</v>
      </c>
      <c r="AY403" s="156" t="s">
        <v>137</v>
      </c>
    </row>
    <row r="404" spans="1:65" s="13" customFormat="1">
      <c r="B404" s="154"/>
      <c r="D404" s="155" t="s">
        <v>146</v>
      </c>
      <c r="E404" s="156" t="s">
        <v>1</v>
      </c>
      <c r="F404" s="157" t="s">
        <v>257</v>
      </c>
      <c r="H404" s="158">
        <v>55.360999999999997</v>
      </c>
      <c r="L404" s="154"/>
      <c r="M404" s="159"/>
      <c r="N404" s="160"/>
      <c r="O404" s="160"/>
      <c r="P404" s="160"/>
      <c r="Q404" s="160"/>
      <c r="R404" s="160"/>
      <c r="S404" s="160"/>
      <c r="T404" s="161"/>
      <c r="AT404" s="156" t="s">
        <v>146</v>
      </c>
      <c r="AU404" s="156" t="s">
        <v>83</v>
      </c>
      <c r="AV404" s="13" t="s">
        <v>83</v>
      </c>
      <c r="AW404" s="13" t="s">
        <v>29</v>
      </c>
      <c r="AX404" s="13" t="s">
        <v>73</v>
      </c>
      <c r="AY404" s="156" t="s">
        <v>137</v>
      </c>
    </row>
    <row r="405" spans="1:65" s="16" customFormat="1">
      <c r="B405" s="184"/>
      <c r="D405" s="155" t="s">
        <v>146</v>
      </c>
      <c r="E405" s="185" t="s">
        <v>1</v>
      </c>
      <c r="F405" s="186" t="s">
        <v>619</v>
      </c>
      <c r="H405" s="187">
        <v>68.903999999999996</v>
      </c>
      <c r="L405" s="184"/>
      <c r="M405" s="188"/>
      <c r="N405" s="189"/>
      <c r="O405" s="189"/>
      <c r="P405" s="189"/>
      <c r="Q405" s="189"/>
      <c r="R405" s="189"/>
      <c r="S405" s="189"/>
      <c r="T405" s="190"/>
      <c r="AT405" s="185" t="s">
        <v>146</v>
      </c>
      <c r="AU405" s="185" t="s">
        <v>83</v>
      </c>
      <c r="AV405" s="16" t="s">
        <v>153</v>
      </c>
      <c r="AW405" s="16" t="s">
        <v>29</v>
      </c>
      <c r="AX405" s="16" t="s">
        <v>73</v>
      </c>
      <c r="AY405" s="185" t="s">
        <v>137</v>
      </c>
    </row>
    <row r="406" spans="1:65" s="13" customFormat="1">
      <c r="B406" s="154"/>
      <c r="D406" s="155" t="s">
        <v>146</v>
      </c>
      <c r="E406" s="156" t="s">
        <v>1</v>
      </c>
      <c r="F406" s="157" t="s">
        <v>638</v>
      </c>
      <c r="H406" s="158">
        <v>68.903999999999996</v>
      </c>
      <c r="L406" s="154"/>
      <c r="M406" s="159"/>
      <c r="N406" s="160"/>
      <c r="O406" s="160"/>
      <c r="P406" s="160"/>
      <c r="Q406" s="160"/>
      <c r="R406" s="160"/>
      <c r="S406" s="160"/>
      <c r="T406" s="161"/>
      <c r="AT406" s="156" t="s">
        <v>146</v>
      </c>
      <c r="AU406" s="156" t="s">
        <v>83</v>
      </c>
      <c r="AV406" s="13" t="s">
        <v>83</v>
      </c>
      <c r="AW406" s="13" t="s">
        <v>29</v>
      </c>
      <c r="AX406" s="13" t="s">
        <v>73</v>
      </c>
      <c r="AY406" s="156" t="s">
        <v>137</v>
      </c>
    </row>
    <row r="407" spans="1:65" s="14" customFormat="1">
      <c r="B407" s="162"/>
      <c r="D407" s="155" t="s">
        <v>146</v>
      </c>
      <c r="E407" s="163" t="s">
        <v>1</v>
      </c>
      <c r="F407" s="164" t="s">
        <v>160</v>
      </c>
      <c r="H407" s="165">
        <v>137.80799999999999</v>
      </c>
      <c r="L407" s="162"/>
      <c r="M407" s="166"/>
      <c r="N407" s="167"/>
      <c r="O407" s="167"/>
      <c r="P407" s="167"/>
      <c r="Q407" s="167"/>
      <c r="R407" s="167"/>
      <c r="S407" s="167"/>
      <c r="T407" s="168"/>
      <c r="AT407" s="163" t="s">
        <v>146</v>
      </c>
      <c r="AU407" s="163" t="s">
        <v>83</v>
      </c>
      <c r="AV407" s="14" t="s">
        <v>144</v>
      </c>
      <c r="AW407" s="14" t="s">
        <v>29</v>
      </c>
      <c r="AX407" s="14" t="s">
        <v>81</v>
      </c>
      <c r="AY407" s="163" t="s">
        <v>137</v>
      </c>
    </row>
    <row r="408" spans="1:65" s="2" customFormat="1" ht="24.2" customHeight="1">
      <c r="A408" s="30"/>
      <c r="B408" s="141"/>
      <c r="C408" s="169" t="s">
        <v>639</v>
      </c>
      <c r="D408" s="169" t="s">
        <v>201</v>
      </c>
      <c r="E408" s="170" t="s">
        <v>630</v>
      </c>
      <c r="F408" s="171" t="s">
        <v>631</v>
      </c>
      <c r="G408" s="172" t="s">
        <v>215</v>
      </c>
      <c r="H408" s="173">
        <v>168.26400000000001</v>
      </c>
      <c r="I408" s="198"/>
      <c r="J408" s="174">
        <f>ROUND(I408*H408,2)</f>
        <v>0</v>
      </c>
      <c r="K408" s="171" t="s">
        <v>1</v>
      </c>
      <c r="L408" s="175"/>
      <c r="M408" s="176" t="s">
        <v>1</v>
      </c>
      <c r="N408" s="177" t="s">
        <v>38</v>
      </c>
      <c r="O408" s="150">
        <v>0</v>
      </c>
      <c r="P408" s="150">
        <f>O408*H408</f>
        <v>0</v>
      </c>
      <c r="Q408" s="150">
        <v>5.4000000000000003E-3</v>
      </c>
      <c r="R408" s="150">
        <f>Q408*H408</f>
        <v>0.90862560000000014</v>
      </c>
      <c r="S408" s="150">
        <v>0</v>
      </c>
      <c r="T408" s="151">
        <f>S408*H408</f>
        <v>0</v>
      </c>
      <c r="U408" s="30"/>
      <c r="V408" s="30"/>
      <c r="W408" s="30"/>
      <c r="X408" s="30"/>
      <c r="Y408" s="30"/>
      <c r="Z408" s="30"/>
      <c r="AA408" s="30"/>
      <c r="AB408" s="30"/>
      <c r="AC408" s="30"/>
      <c r="AD408" s="30"/>
      <c r="AE408" s="30"/>
      <c r="AR408" s="152" t="s">
        <v>307</v>
      </c>
      <c r="AT408" s="152" t="s">
        <v>201</v>
      </c>
      <c r="AU408" s="152" t="s">
        <v>83</v>
      </c>
      <c r="AY408" s="18" t="s">
        <v>137</v>
      </c>
      <c r="BE408" s="153">
        <f>IF(N408="základní",J408,0)</f>
        <v>0</v>
      </c>
      <c r="BF408" s="153">
        <f>IF(N408="snížená",J408,0)</f>
        <v>0</v>
      </c>
      <c r="BG408" s="153">
        <f>IF(N408="zákl. přenesená",J408,0)</f>
        <v>0</v>
      </c>
      <c r="BH408" s="153">
        <f>IF(N408="sníž. přenesená",J408,0)</f>
        <v>0</v>
      </c>
      <c r="BI408" s="153">
        <f>IF(N408="nulová",J408,0)</f>
        <v>0</v>
      </c>
      <c r="BJ408" s="18" t="s">
        <v>81</v>
      </c>
      <c r="BK408" s="153">
        <f>ROUND(I408*H408,2)</f>
        <v>0</v>
      </c>
      <c r="BL408" s="18" t="s">
        <v>222</v>
      </c>
      <c r="BM408" s="152" t="s">
        <v>640</v>
      </c>
    </row>
    <row r="409" spans="1:65" s="13" customFormat="1">
      <c r="B409" s="154"/>
      <c r="D409" s="155" t="s">
        <v>146</v>
      </c>
      <c r="F409" s="157" t="s">
        <v>641</v>
      </c>
      <c r="H409" s="158">
        <v>168.26400000000001</v>
      </c>
      <c r="L409" s="154"/>
      <c r="M409" s="159"/>
      <c r="N409" s="160"/>
      <c r="O409" s="160"/>
      <c r="P409" s="160"/>
      <c r="Q409" s="160"/>
      <c r="R409" s="160"/>
      <c r="S409" s="160"/>
      <c r="T409" s="161"/>
      <c r="AT409" s="156" t="s">
        <v>146</v>
      </c>
      <c r="AU409" s="156" t="s">
        <v>83</v>
      </c>
      <c r="AV409" s="13" t="s">
        <v>83</v>
      </c>
      <c r="AW409" s="13" t="s">
        <v>3</v>
      </c>
      <c r="AX409" s="13" t="s">
        <v>81</v>
      </c>
      <c r="AY409" s="156" t="s">
        <v>137</v>
      </c>
    </row>
    <row r="410" spans="1:65" s="2" customFormat="1" ht="24.2" customHeight="1">
      <c r="A410" s="30"/>
      <c r="B410" s="141"/>
      <c r="C410" s="142" t="s">
        <v>642</v>
      </c>
      <c r="D410" s="142" t="s">
        <v>139</v>
      </c>
      <c r="E410" s="143" t="s">
        <v>643</v>
      </c>
      <c r="F410" s="144" t="s">
        <v>644</v>
      </c>
      <c r="G410" s="145" t="s">
        <v>215</v>
      </c>
      <c r="H410" s="146">
        <v>68.903999999999996</v>
      </c>
      <c r="I410" s="198"/>
      <c r="J410" s="147">
        <f>ROUND(I410*H410,2)</f>
        <v>0</v>
      </c>
      <c r="K410" s="144" t="s">
        <v>143</v>
      </c>
      <c r="L410" s="31"/>
      <c r="M410" s="148" t="s">
        <v>1</v>
      </c>
      <c r="N410" s="149" t="s">
        <v>38</v>
      </c>
      <c r="O410" s="150">
        <v>9.7000000000000003E-2</v>
      </c>
      <c r="P410" s="150">
        <f>O410*H410</f>
        <v>6.6836880000000001</v>
      </c>
      <c r="Q410" s="150">
        <v>4.0000000000000003E-5</v>
      </c>
      <c r="R410" s="150">
        <f>Q410*H410</f>
        <v>2.7561600000000001E-3</v>
      </c>
      <c r="S410" s="150">
        <v>0</v>
      </c>
      <c r="T410" s="151">
        <f>S410*H410</f>
        <v>0</v>
      </c>
      <c r="U410" s="30"/>
      <c r="V410" s="30"/>
      <c r="W410" s="30"/>
      <c r="X410" s="30"/>
      <c r="Y410" s="30"/>
      <c r="Z410" s="30"/>
      <c r="AA410" s="30"/>
      <c r="AB410" s="30"/>
      <c r="AC410" s="30"/>
      <c r="AD410" s="30"/>
      <c r="AE410" s="30"/>
      <c r="AR410" s="152" t="s">
        <v>222</v>
      </c>
      <c r="AT410" s="152" t="s">
        <v>139</v>
      </c>
      <c r="AU410" s="152" t="s">
        <v>83</v>
      </c>
      <c r="AY410" s="18" t="s">
        <v>137</v>
      </c>
      <c r="BE410" s="153">
        <f>IF(N410="základní",J410,0)</f>
        <v>0</v>
      </c>
      <c r="BF410" s="153">
        <f>IF(N410="snížená",J410,0)</f>
        <v>0</v>
      </c>
      <c r="BG410" s="153">
        <f>IF(N410="zákl. přenesená",J410,0)</f>
        <v>0</v>
      </c>
      <c r="BH410" s="153">
        <f>IF(N410="sníž. přenesená",J410,0)</f>
        <v>0</v>
      </c>
      <c r="BI410" s="153">
        <f>IF(N410="nulová",J410,0)</f>
        <v>0</v>
      </c>
      <c r="BJ410" s="18" t="s">
        <v>81</v>
      </c>
      <c r="BK410" s="153">
        <f>ROUND(I410*H410,2)</f>
        <v>0</v>
      </c>
      <c r="BL410" s="18" t="s">
        <v>222</v>
      </c>
      <c r="BM410" s="152" t="s">
        <v>645</v>
      </c>
    </row>
    <row r="411" spans="1:65" s="13" customFormat="1">
      <c r="B411" s="154"/>
      <c r="D411" s="155" t="s">
        <v>146</v>
      </c>
      <c r="E411" s="156" t="s">
        <v>1</v>
      </c>
      <c r="F411" s="157" t="s">
        <v>255</v>
      </c>
      <c r="H411" s="158">
        <v>13.542999999999999</v>
      </c>
      <c r="L411" s="154"/>
      <c r="M411" s="159"/>
      <c r="N411" s="160"/>
      <c r="O411" s="160"/>
      <c r="P411" s="160"/>
      <c r="Q411" s="160"/>
      <c r="R411" s="160"/>
      <c r="S411" s="160"/>
      <c r="T411" s="161"/>
      <c r="AT411" s="156" t="s">
        <v>146</v>
      </c>
      <c r="AU411" s="156" t="s">
        <v>83</v>
      </c>
      <c r="AV411" s="13" t="s">
        <v>83</v>
      </c>
      <c r="AW411" s="13" t="s">
        <v>29</v>
      </c>
      <c r="AX411" s="13" t="s">
        <v>73</v>
      </c>
      <c r="AY411" s="156" t="s">
        <v>137</v>
      </c>
    </row>
    <row r="412" spans="1:65" s="13" customFormat="1">
      <c r="B412" s="154"/>
      <c r="D412" s="155" t="s">
        <v>146</v>
      </c>
      <c r="E412" s="156" t="s">
        <v>1</v>
      </c>
      <c r="F412" s="157" t="s">
        <v>257</v>
      </c>
      <c r="H412" s="158">
        <v>55.360999999999997</v>
      </c>
      <c r="L412" s="154"/>
      <c r="M412" s="159"/>
      <c r="N412" s="160"/>
      <c r="O412" s="160"/>
      <c r="P412" s="160"/>
      <c r="Q412" s="160"/>
      <c r="R412" s="160"/>
      <c r="S412" s="160"/>
      <c r="T412" s="161"/>
      <c r="AT412" s="156" t="s">
        <v>146</v>
      </c>
      <c r="AU412" s="156" t="s">
        <v>83</v>
      </c>
      <c r="AV412" s="13" t="s">
        <v>83</v>
      </c>
      <c r="AW412" s="13" t="s">
        <v>29</v>
      </c>
      <c r="AX412" s="13" t="s">
        <v>73</v>
      </c>
      <c r="AY412" s="156" t="s">
        <v>137</v>
      </c>
    </row>
    <row r="413" spans="1:65" s="14" customFormat="1">
      <c r="B413" s="162"/>
      <c r="D413" s="155" t="s">
        <v>146</v>
      </c>
      <c r="E413" s="163" t="s">
        <v>1</v>
      </c>
      <c r="F413" s="164" t="s">
        <v>160</v>
      </c>
      <c r="H413" s="165">
        <v>68.903999999999996</v>
      </c>
      <c r="L413" s="162"/>
      <c r="M413" s="166"/>
      <c r="N413" s="167"/>
      <c r="O413" s="167"/>
      <c r="P413" s="167"/>
      <c r="Q413" s="167"/>
      <c r="R413" s="167"/>
      <c r="S413" s="167"/>
      <c r="T413" s="168"/>
      <c r="AT413" s="163" t="s">
        <v>146</v>
      </c>
      <c r="AU413" s="163" t="s">
        <v>83</v>
      </c>
      <c r="AV413" s="14" t="s">
        <v>144</v>
      </c>
      <c r="AW413" s="14" t="s">
        <v>29</v>
      </c>
      <c r="AX413" s="14" t="s">
        <v>81</v>
      </c>
      <c r="AY413" s="163" t="s">
        <v>137</v>
      </c>
    </row>
    <row r="414" spans="1:65" s="2" customFormat="1" ht="33" customHeight="1">
      <c r="A414" s="30"/>
      <c r="B414" s="141"/>
      <c r="C414" s="169" t="s">
        <v>646</v>
      </c>
      <c r="D414" s="169" t="s">
        <v>201</v>
      </c>
      <c r="E414" s="170" t="s">
        <v>647</v>
      </c>
      <c r="F414" s="171" t="s">
        <v>648</v>
      </c>
      <c r="G414" s="172" t="s">
        <v>215</v>
      </c>
      <c r="H414" s="173">
        <v>84.132000000000005</v>
      </c>
      <c r="I414" s="198"/>
      <c r="J414" s="174">
        <f>ROUND(I414*H414,2)</f>
        <v>0</v>
      </c>
      <c r="K414" s="171" t="s">
        <v>143</v>
      </c>
      <c r="L414" s="175"/>
      <c r="M414" s="176" t="s">
        <v>1</v>
      </c>
      <c r="N414" s="177" t="s">
        <v>38</v>
      </c>
      <c r="O414" s="150">
        <v>0</v>
      </c>
      <c r="P414" s="150">
        <f>O414*H414</f>
        <v>0</v>
      </c>
      <c r="Q414" s="150">
        <v>6.3000000000000003E-4</v>
      </c>
      <c r="R414" s="150">
        <f>Q414*H414</f>
        <v>5.3003160000000007E-2</v>
      </c>
      <c r="S414" s="150">
        <v>0</v>
      </c>
      <c r="T414" s="151">
        <f>S414*H414</f>
        <v>0</v>
      </c>
      <c r="U414" s="30"/>
      <c r="V414" s="30"/>
      <c r="W414" s="30"/>
      <c r="X414" s="30"/>
      <c r="Y414" s="30"/>
      <c r="Z414" s="30"/>
      <c r="AA414" s="30"/>
      <c r="AB414" s="30"/>
      <c r="AC414" s="30"/>
      <c r="AD414" s="30"/>
      <c r="AE414" s="30"/>
      <c r="AR414" s="152" t="s">
        <v>307</v>
      </c>
      <c r="AT414" s="152" t="s">
        <v>201</v>
      </c>
      <c r="AU414" s="152" t="s">
        <v>83</v>
      </c>
      <c r="AY414" s="18" t="s">
        <v>137</v>
      </c>
      <c r="BE414" s="153">
        <f>IF(N414="základní",J414,0)</f>
        <v>0</v>
      </c>
      <c r="BF414" s="153">
        <f>IF(N414="snížená",J414,0)</f>
        <v>0</v>
      </c>
      <c r="BG414" s="153">
        <f>IF(N414="zákl. přenesená",J414,0)</f>
        <v>0</v>
      </c>
      <c r="BH414" s="153">
        <f>IF(N414="sníž. přenesená",J414,0)</f>
        <v>0</v>
      </c>
      <c r="BI414" s="153">
        <f>IF(N414="nulová",J414,0)</f>
        <v>0</v>
      </c>
      <c r="BJ414" s="18" t="s">
        <v>81</v>
      </c>
      <c r="BK414" s="153">
        <f>ROUND(I414*H414,2)</f>
        <v>0</v>
      </c>
      <c r="BL414" s="18" t="s">
        <v>222</v>
      </c>
      <c r="BM414" s="152" t="s">
        <v>649</v>
      </c>
    </row>
    <row r="415" spans="1:65" s="13" customFormat="1">
      <c r="B415" s="154"/>
      <c r="D415" s="155" t="s">
        <v>146</v>
      </c>
      <c r="F415" s="157" t="s">
        <v>650</v>
      </c>
      <c r="H415" s="158">
        <v>84.132000000000005</v>
      </c>
      <c r="L415" s="154"/>
      <c r="M415" s="159"/>
      <c r="N415" s="160"/>
      <c r="O415" s="160"/>
      <c r="P415" s="160"/>
      <c r="Q415" s="160"/>
      <c r="R415" s="160"/>
      <c r="S415" s="160"/>
      <c r="T415" s="161"/>
      <c r="AT415" s="156" t="s">
        <v>146</v>
      </c>
      <c r="AU415" s="156" t="s">
        <v>83</v>
      </c>
      <c r="AV415" s="13" t="s">
        <v>83</v>
      </c>
      <c r="AW415" s="13" t="s">
        <v>3</v>
      </c>
      <c r="AX415" s="13" t="s">
        <v>81</v>
      </c>
      <c r="AY415" s="156" t="s">
        <v>137</v>
      </c>
    </row>
    <row r="416" spans="1:65" s="2" customFormat="1" ht="24.2" customHeight="1">
      <c r="A416" s="30"/>
      <c r="B416" s="141"/>
      <c r="C416" s="142" t="s">
        <v>651</v>
      </c>
      <c r="D416" s="142" t="s">
        <v>139</v>
      </c>
      <c r="E416" s="143" t="s">
        <v>652</v>
      </c>
      <c r="F416" s="144" t="s">
        <v>653</v>
      </c>
      <c r="G416" s="145" t="s">
        <v>142</v>
      </c>
      <c r="H416" s="146">
        <v>39.4</v>
      </c>
      <c r="I416" s="198"/>
      <c r="J416" s="147">
        <f>ROUND(I416*H416,2)</f>
        <v>0</v>
      </c>
      <c r="K416" s="144" t="s">
        <v>143</v>
      </c>
      <c r="L416" s="31"/>
      <c r="M416" s="148" t="s">
        <v>1</v>
      </c>
      <c r="N416" s="149" t="s">
        <v>38</v>
      </c>
      <c r="O416" s="150">
        <v>8.4000000000000005E-2</v>
      </c>
      <c r="P416" s="150">
        <f>O416*H416</f>
        <v>3.3096000000000001</v>
      </c>
      <c r="Q416" s="150">
        <v>1.6000000000000001E-4</v>
      </c>
      <c r="R416" s="150">
        <f>Q416*H416</f>
        <v>6.3040000000000006E-3</v>
      </c>
      <c r="S416" s="150">
        <v>0</v>
      </c>
      <c r="T416" s="151">
        <f>S416*H416</f>
        <v>0</v>
      </c>
      <c r="U416" s="30"/>
      <c r="V416" s="30"/>
      <c r="W416" s="30"/>
      <c r="X416" s="30"/>
      <c r="Y416" s="30"/>
      <c r="Z416" s="30"/>
      <c r="AA416" s="30"/>
      <c r="AB416" s="30"/>
      <c r="AC416" s="30"/>
      <c r="AD416" s="30"/>
      <c r="AE416" s="30"/>
      <c r="AR416" s="152" t="s">
        <v>222</v>
      </c>
      <c r="AT416" s="152" t="s">
        <v>139</v>
      </c>
      <c r="AU416" s="152" t="s">
        <v>83</v>
      </c>
      <c r="AY416" s="18" t="s">
        <v>137</v>
      </c>
      <c r="BE416" s="153">
        <f>IF(N416="základní",J416,0)</f>
        <v>0</v>
      </c>
      <c r="BF416" s="153">
        <f>IF(N416="snížená",J416,0)</f>
        <v>0</v>
      </c>
      <c r="BG416" s="153">
        <f>IF(N416="zákl. přenesená",J416,0)</f>
        <v>0</v>
      </c>
      <c r="BH416" s="153">
        <f>IF(N416="sníž. přenesená",J416,0)</f>
        <v>0</v>
      </c>
      <c r="BI416" s="153">
        <f>IF(N416="nulová",J416,0)</f>
        <v>0</v>
      </c>
      <c r="BJ416" s="18" t="s">
        <v>81</v>
      </c>
      <c r="BK416" s="153">
        <f>ROUND(I416*H416,2)</f>
        <v>0</v>
      </c>
      <c r="BL416" s="18" t="s">
        <v>222</v>
      </c>
      <c r="BM416" s="152" t="s">
        <v>654</v>
      </c>
    </row>
    <row r="417" spans="1:65" s="13" customFormat="1">
      <c r="B417" s="154"/>
      <c r="D417" s="155" t="s">
        <v>146</v>
      </c>
      <c r="E417" s="156" t="s">
        <v>1</v>
      </c>
      <c r="F417" s="157" t="s">
        <v>655</v>
      </c>
      <c r="H417" s="158">
        <v>39.4</v>
      </c>
      <c r="L417" s="154"/>
      <c r="M417" s="159"/>
      <c r="N417" s="160"/>
      <c r="O417" s="160"/>
      <c r="P417" s="160"/>
      <c r="Q417" s="160"/>
      <c r="R417" s="160"/>
      <c r="S417" s="160"/>
      <c r="T417" s="161"/>
      <c r="AT417" s="156" t="s">
        <v>146</v>
      </c>
      <c r="AU417" s="156" t="s">
        <v>83</v>
      </c>
      <c r="AV417" s="13" t="s">
        <v>83</v>
      </c>
      <c r="AW417" s="13" t="s">
        <v>29</v>
      </c>
      <c r="AX417" s="13" t="s">
        <v>81</v>
      </c>
      <c r="AY417" s="156" t="s">
        <v>137</v>
      </c>
    </row>
    <row r="418" spans="1:65" s="2" customFormat="1" ht="24.2" customHeight="1">
      <c r="A418" s="30"/>
      <c r="B418" s="141"/>
      <c r="C418" s="142" t="s">
        <v>656</v>
      </c>
      <c r="D418" s="142" t="s">
        <v>139</v>
      </c>
      <c r="E418" s="143" t="s">
        <v>657</v>
      </c>
      <c r="F418" s="144" t="s">
        <v>658</v>
      </c>
      <c r="G418" s="145" t="s">
        <v>184</v>
      </c>
      <c r="H418" s="146">
        <v>1.6859999999999999</v>
      </c>
      <c r="I418" s="198"/>
      <c r="J418" s="147">
        <f>ROUND(I418*H418,2)</f>
        <v>0</v>
      </c>
      <c r="K418" s="144" t="s">
        <v>143</v>
      </c>
      <c r="L418" s="31"/>
      <c r="M418" s="148" t="s">
        <v>1</v>
      </c>
      <c r="N418" s="149" t="s">
        <v>38</v>
      </c>
      <c r="O418" s="150">
        <v>1.5669999999999999</v>
      </c>
      <c r="P418" s="150">
        <f>O418*H418</f>
        <v>2.6419619999999999</v>
      </c>
      <c r="Q418" s="150">
        <v>0</v>
      </c>
      <c r="R418" s="150">
        <f>Q418*H418</f>
        <v>0</v>
      </c>
      <c r="S418" s="150">
        <v>0</v>
      </c>
      <c r="T418" s="151">
        <f>S418*H418</f>
        <v>0</v>
      </c>
      <c r="U418" s="30"/>
      <c r="V418" s="30"/>
      <c r="W418" s="30"/>
      <c r="X418" s="30"/>
      <c r="Y418" s="30"/>
      <c r="Z418" s="30"/>
      <c r="AA418" s="30"/>
      <c r="AB418" s="30"/>
      <c r="AC418" s="30"/>
      <c r="AD418" s="30"/>
      <c r="AE418" s="30"/>
      <c r="AR418" s="152" t="s">
        <v>222</v>
      </c>
      <c r="AT418" s="152" t="s">
        <v>139</v>
      </c>
      <c r="AU418" s="152" t="s">
        <v>83</v>
      </c>
      <c r="AY418" s="18" t="s">
        <v>137</v>
      </c>
      <c r="BE418" s="153">
        <f>IF(N418="základní",J418,0)</f>
        <v>0</v>
      </c>
      <c r="BF418" s="153">
        <f>IF(N418="snížená",J418,0)</f>
        <v>0</v>
      </c>
      <c r="BG418" s="153">
        <f>IF(N418="zákl. přenesená",J418,0)</f>
        <v>0</v>
      </c>
      <c r="BH418" s="153">
        <f>IF(N418="sníž. přenesená",J418,0)</f>
        <v>0</v>
      </c>
      <c r="BI418" s="153">
        <f>IF(N418="nulová",J418,0)</f>
        <v>0</v>
      </c>
      <c r="BJ418" s="18" t="s">
        <v>81</v>
      </c>
      <c r="BK418" s="153">
        <f>ROUND(I418*H418,2)</f>
        <v>0</v>
      </c>
      <c r="BL418" s="18" t="s">
        <v>222</v>
      </c>
      <c r="BM418" s="152" t="s">
        <v>659</v>
      </c>
    </row>
    <row r="419" spans="1:65" s="12" customFormat="1" ht="22.9" customHeight="1">
      <c r="B419" s="129"/>
      <c r="D419" s="130" t="s">
        <v>72</v>
      </c>
      <c r="E419" s="139" t="s">
        <v>660</v>
      </c>
      <c r="F419" s="139" t="s">
        <v>661</v>
      </c>
      <c r="J419" s="140">
        <f>BK419</f>
        <v>0</v>
      </c>
      <c r="L419" s="129"/>
      <c r="M419" s="133"/>
      <c r="N419" s="134"/>
      <c r="O419" s="134"/>
      <c r="P419" s="135">
        <f>SUM(P420:P427)</f>
        <v>21.524293000000004</v>
      </c>
      <c r="Q419" s="134"/>
      <c r="R419" s="135">
        <f>SUM(R420:R427)</f>
        <v>0.52079849999999994</v>
      </c>
      <c r="S419" s="134"/>
      <c r="T419" s="136">
        <f>SUM(T420:T427)</f>
        <v>1.3810500000000001</v>
      </c>
      <c r="AR419" s="130" t="s">
        <v>83</v>
      </c>
      <c r="AT419" s="137" t="s">
        <v>72</v>
      </c>
      <c r="AU419" s="137" t="s">
        <v>81</v>
      </c>
      <c r="AY419" s="130" t="s">
        <v>137</v>
      </c>
      <c r="BK419" s="138">
        <f>SUM(BK420:BK427)</f>
        <v>0</v>
      </c>
    </row>
    <row r="420" spans="1:65" s="2" customFormat="1" ht="24.2" customHeight="1">
      <c r="A420" s="30"/>
      <c r="B420" s="141"/>
      <c r="C420" s="142" t="s">
        <v>662</v>
      </c>
      <c r="D420" s="142" t="s">
        <v>139</v>
      </c>
      <c r="E420" s="143" t="s">
        <v>663</v>
      </c>
      <c r="F420" s="144" t="s">
        <v>664</v>
      </c>
      <c r="G420" s="145" t="s">
        <v>215</v>
      </c>
      <c r="H420" s="146">
        <v>99.299000000000007</v>
      </c>
      <c r="I420" s="198"/>
      <c r="J420" s="147">
        <f>ROUND(I420*H420,2)</f>
        <v>0</v>
      </c>
      <c r="K420" s="144" t="s">
        <v>143</v>
      </c>
      <c r="L420" s="31"/>
      <c r="M420" s="148" t="s">
        <v>1</v>
      </c>
      <c r="N420" s="149" t="s">
        <v>38</v>
      </c>
      <c r="O420" s="150">
        <v>0.115</v>
      </c>
      <c r="P420" s="150">
        <f>O420*H420</f>
        <v>11.419385000000002</v>
      </c>
      <c r="Q420" s="150">
        <v>0</v>
      </c>
      <c r="R420" s="150">
        <f>Q420*H420</f>
        <v>0</v>
      </c>
      <c r="S420" s="150">
        <v>0</v>
      </c>
      <c r="T420" s="151">
        <f>S420*H420</f>
        <v>0</v>
      </c>
      <c r="U420" s="30"/>
      <c r="V420" s="30"/>
      <c r="W420" s="30"/>
      <c r="X420" s="30"/>
      <c r="Y420" s="30"/>
      <c r="Z420" s="30"/>
      <c r="AA420" s="30"/>
      <c r="AB420" s="30"/>
      <c r="AC420" s="30"/>
      <c r="AD420" s="30"/>
      <c r="AE420" s="30"/>
      <c r="AR420" s="152" t="s">
        <v>222</v>
      </c>
      <c r="AT420" s="152" t="s">
        <v>139</v>
      </c>
      <c r="AU420" s="152" t="s">
        <v>83</v>
      </c>
      <c r="AY420" s="18" t="s">
        <v>137</v>
      </c>
      <c r="BE420" s="153">
        <f>IF(N420="základní",J420,0)</f>
        <v>0</v>
      </c>
      <c r="BF420" s="153">
        <f>IF(N420="snížená",J420,0)</f>
        <v>0</v>
      </c>
      <c r="BG420" s="153">
        <f>IF(N420="zákl. přenesená",J420,0)</f>
        <v>0</v>
      </c>
      <c r="BH420" s="153">
        <f>IF(N420="sníž. přenesená",J420,0)</f>
        <v>0</v>
      </c>
      <c r="BI420" s="153">
        <f>IF(N420="nulová",J420,0)</f>
        <v>0</v>
      </c>
      <c r="BJ420" s="18" t="s">
        <v>81</v>
      </c>
      <c r="BK420" s="153">
        <f>ROUND(I420*H420,2)</f>
        <v>0</v>
      </c>
      <c r="BL420" s="18" t="s">
        <v>222</v>
      </c>
      <c r="BM420" s="152" t="s">
        <v>665</v>
      </c>
    </row>
    <row r="421" spans="1:65" s="13" customFormat="1">
      <c r="B421" s="154"/>
      <c r="D421" s="155" t="s">
        <v>146</v>
      </c>
      <c r="E421" s="156" t="s">
        <v>1</v>
      </c>
      <c r="F421" s="157" t="s">
        <v>666</v>
      </c>
      <c r="H421" s="158">
        <v>99.299000000000007</v>
      </c>
      <c r="L421" s="154"/>
      <c r="M421" s="159"/>
      <c r="N421" s="160"/>
      <c r="O421" s="160"/>
      <c r="P421" s="160"/>
      <c r="Q421" s="160"/>
      <c r="R421" s="160"/>
      <c r="S421" s="160"/>
      <c r="T421" s="161"/>
      <c r="AT421" s="156" t="s">
        <v>146</v>
      </c>
      <c r="AU421" s="156" t="s">
        <v>83</v>
      </c>
      <c r="AV421" s="13" t="s">
        <v>83</v>
      </c>
      <c r="AW421" s="13" t="s">
        <v>29</v>
      </c>
      <c r="AX421" s="13" t="s">
        <v>81</v>
      </c>
      <c r="AY421" s="156" t="s">
        <v>137</v>
      </c>
    </row>
    <row r="422" spans="1:65" s="2" customFormat="1" ht="24.2" customHeight="1">
      <c r="A422" s="30"/>
      <c r="B422" s="141"/>
      <c r="C422" s="169" t="s">
        <v>667</v>
      </c>
      <c r="D422" s="169" t="s">
        <v>201</v>
      </c>
      <c r="E422" s="170" t="s">
        <v>668</v>
      </c>
      <c r="F422" s="171" t="s">
        <v>669</v>
      </c>
      <c r="G422" s="172" t="s">
        <v>215</v>
      </c>
      <c r="H422" s="173">
        <v>115.733</v>
      </c>
      <c r="I422" s="198"/>
      <c r="J422" s="174">
        <f>ROUND(I422*H422,2)</f>
        <v>0</v>
      </c>
      <c r="K422" s="171" t="s">
        <v>143</v>
      </c>
      <c r="L422" s="175"/>
      <c r="M422" s="176" t="s">
        <v>1</v>
      </c>
      <c r="N422" s="177" t="s">
        <v>38</v>
      </c>
      <c r="O422" s="150">
        <v>0</v>
      </c>
      <c r="P422" s="150">
        <f>O422*H422</f>
        <v>0</v>
      </c>
      <c r="Q422" s="150">
        <v>4.4999999999999997E-3</v>
      </c>
      <c r="R422" s="150">
        <f>Q422*H422</f>
        <v>0.52079849999999994</v>
      </c>
      <c r="S422" s="150">
        <v>0</v>
      </c>
      <c r="T422" s="151">
        <f>S422*H422</f>
        <v>0</v>
      </c>
      <c r="U422" s="30"/>
      <c r="V422" s="30"/>
      <c r="W422" s="30"/>
      <c r="X422" s="30"/>
      <c r="Y422" s="30"/>
      <c r="Z422" s="30"/>
      <c r="AA422" s="30"/>
      <c r="AB422" s="30"/>
      <c r="AC422" s="30"/>
      <c r="AD422" s="30"/>
      <c r="AE422" s="30"/>
      <c r="AR422" s="152" t="s">
        <v>307</v>
      </c>
      <c r="AT422" s="152" t="s">
        <v>201</v>
      </c>
      <c r="AU422" s="152" t="s">
        <v>83</v>
      </c>
      <c r="AY422" s="18" t="s">
        <v>137</v>
      </c>
      <c r="BE422" s="153">
        <f>IF(N422="základní",J422,0)</f>
        <v>0</v>
      </c>
      <c r="BF422" s="153">
        <f>IF(N422="snížená",J422,0)</f>
        <v>0</v>
      </c>
      <c r="BG422" s="153">
        <f>IF(N422="zákl. přenesená",J422,0)</f>
        <v>0</v>
      </c>
      <c r="BH422" s="153">
        <f>IF(N422="sníž. přenesená",J422,0)</f>
        <v>0</v>
      </c>
      <c r="BI422" s="153">
        <f>IF(N422="nulová",J422,0)</f>
        <v>0</v>
      </c>
      <c r="BJ422" s="18" t="s">
        <v>81</v>
      </c>
      <c r="BK422" s="153">
        <f>ROUND(I422*H422,2)</f>
        <v>0</v>
      </c>
      <c r="BL422" s="18" t="s">
        <v>222</v>
      </c>
      <c r="BM422" s="152" t="s">
        <v>670</v>
      </c>
    </row>
    <row r="423" spans="1:65" s="13" customFormat="1">
      <c r="B423" s="154"/>
      <c r="D423" s="155" t="s">
        <v>146</v>
      </c>
      <c r="F423" s="157" t="s">
        <v>671</v>
      </c>
      <c r="H423" s="158">
        <v>115.733</v>
      </c>
      <c r="L423" s="154"/>
      <c r="M423" s="159"/>
      <c r="N423" s="160"/>
      <c r="O423" s="160"/>
      <c r="P423" s="160"/>
      <c r="Q423" s="160"/>
      <c r="R423" s="160"/>
      <c r="S423" s="160"/>
      <c r="T423" s="161"/>
      <c r="AT423" s="156" t="s">
        <v>146</v>
      </c>
      <c r="AU423" s="156" t="s">
        <v>83</v>
      </c>
      <c r="AV423" s="13" t="s">
        <v>83</v>
      </c>
      <c r="AW423" s="13" t="s">
        <v>3</v>
      </c>
      <c r="AX423" s="13" t="s">
        <v>81</v>
      </c>
      <c r="AY423" s="156" t="s">
        <v>137</v>
      </c>
    </row>
    <row r="424" spans="1:65" s="2" customFormat="1" ht="33" customHeight="1">
      <c r="A424" s="30"/>
      <c r="B424" s="141"/>
      <c r="C424" s="142" t="s">
        <v>672</v>
      </c>
      <c r="D424" s="142" t="s">
        <v>139</v>
      </c>
      <c r="E424" s="143" t="s">
        <v>673</v>
      </c>
      <c r="F424" s="144" t="s">
        <v>674</v>
      </c>
      <c r="G424" s="145" t="s">
        <v>215</v>
      </c>
      <c r="H424" s="146">
        <v>83.7</v>
      </c>
      <c r="I424" s="198"/>
      <c r="J424" s="147">
        <f>ROUND(I424*H424,2)</f>
        <v>0</v>
      </c>
      <c r="K424" s="144" t="s">
        <v>143</v>
      </c>
      <c r="L424" s="31"/>
      <c r="M424" s="148" t="s">
        <v>1</v>
      </c>
      <c r="N424" s="149" t="s">
        <v>38</v>
      </c>
      <c r="O424" s="150">
        <v>0.10299999999999999</v>
      </c>
      <c r="P424" s="150">
        <f>O424*H424</f>
        <v>8.6211000000000002</v>
      </c>
      <c r="Q424" s="150">
        <v>0</v>
      </c>
      <c r="R424" s="150">
        <f>Q424*H424</f>
        <v>0</v>
      </c>
      <c r="S424" s="150">
        <v>1.6500000000000001E-2</v>
      </c>
      <c r="T424" s="151">
        <f>S424*H424</f>
        <v>1.3810500000000001</v>
      </c>
      <c r="U424" s="30"/>
      <c r="V424" s="30"/>
      <c r="W424" s="30"/>
      <c r="X424" s="30"/>
      <c r="Y424" s="30"/>
      <c r="Z424" s="30"/>
      <c r="AA424" s="30"/>
      <c r="AB424" s="30"/>
      <c r="AC424" s="30"/>
      <c r="AD424" s="30"/>
      <c r="AE424" s="30"/>
      <c r="AR424" s="152" t="s">
        <v>222</v>
      </c>
      <c r="AT424" s="152" t="s">
        <v>139</v>
      </c>
      <c r="AU424" s="152" t="s">
        <v>83</v>
      </c>
      <c r="AY424" s="18" t="s">
        <v>137</v>
      </c>
      <c r="BE424" s="153">
        <f>IF(N424="základní",J424,0)</f>
        <v>0</v>
      </c>
      <c r="BF424" s="153">
        <f>IF(N424="snížená",J424,0)</f>
        <v>0</v>
      </c>
      <c r="BG424" s="153">
        <f>IF(N424="zákl. přenesená",J424,0)</f>
        <v>0</v>
      </c>
      <c r="BH424" s="153">
        <f>IF(N424="sníž. přenesená",J424,0)</f>
        <v>0</v>
      </c>
      <c r="BI424" s="153">
        <f>IF(N424="nulová",J424,0)</f>
        <v>0</v>
      </c>
      <c r="BJ424" s="18" t="s">
        <v>81</v>
      </c>
      <c r="BK424" s="153">
        <f>ROUND(I424*H424,2)</f>
        <v>0</v>
      </c>
      <c r="BL424" s="18" t="s">
        <v>222</v>
      </c>
      <c r="BM424" s="152" t="s">
        <v>675</v>
      </c>
    </row>
    <row r="425" spans="1:65" s="13" customFormat="1">
      <c r="B425" s="154"/>
      <c r="D425" s="155" t="s">
        <v>146</v>
      </c>
      <c r="E425" s="156" t="s">
        <v>1</v>
      </c>
      <c r="F425" s="157" t="s">
        <v>676</v>
      </c>
      <c r="H425" s="158">
        <v>83.7</v>
      </c>
      <c r="L425" s="154"/>
      <c r="M425" s="159"/>
      <c r="N425" s="160"/>
      <c r="O425" s="160"/>
      <c r="P425" s="160"/>
      <c r="Q425" s="160"/>
      <c r="R425" s="160"/>
      <c r="S425" s="160"/>
      <c r="T425" s="161"/>
      <c r="AT425" s="156" t="s">
        <v>146</v>
      </c>
      <c r="AU425" s="156" t="s">
        <v>83</v>
      </c>
      <c r="AV425" s="13" t="s">
        <v>83</v>
      </c>
      <c r="AW425" s="13" t="s">
        <v>29</v>
      </c>
      <c r="AX425" s="13" t="s">
        <v>81</v>
      </c>
      <c r="AY425" s="156" t="s">
        <v>137</v>
      </c>
    </row>
    <row r="426" spans="1:65" s="2" customFormat="1" ht="24.2" customHeight="1">
      <c r="A426" s="30"/>
      <c r="B426" s="141"/>
      <c r="C426" s="142" t="s">
        <v>677</v>
      </c>
      <c r="D426" s="142" t="s">
        <v>139</v>
      </c>
      <c r="E426" s="143" t="s">
        <v>678</v>
      </c>
      <c r="F426" s="144" t="s">
        <v>679</v>
      </c>
      <c r="G426" s="145" t="s">
        <v>184</v>
      </c>
      <c r="H426" s="146">
        <v>0.52100000000000002</v>
      </c>
      <c r="I426" s="198"/>
      <c r="J426" s="147">
        <f>ROUND(I426*H426,2)</f>
        <v>0</v>
      </c>
      <c r="K426" s="144" t="s">
        <v>143</v>
      </c>
      <c r="L426" s="31"/>
      <c r="M426" s="148" t="s">
        <v>1</v>
      </c>
      <c r="N426" s="149" t="s">
        <v>38</v>
      </c>
      <c r="O426" s="150">
        <v>1.238</v>
      </c>
      <c r="P426" s="150">
        <f>O426*H426</f>
        <v>0.64499800000000007</v>
      </c>
      <c r="Q426" s="150">
        <v>0</v>
      </c>
      <c r="R426" s="150">
        <f>Q426*H426</f>
        <v>0</v>
      </c>
      <c r="S426" s="150">
        <v>0</v>
      </c>
      <c r="T426" s="151">
        <f>S426*H426</f>
        <v>0</v>
      </c>
      <c r="U426" s="30"/>
      <c r="V426" s="30"/>
      <c r="W426" s="30"/>
      <c r="X426" s="30"/>
      <c r="Y426" s="30"/>
      <c r="Z426" s="30"/>
      <c r="AA426" s="30"/>
      <c r="AB426" s="30"/>
      <c r="AC426" s="30"/>
      <c r="AD426" s="30"/>
      <c r="AE426" s="30"/>
      <c r="AR426" s="152" t="s">
        <v>222</v>
      </c>
      <c r="AT426" s="152" t="s">
        <v>139</v>
      </c>
      <c r="AU426" s="152" t="s">
        <v>83</v>
      </c>
      <c r="AY426" s="18" t="s">
        <v>137</v>
      </c>
      <c r="BE426" s="153">
        <f>IF(N426="základní",J426,0)</f>
        <v>0</v>
      </c>
      <c r="BF426" s="153">
        <f>IF(N426="snížená",J426,0)</f>
        <v>0</v>
      </c>
      <c r="BG426" s="153">
        <f>IF(N426="zákl. přenesená",J426,0)</f>
        <v>0</v>
      </c>
      <c r="BH426" s="153">
        <f>IF(N426="sníž. přenesená",J426,0)</f>
        <v>0</v>
      </c>
      <c r="BI426" s="153">
        <f>IF(N426="nulová",J426,0)</f>
        <v>0</v>
      </c>
      <c r="BJ426" s="18" t="s">
        <v>81</v>
      </c>
      <c r="BK426" s="153">
        <f>ROUND(I426*H426,2)</f>
        <v>0</v>
      </c>
      <c r="BL426" s="18" t="s">
        <v>222</v>
      </c>
      <c r="BM426" s="152" t="s">
        <v>680</v>
      </c>
    </row>
    <row r="427" spans="1:65" s="2" customFormat="1" ht="24.2" customHeight="1">
      <c r="A427" s="30"/>
      <c r="B427" s="141"/>
      <c r="C427" s="142" t="s">
        <v>681</v>
      </c>
      <c r="D427" s="142" t="s">
        <v>139</v>
      </c>
      <c r="E427" s="143" t="s">
        <v>682</v>
      </c>
      <c r="F427" s="144" t="s">
        <v>683</v>
      </c>
      <c r="G427" s="145" t="s">
        <v>184</v>
      </c>
      <c r="H427" s="146">
        <v>0.52100000000000002</v>
      </c>
      <c r="I427" s="198"/>
      <c r="J427" s="147">
        <f>ROUND(I427*H427,2)</f>
        <v>0</v>
      </c>
      <c r="K427" s="144" t="s">
        <v>143</v>
      </c>
      <c r="L427" s="31"/>
      <c r="M427" s="148" t="s">
        <v>1</v>
      </c>
      <c r="N427" s="149" t="s">
        <v>38</v>
      </c>
      <c r="O427" s="150">
        <v>1.61</v>
      </c>
      <c r="P427" s="150">
        <f>O427*H427</f>
        <v>0.83881000000000006</v>
      </c>
      <c r="Q427" s="150">
        <v>0</v>
      </c>
      <c r="R427" s="150">
        <f>Q427*H427</f>
        <v>0</v>
      </c>
      <c r="S427" s="150">
        <v>0</v>
      </c>
      <c r="T427" s="151">
        <f>S427*H427</f>
        <v>0</v>
      </c>
      <c r="U427" s="30"/>
      <c r="V427" s="30"/>
      <c r="W427" s="30"/>
      <c r="X427" s="30"/>
      <c r="Y427" s="30"/>
      <c r="Z427" s="30"/>
      <c r="AA427" s="30"/>
      <c r="AB427" s="30"/>
      <c r="AC427" s="30"/>
      <c r="AD427" s="30"/>
      <c r="AE427" s="30"/>
      <c r="AR427" s="152" t="s">
        <v>222</v>
      </c>
      <c r="AT427" s="152" t="s">
        <v>139</v>
      </c>
      <c r="AU427" s="152" t="s">
        <v>83</v>
      </c>
      <c r="AY427" s="18" t="s">
        <v>137</v>
      </c>
      <c r="BE427" s="153">
        <f>IF(N427="základní",J427,0)</f>
        <v>0</v>
      </c>
      <c r="BF427" s="153">
        <f>IF(N427="snížená",J427,0)</f>
        <v>0</v>
      </c>
      <c r="BG427" s="153">
        <f>IF(N427="zákl. přenesená",J427,0)</f>
        <v>0</v>
      </c>
      <c r="BH427" s="153">
        <f>IF(N427="sníž. přenesená",J427,0)</f>
        <v>0</v>
      </c>
      <c r="BI427" s="153">
        <f>IF(N427="nulová",J427,0)</f>
        <v>0</v>
      </c>
      <c r="BJ427" s="18" t="s">
        <v>81</v>
      </c>
      <c r="BK427" s="153">
        <f>ROUND(I427*H427,2)</f>
        <v>0</v>
      </c>
      <c r="BL427" s="18" t="s">
        <v>222</v>
      </c>
      <c r="BM427" s="152" t="s">
        <v>684</v>
      </c>
    </row>
    <row r="428" spans="1:65" s="12" customFormat="1" ht="22.9" customHeight="1">
      <c r="B428" s="129"/>
      <c r="D428" s="130" t="s">
        <v>72</v>
      </c>
      <c r="E428" s="139" t="s">
        <v>685</v>
      </c>
      <c r="F428" s="139" t="s">
        <v>686</v>
      </c>
      <c r="J428" s="140">
        <f>BK428</f>
        <v>0</v>
      </c>
      <c r="L428" s="129"/>
      <c r="M428" s="133"/>
      <c r="N428" s="134"/>
      <c r="O428" s="134"/>
      <c r="P428" s="135">
        <f>SUM(P429:P443)</f>
        <v>69.071167000000003</v>
      </c>
      <c r="Q428" s="134"/>
      <c r="R428" s="135">
        <f>SUM(R429:R443)</f>
        <v>1.08657972</v>
      </c>
      <c r="S428" s="134"/>
      <c r="T428" s="136">
        <f>SUM(T429:T443)</f>
        <v>0</v>
      </c>
      <c r="AR428" s="130" t="s">
        <v>83</v>
      </c>
      <c r="AT428" s="137" t="s">
        <v>72</v>
      </c>
      <c r="AU428" s="137" t="s">
        <v>81</v>
      </c>
      <c r="AY428" s="130" t="s">
        <v>137</v>
      </c>
      <c r="BK428" s="138">
        <f>SUM(BK429:BK443)</f>
        <v>0</v>
      </c>
    </row>
    <row r="429" spans="1:65" s="2" customFormat="1" ht="24.2" customHeight="1">
      <c r="A429" s="30"/>
      <c r="B429" s="141"/>
      <c r="C429" s="142" t="s">
        <v>687</v>
      </c>
      <c r="D429" s="142" t="s">
        <v>139</v>
      </c>
      <c r="E429" s="143" t="s">
        <v>688</v>
      </c>
      <c r="F429" s="144" t="s">
        <v>689</v>
      </c>
      <c r="G429" s="145" t="s">
        <v>215</v>
      </c>
      <c r="H429" s="146">
        <v>130.68</v>
      </c>
      <c r="I429" s="198"/>
      <c r="J429" s="147">
        <f>ROUND(I429*H429,2)</f>
        <v>0</v>
      </c>
      <c r="K429" s="144" t="s">
        <v>143</v>
      </c>
      <c r="L429" s="31"/>
      <c r="M429" s="148" t="s">
        <v>1</v>
      </c>
      <c r="N429" s="149" t="s">
        <v>38</v>
      </c>
      <c r="O429" s="150">
        <v>0.23100000000000001</v>
      </c>
      <c r="P429" s="150">
        <f>O429*H429</f>
        <v>30.187080000000002</v>
      </c>
      <c r="Q429" s="150">
        <v>2.9999999999999997E-4</v>
      </c>
      <c r="R429" s="150">
        <f>Q429*H429</f>
        <v>3.9203999999999996E-2</v>
      </c>
      <c r="S429" s="150">
        <v>0</v>
      </c>
      <c r="T429" s="151">
        <f>S429*H429</f>
        <v>0</v>
      </c>
      <c r="U429" s="30"/>
      <c r="V429" s="30"/>
      <c r="W429" s="30"/>
      <c r="X429" s="30"/>
      <c r="Y429" s="30"/>
      <c r="Z429" s="30"/>
      <c r="AA429" s="30"/>
      <c r="AB429" s="30"/>
      <c r="AC429" s="30"/>
      <c r="AD429" s="30"/>
      <c r="AE429" s="30"/>
      <c r="AR429" s="152" t="s">
        <v>222</v>
      </c>
      <c r="AT429" s="152" t="s">
        <v>139</v>
      </c>
      <c r="AU429" s="152" t="s">
        <v>83</v>
      </c>
      <c r="AY429" s="18" t="s">
        <v>137</v>
      </c>
      <c r="BE429" s="153">
        <f>IF(N429="základní",J429,0)</f>
        <v>0</v>
      </c>
      <c r="BF429" s="153">
        <f>IF(N429="snížená",J429,0)</f>
        <v>0</v>
      </c>
      <c r="BG429" s="153">
        <f>IF(N429="zákl. přenesená",J429,0)</f>
        <v>0</v>
      </c>
      <c r="BH429" s="153">
        <f>IF(N429="sníž. přenesená",J429,0)</f>
        <v>0</v>
      </c>
      <c r="BI429" s="153">
        <f>IF(N429="nulová",J429,0)</f>
        <v>0</v>
      </c>
      <c r="BJ429" s="18" t="s">
        <v>81</v>
      </c>
      <c r="BK429" s="153">
        <f>ROUND(I429*H429,2)</f>
        <v>0</v>
      </c>
      <c r="BL429" s="18" t="s">
        <v>222</v>
      </c>
      <c r="BM429" s="152" t="s">
        <v>690</v>
      </c>
    </row>
    <row r="430" spans="1:65" s="13" customFormat="1">
      <c r="B430" s="154"/>
      <c r="D430" s="155" t="s">
        <v>146</v>
      </c>
      <c r="E430" s="156" t="s">
        <v>1</v>
      </c>
      <c r="F430" s="157" t="s">
        <v>691</v>
      </c>
      <c r="H430" s="158">
        <v>130.68</v>
      </c>
      <c r="L430" s="154"/>
      <c r="M430" s="159"/>
      <c r="N430" s="160"/>
      <c r="O430" s="160"/>
      <c r="P430" s="160"/>
      <c r="Q430" s="160"/>
      <c r="R430" s="160"/>
      <c r="S430" s="160"/>
      <c r="T430" s="161"/>
      <c r="AT430" s="156" t="s">
        <v>146</v>
      </c>
      <c r="AU430" s="156" t="s">
        <v>83</v>
      </c>
      <c r="AV430" s="13" t="s">
        <v>83</v>
      </c>
      <c r="AW430" s="13" t="s">
        <v>29</v>
      </c>
      <c r="AX430" s="13" t="s">
        <v>81</v>
      </c>
      <c r="AY430" s="156" t="s">
        <v>137</v>
      </c>
    </row>
    <row r="431" spans="1:65" s="2" customFormat="1" ht="24.2" customHeight="1">
      <c r="A431" s="30"/>
      <c r="B431" s="141"/>
      <c r="C431" s="169" t="s">
        <v>692</v>
      </c>
      <c r="D431" s="169" t="s">
        <v>201</v>
      </c>
      <c r="E431" s="170" t="s">
        <v>693</v>
      </c>
      <c r="F431" s="171" t="s">
        <v>694</v>
      </c>
      <c r="G431" s="172" t="s">
        <v>215</v>
      </c>
      <c r="H431" s="173">
        <v>137.214</v>
      </c>
      <c r="I431" s="198"/>
      <c r="J431" s="174">
        <f>ROUND(I431*H431,2)</f>
        <v>0</v>
      </c>
      <c r="K431" s="171" t="s">
        <v>143</v>
      </c>
      <c r="L431" s="175"/>
      <c r="M431" s="176" t="s">
        <v>1</v>
      </c>
      <c r="N431" s="177" t="s">
        <v>38</v>
      </c>
      <c r="O431" s="150">
        <v>0</v>
      </c>
      <c r="P431" s="150">
        <f>O431*H431</f>
        <v>0</v>
      </c>
      <c r="Q431" s="150">
        <v>4.1999999999999997E-3</v>
      </c>
      <c r="R431" s="150">
        <f>Q431*H431</f>
        <v>0.5762988</v>
      </c>
      <c r="S431" s="150">
        <v>0</v>
      </c>
      <c r="T431" s="151">
        <f>S431*H431</f>
        <v>0</v>
      </c>
      <c r="U431" s="30"/>
      <c r="V431" s="30"/>
      <c r="W431" s="30"/>
      <c r="X431" s="30"/>
      <c r="Y431" s="30"/>
      <c r="Z431" s="30"/>
      <c r="AA431" s="30"/>
      <c r="AB431" s="30"/>
      <c r="AC431" s="30"/>
      <c r="AD431" s="30"/>
      <c r="AE431" s="30"/>
      <c r="AR431" s="152" t="s">
        <v>307</v>
      </c>
      <c r="AT431" s="152" t="s">
        <v>201</v>
      </c>
      <c r="AU431" s="152" t="s">
        <v>83</v>
      </c>
      <c r="AY431" s="18" t="s">
        <v>137</v>
      </c>
      <c r="BE431" s="153">
        <f>IF(N431="základní",J431,0)</f>
        <v>0</v>
      </c>
      <c r="BF431" s="153">
        <f>IF(N431="snížená",J431,0)</f>
        <v>0</v>
      </c>
      <c r="BG431" s="153">
        <f>IF(N431="zákl. přenesená",J431,0)</f>
        <v>0</v>
      </c>
      <c r="BH431" s="153">
        <f>IF(N431="sníž. přenesená",J431,0)</f>
        <v>0</v>
      </c>
      <c r="BI431" s="153">
        <f>IF(N431="nulová",J431,0)</f>
        <v>0</v>
      </c>
      <c r="BJ431" s="18" t="s">
        <v>81</v>
      </c>
      <c r="BK431" s="153">
        <f>ROUND(I431*H431,2)</f>
        <v>0</v>
      </c>
      <c r="BL431" s="18" t="s">
        <v>222</v>
      </c>
      <c r="BM431" s="152" t="s">
        <v>695</v>
      </c>
    </row>
    <row r="432" spans="1:65" s="13" customFormat="1">
      <c r="B432" s="154"/>
      <c r="D432" s="155" t="s">
        <v>146</v>
      </c>
      <c r="F432" s="157" t="s">
        <v>696</v>
      </c>
      <c r="H432" s="158">
        <v>137.214</v>
      </c>
      <c r="L432" s="154"/>
      <c r="M432" s="159"/>
      <c r="N432" s="160"/>
      <c r="O432" s="160"/>
      <c r="P432" s="160"/>
      <c r="Q432" s="160"/>
      <c r="R432" s="160"/>
      <c r="S432" s="160"/>
      <c r="T432" s="161"/>
      <c r="AT432" s="156" t="s">
        <v>146</v>
      </c>
      <c r="AU432" s="156" t="s">
        <v>83</v>
      </c>
      <c r="AV432" s="13" t="s">
        <v>83</v>
      </c>
      <c r="AW432" s="13" t="s">
        <v>3</v>
      </c>
      <c r="AX432" s="13" t="s">
        <v>81</v>
      </c>
      <c r="AY432" s="156" t="s">
        <v>137</v>
      </c>
    </row>
    <row r="433" spans="1:65" s="2" customFormat="1" ht="24.2" customHeight="1">
      <c r="A433" s="30"/>
      <c r="B433" s="141"/>
      <c r="C433" s="142" t="s">
        <v>697</v>
      </c>
      <c r="D433" s="142" t="s">
        <v>139</v>
      </c>
      <c r="E433" s="143" t="s">
        <v>698</v>
      </c>
      <c r="F433" s="144" t="s">
        <v>699</v>
      </c>
      <c r="G433" s="145" t="s">
        <v>215</v>
      </c>
      <c r="H433" s="146">
        <v>99.299000000000007</v>
      </c>
      <c r="I433" s="198"/>
      <c r="J433" s="147">
        <f>ROUND(I433*H433,2)</f>
        <v>0</v>
      </c>
      <c r="K433" s="144" t="s">
        <v>143</v>
      </c>
      <c r="L433" s="31"/>
      <c r="M433" s="148" t="s">
        <v>1</v>
      </c>
      <c r="N433" s="149" t="s">
        <v>38</v>
      </c>
      <c r="O433" s="150">
        <v>0.23100000000000001</v>
      </c>
      <c r="P433" s="150">
        <f>O433*H433</f>
        <v>22.938069000000002</v>
      </c>
      <c r="Q433" s="150">
        <v>1E-4</v>
      </c>
      <c r="R433" s="150">
        <f>Q433*H433</f>
        <v>9.9299000000000019E-3</v>
      </c>
      <c r="S433" s="150">
        <v>0</v>
      </c>
      <c r="T433" s="151">
        <f>S433*H433</f>
        <v>0</v>
      </c>
      <c r="U433" s="30"/>
      <c r="V433" s="30"/>
      <c r="W433" s="30"/>
      <c r="X433" s="30"/>
      <c r="Y433" s="30"/>
      <c r="Z433" s="30"/>
      <c r="AA433" s="30"/>
      <c r="AB433" s="30"/>
      <c r="AC433" s="30"/>
      <c r="AD433" s="30"/>
      <c r="AE433" s="30"/>
      <c r="AR433" s="152" t="s">
        <v>222</v>
      </c>
      <c r="AT433" s="152" t="s">
        <v>139</v>
      </c>
      <c r="AU433" s="152" t="s">
        <v>83</v>
      </c>
      <c r="AY433" s="18" t="s">
        <v>137</v>
      </c>
      <c r="BE433" s="153">
        <f>IF(N433="základní",J433,0)</f>
        <v>0</v>
      </c>
      <c r="BF433" s="153">
        <f>IF(N433="snížená",J433,0)</f>
        <v>0</v>
      </c>
      <c r="BG433" s="153">
        <f>IF(N433="zákl. přenesená",J433,0)</f>
        <v>0</v>
      </c>
      <c r="BH433" s="153">
        <f>IF(N433="sníž. přenesená",J433,0)</f>
        <v>0</v>
      </c>
      <c r="BI433" s="153">
        <f>IF(N433="nulová",J433,0)</f>
        <v>0</v>
      </c>
      <c r="BJ433" s="18" t="s">
        <v>81</v>
      </c>
      <c r="BK433" s="153">
        <f>ROUND(I433*H433,2)</f>
        <v>0</v>
      </c>
      <c r="BL433" s="18" t="s">
        <v>222</v>
      </c>
      <c r="BM433" s="152" t="s">
        <v>700</v>
      </c>
    </row>
    <row r="434" spans="1:65" s="13" customFormat="1">
      <c r="B434" s="154"/>
      <c r="D434" s="155" t="s">
        <v>146</v>
      </c>
      <c r="E434" s="156" t="s">
        <v>1</v>
      </c>
      <c r="F434" s="157" t="s">
        <v>701</v>
      </c>
      <c r="H434" s="158">
        <v>99.299000000000007</v>
      </c>
      <c r="L434" s="154"/>
      <c r="M434" s="159"/>
      <c r="N434" s="160"/>
      <c r="O434" s="160"/>
      <c r="P434" s="160"/>
      <c r="Q434" s="160"/>
      <c r="R434" s="160"/>
      <c r="S434" s="160"/>
      <c r="T434" s="161"/>
      <c r="AT434" s="156" t="s">
        <v>146</v>
      </c>
      <c r="AU434" s="156" t="s">
        <v>83</v>
      </c>
      <c r="AV434" s="13" t="s">
        <v>83</v>
      </c>
      <c r="AW434" s="13" t="s">
        <v>29</v>
      </c>
      <c r="AX434" s="13" t="s">
        <v>81</v>
      </c>
      <c r="AY434" s="156" t="s">
        <v>137</v>
      </c>
    </row>
    <row r="435" spans="1:65" s="2" customFormat="1" ht="37.9" customHeight="1">
      <c r="A435" s="30"/>
      <c r="B435" s="141"/>
      <c r="C435" s="169" t="s">
        <v>702</v>
      </c>
      <c r="D435" s="169" t="s">
        <v>201</v>
      </c>
      <c r="E435" s="170" t="s">
        <v>703</v>
      </c>
      <c r="F435" s="171" t="s">
        <v>704</v>
      </c>
      <c r="G435" s="172" t="s">
        <v>215</v>
      </c>
      <c r="H435" s="173">
        <v>107.24299999999999</v>
      </c>
      <c r="I435" s="198"/>
      <c r="J435" s="174">
        <f>ROUND(I435*H435,2)</f>
        <v>0</v>
      </c>
      <c r="K435" s="171" t="s">
        <v>143</v>
      </c>
      <c r="L435" s="175"/>
      <c r="M435" s="176" t="s">
        <v>1</v>
      </c>
      <c r="N435" s="177" t="s">
        <v>38</v>
      </c>
      <c r="O435" s="150">
        <v>0</v>
      </c>
      <c r="P435" s="150">
        <f>O435*H435</f>
        <v>0</v>
      </c>
      <c r="Q435" s="150">
        <v>1.3999999999999999E-4</v>
      </c>
      <c r="R435" s="150">
        <f>Q435*H435</f>
        <v>1.5014019999999998E-2</v>
      </c>
      <c r="S435" s="150">
        <v>0</v>
      </c>
      <c r="T435" s="151">
        <f>S435*H435</f>
        <v>0</v>
      </c>
      <c r="U435" s="30"/>
      <c r="V435" s="30"/>
      <c r="W435" s="30"/>
      <c r="X435" s="30"/>
      <c r="Y435" s="30"/>
      <c r="Z435" s="30"/>
      <c r="AA435" s="30"/>
      <c r="AB435" s="30"/>
      <c r="AC435" s="30"/>
      <c r="AD435" s="30"/>
      <c r="AE435" s="30"/>
      <c r="AR435" s="152" t="s">
        <v>307</v>
      </c>
      <c r="AT435" s="152" t="s">
        <v>201</v>
      </c>
      <c r="AU435" s="152" t="s">
        <v>83</v>
      </c>
      <c r="AY435" s="18" t="s">
        <v>137</v>
      </c>
      <c r="BE435" s="153">
        <f>IF(N435="základní",J435,0)</f>
        <v>0</v>
      </c>
      <c r="BF435" s="153">
        <f>IF(N435="snížená",J435,0)</f>
        <v>0</v>
      </c>
      <c r="BG435" s="153">
        <f>IF(N435="zákl. přenesená",J435,0)</f>
        <v>0</v>
      </c>
      <c r="BH435" s="153">
        <f>IF(N435="sníž. přenesená",J435,0)</f>
        <v>0</v>
      </c>
      <c r="BI435" s="153">
        <f>IF(N435="nulová",J435,0)</f>
        <v>0</v>
      </c>
      <c r="BJ435" s="18" t="s">
        <v>81</v>
      </c>
      <c r="BK435" s="153">
        <f>ROUND(I435*H435,2)</f>
        <v>0</v>
      </c>
      <c r="BL435" s="18" t="s">
        <v>222</v>
      </c>
      <c r="BM435" s="152" t="s">
        <v>705</v>
      </c>
    </row>
    <row r="436" spans="1:65" s="13" customFormat="1">
      <c r="B436" s="154"/>
      <c r="D436" s="155" t="s">
        <v>146</v>
      </c>
      <c r="F436" s="157" t="s">
        <v>706</v>
      </c>
      <c r="H436" s="158">
        <v>107.24299999999999</v>
      </c>
      <c r="L436" s="154"/>
      <c r="M436" s="159"/>
      <c r="N436" s="160"/>
      <c r="O436" s="160"/>
      <c r="P436" s="160"/>
      <c r="Q436" s="160"/>
      <c r="R436" s="160"/>
      <c r="S436" s="160"/>
      <c r="T436" s="161"/>
      <c r="AT436" s="156" t="s">
        <v>146</v>
      </c>
      <c r="AU436" s="156" t="s">
        <v>83</v>
      </c>
      <c r="AV436" s="13" t="s">
        <v>83</v>
      </c>
      <c r="AW436" s="13" t="s">
        <v>3</v>
      </c>
      <c r="AX436" s="13" t="s">
        <v>81</v>
      </c>
      <c r="AY436" s="156" t="s">
        <v>137</v>
      </c>
    </row>
    <row r="437" spans="1:65" s="2" customFormat="1" ht="24.2" customHeight="1">
      <c r="A437" s="30"/>
      <c r="B437" s="141"/>
      <c r="C437" s="142" t="s">
        <v>707</v>
      </c>
      <c r="D437" s="142" t="s">
        <v>139</v>
      </c>
      <c r="E437" s="143" t="s">
        <v>708</v>
      </c>
      <c r="F437" s="144" t="s">
        <v>709</v>
      </c>
      <c r="G437" s="145" t="s">
        <v>215</v>
      </c>
      <c r="H437" s="146">
        <v>58.317999999999998</v>
      </c>
      <c r="I437" s="198"/>
      <c r="J437" s="147">
        <f>ROUND(I437*H437,2)</f>
        <v>0</v>
      </c>
      <c r="K437" s="144" t="s">
        <v>143</v>
      </c>
      <c r="L437" s="31"/>
      <c r="M437" s="148" t="s">
        <v>1</v>
      </c>
      <c r="N437" s="149" t="s">
        <v>38</v>
      </c>
      <c r="O437" s="150">
        <v>0.24099999999999999</v>
      </c>
      <c r="P437" s="150">
        <f>O437*H437</f>
        <v>14.054637999999999</v>
      </c>
      <c r="Q437" s="150">
        <v>6.0000000000000001E-3</v>
      </c>
      <c r="R437" s="150">
        <f>Q437*H437</f>
        <v>0.349908</v>
      </c>
      <c r="S437" s="150">
        <v>0</v>
      </c>
      <c r="T437" s="151">
        <f>S437*H437</f>
        <v>0</v>
      </c>
      <c r="U437" s="30"/>
      <c r="V437" s="30"/>
      <c r="W437" s="30"/>
      <c r="X437" s="30"/>
      <c r="Y437" s="30"/>
      <c r="Z437" s="30"/>
      <c r="AA437" s="30"/>
      <c r="AB437" s="30"/>
      <c r="AC437" s="30"/>
      <c r="AD437" s="30"/>
      <c r="AE437" s="30"/>
      <c r="AR437" s="152" t="s">
        <v>222</v>
      </c>
      <c r="AT437" s="152" t="s">
        <v>139</v>
      </c>
      <c r="AU437" s="152" t="s">
        <v>83</v>
      </c>
      <c r="AY437" s="18" t="s">
        <v>137</v>
      </c>
      <c r="BE437" s="153">
        <f>IF(N437="základní",J437,0)</f>
        <v>0</v>
      </c>
      <c r="BF437" s="153">
        <f>IF(N437="snížená",J437,0)</f>
        <v>0</v>
      </c>
      <c r="BG437" s="153">
        <f>IF(N437="zákl. přenesená",J437,0)</f>
        <v>0</v>
      </c>
      <c r="BH437" s="153">
        <f>IF(N437="sníž. přenesená",J437,0)</f>
        <v>0</v>
      </c>
      <c r="BI437" s="153">
        <f>IF(N437="nulová",J437,0)</f>
        <v>0</v>
      </c>
      <c r="BJ437" s="18" t="s">
        <v>81</v>
      </c>
      <c r="BK437" s="153">
        <f>ROUND(I437*H437,2)</f>
        <v>0</v>
      </c>
      <c r="BL437" s="18" t="s">
        <v>222</v>
      </c>
      <c r="BM437" s="152" t="s">
        <v>710</v>
      </c>
    </row>
    <row r="438" spans="1:65" s="13" customFormat="1">
      <c r="B438" s="154"/>
      <c r="D438" s="155" t="s">
        <v>146</v>
      </c>
      <c r="E438" s="156" t="s">
        <v>1</v>
      </c>
      <c r="F438" s="157" t="s">
        <v>255</v>
      </c>
      <c r="H438" s="158">
        <v>13.542999999999999</v>
      </c>
      <c r="L438" s="154"/>
      <c r="M438" s="159"/>
      <c r="N438" s="160"/>
      <c r="O438" s="160"/>
      <c r="P438" s="160"/>
      <c r="Q438" s="160"/>
      <c r="R438" s="160"/>
      <c r="S438" s="160"/>
      <c r="T438" s="161"/>
      <c r="AT438" s="156" t="s">
        <v>146</v>
      </c>
      <c r="AU438" s="156" t="s">
        <v>83</v>
      </c>
      <c r="AV438" s="13" t="s">
        <v>83</v>
      </c>
      <c r="AW438" s="13" t="s">
        <v>29</v>
      </c>
      <c r="AX438" s="13" t="s">
        <v>73</v>
      </c>
      <c r="AY438" s="156" t="s">
        <v>137</v>
      </c>
    </row>
    <row r="439" spans="1:65" s="13" customFormat="1">
      <c r="B439" s="154"/>
      <c r="D439" s="155" t="s">
        <v>146</v>
      </c>
      <c r="E439" s="156" t="s">
        <v>1</v>
      </c>
      <c r="F439" s="157" t="s">
        <v>711</v>
      </c>
      <c r="H439" s="158">
        <v>44.774999999999999</v>
      </c>
      <c r="L439" s="154"/>
      <c r="M439" s="159"/>
      <c r="N439" s="160"/>
      <c r="O439" s="160"/>
      <c r="P439" s="160"/>
      <c r="Q439" s="160"/>
      <c r="R439" s="160"/>
      <c r="S439" s="160"/>
      <c r="T439" s="161"/>
      <c r="AT439" s="156" t="s">
        <v>146</v>
      </c>
      <c r="AU439" s="156" t="s">
        <v>83</v>
      </c>
      <c r="AV439" s="13" t="s">
        <v>83</v>
      </c>
      <c r="AW439" s="13" t="s">
        <v>29</v>
      </c>
      <c r="AX439" s="13" t="s">
        <v>73</v>
      </c>
      <c r="AY439" s="156" t="s">
        <v>137</v>
      </c>
    </row>
    <row r="440" spans="1:65" s="14" customFormat="1">
      <c r="B440" s="162"/>
      <c r="D440" s="155" t="s">
        <v>146</v>
      </c>
      <c r="E440" s="163" t="s">
        <v>1</v>
      </c>
      <c r="F440" s="164" t="s">
        <v>160</v>
      </c>
      <c r="H440" s="165">
        <v>58.317999999999998</v>
      </c>
      <c r="L440" s="162"/>
      <c r="M440" s="166"/>
      <c r="N440" s="167"/>
      <c r="O440" s="167"/>
      <c r="P440" s="167"/>
      <c r="Q440" s="167"/>
      <c r="R440" s="167"/>
      <c r="S440" s="167"/>
      <c r="T440" s="168"/>
      <c r="AT440" s="163" t="s">
        <v>146</v>
      </c>
      <c r="AU440" s="163" t="s">
        <v>83</v>
      </c>
      <c r="AV440" s="14" t="s">
        <v>144</v>
      </c>
      <c r="AW440" s="14" t="s">
        <v>29</v>
      </c>
      <c r="AX440" s="14" t="s">
        <v>81</v>
      </c>
      <c r="AY440" s="163" t="s">
        <v>137</v>
      </c>
    </row>
    <row r="441" spans="1:65" s="2" customFormat="1" ht="24.2" customHeight="1">
      <c r="A441" s="30"/>
      <c r="B441" s="141"/>
      <c r="C441" s="169" t="s">
        <v>712</v>
      </c>
      <c r="D441" s="169" t="s">
        <v>201</v>
      </c>
      <c r="E441" s="170" t="s">
        <v>713</v>
      </c>
      <c r="F441" s="171" t="s">
        <v>714</v>
      </c>
      <c r="G441" s="172" t="s">
        <v>215</v>
      </c>
      <c r="H441" s="173">
        <v>64.150000000000006</v>
      </c>
      <c r="I441" s="198"/>
      <c r="J441" s="174">
        <f>ROUND(I441*H441,2)</f>
        <v>0</v>
      </c>
      <c r="K441" s="171" t="s">
        <v>143</v>
      </c>
      <c r="L441" s="175"/>
      <c r="M441" s="176" t="s">
        <v>1</v>
      </c>
      <c r="N441" s="177" t="s">
        <v>38</v>
      </c>
      <c r="O441" s="150">
        <v>0</v>
      </c>
      <c r="P441" s="150">
        <f>O441*H441</f>
        <v>0</v>
      </c>
      <c r="Q441" s="150">
        <v>1.5E-3</v>
      </c>
      <c r="R441" s="150">
        <f>Q441*H441</f>
        <v>9.6225000000000005E-2</v>
      </c>
      <c r="S441" s="150">
        <v>0</v>
      </c>
      <c r="T441" s="151">
        <f>S441*H441</f>
        <v>0</v>
      </c>
      <c r="U441" s="30"/>
      <c r="V441" s="30"/>
      <c r="W441" s="30"/>
      <c r="X441" s="30"/>
      <c r="Y441" s="30"/>
      <c r="Z441" s="30"/>
      <c r="AA441" s="30"/>
      <c r="AB441" s="30"/>
      <c r="AC441" s="30"/>
      <c r="AD441" s="30"/>
      <c r="AE441" s="30"/>
      <c r="AR441" s="152" t="s">
        <v>307</v>
      </c>
      <c r="AT441" s="152" t="s">
        <v>201</v>
      </c>
      <c r="AU441" s="152" t="s">
        <v>83</v>
      </c>
      <c r="AY441" s="18" t="s">
        <v>137</v>
      </c>
      <c r="BE441" s="153">
        <f>IF(N441="základní",J441,0)</f>
        <v>0</v>
      </c>
      <c r="BF441" s="153">
        <f>IF(N441="snížená",J441,0)</f>
        <v>0</v>
      </c>
      <c r="BG441" s="153">
        <f>IF(N441="zákl. přenesená",J441,0)</f>
        <v>0</v>
      </c>
      <c r="BH441" s="153">
        <f>IF(N441="sníž. přenesená",J441,0)</f>
        <v>0</v>
      </c>
      <c r="BI441" s="153">
        <f>IF(N441="nulová",J441,0)</f>
        <v>0</v>
      </c>
      <c r="BJ441" s="18" t="s">
        <v>81</v>
      </c>
      <c r="BK441" s="153">
        <f>ROUND(I441*H441,2)</f>
        <v>0</v>
      </c>
      <c r="BL441" s="18" t="s">
        <v>222</v>
      </c>
      <c r="BM441" s="152" t="s">
        <v>715</v>
      </c>
    </row>
    <row r="442" spans="1:65" s="13" customFormat="1">
      <c r="B442" s="154"/>
      <c r="D442" s="155" t="s">
        <v>146</v>
      </c>
      <c r="F442" s="157" t="s">
        <v>716</v>
      </c>
      <c r="H442" s="158">
        <v>64.150000000000006</v>
      </c>
      <c r="L442" s="154"/>
      <c r="M442" s="159"/>
      <c r="N442" s="160"/>
      <c r="O442" s="160"/>
      <c r="P442" s="160"/>
      <c r="Q442" s="160"/>
      <c r="R442" s="160"/>
      <c r="S442" s="160"/>
      <c r="T442" s="161"/>
      <c r="AT442" s="156" t="s">
        <v>146</v>
      </c>
      <c r="AU442" s="156" t="s">
        <v>83</v>
      </c>
      <c r="AV442" s="13" t="s">
        <v>83</v>
      </c>
      <c r="AW442" s="13" t="s">
        <v>3</v>
      </c>
      <c r="AX442" s="13" t="s">
        <v>81</v>
      </c>
      <c r="AY442" s="156" t="s">
        <v>137</v>
      </c>
    </row>
    <row r="443" spans="1:65" s="2" customFormat="1" ht="24.2" customHeight="1">
      <c r="A443" s="30"/>
      <c r="B443" s="141"/>
      <c r="C443" s="142" t="s">
        <v>717</v>
      </c>
      <c r="D443" s="142" t="s">
        <v>139</v>
      </c>
      <c r="E443" s="143" t="s">
        <v>718</v>
      </c>
      <c r="F443" s="144" t="s">
        <v>719</v>
      </c>
      <c r="G443" s="145" t="s">
        <v>184</v>
      </c>
      <c r="H443" s="146">
        <v>1.087</v>
      </c>
      <c r="I443" s="198"/>
      <c r="J443" s="147">
        <f>ROUND(I443*H443,2)</f>
        <v>0</v>
      </c>
      <c r="K443" s="144" t="s">
        <v>143</v>
      </c>
      <c r="L443" s="31"/>
      <c r="M443" s="148" t="s">
        <v>1</v>
      </c>
      <c r="N443" s="149" t="s">
        <v>38</v>
      </c>
      <c r="O443" s="150">
        <v>1.74</v>
      </c>
      <c r="P443" s="150">
        <f>O443*H443</f>
        <v>1.8913799999999998</v>
      </c>
      <c r="Q443" s="150">
        <v>0</v>
      </c>
      <c r="R443" s="150">
        <f>Q443*H443</f>
        <v>0</v>
      </c>
      <c r="S443" s="150">
        <v>0</v>
      </c>
      <c r="T443" s="151">
        <f>S443*H443</f>
        <v>0</v>
      </c>
      <c r="U443" s="30"/>
      <c r="V443" s="30"/>
      <c r="W443" s="30"/>
      <c r="X443" s="30"/>
      <c r="Y443" s="30"/>
      <c r="Z443" s="30"/>
      <c r="AA443" s="30"/>
      <c r="AB443" s="30"/>
      <c r="AC443" s="30"/>
      <c r="AD443" s="30"/>
      <c r="AE443" s="30"/>
      <c r="AR443" s="152" t="s">
        <v>222</v>
      </c>
      <c r="AT443" s="152" t="s">
        <v>139</v>
      </c>
      <c r="AU443" s="152" t="s">
        <v>83</v>
      </c>
      <c r="AY443" s="18" t="s">
        <v>137</v>
      </c>
      <c r="BE443" s="153">
        <f>IF(N443="základní",J443,0)</f>
        <v>0</v>
      </c>
      <c r="BF443" s="153">
        <f>IF(N443="snížená",J443,0)</f>
        <v>0</v>
      </c>
      <c r="BG443" s="153">
        <f>IF(N443="zákl. přenesená",J443,0)</f>
        <v>0</v>
      </c>
      <c r="BH443" s="153">
        <f>IF(N443="sníž. přenesená",J443,0)</f>
        <v>0</v>
      </c>
      <c r="BI443" s="153">
        <f>IF(N443="nulová",J443,0)</f>
        <v>0</v>
      </c>
      <c r="BJ443" s="18" t="s">
        <v>81</v>
      </c>
      <c r="BK443" s="153">
        <f>ROUND(I443*H443,2)</f>
        <v>0</v>
      </c>
      <c r="BL443" s="18" t="s">
        <v>222</v>
      </c>
      <c r="BM443" s="152" t="s">
        <v>720</v>
      </c>
    </row>
    <row r="444" spans="1:65" s="12" customFormat="1" ht="22.9" customHeight="1">
      <c r="B444" s="129"/>
      <c r="D444" s="130" t="s">
        <v>72</v>
      </c>
      <c r="E444" s="139" t="s">
        <v>721</v>
      </c>
      <c r="F444" s="139" t="s">
        <v>722</v>
      </c>
      <c r="J444" s="140">
        <f>BK444</f>
        <v>0</v>
      </c>
      <c r="L444" s="129"/>
      <c r="M444" s="133"/>
      <c r="N444" s="134"/>
      <c r="O444" s="134"/>
      <c r="P444" s="135">
        <f>SUM(P445:P464)</f>
        <v>17.251049999999999</v>
      </c>
      <c r="Q444" s="134"/>
      <c r="R444" s="135">
        <f>SUM(R445:R464)</f>
        <v>0.30452000000000001</v>
      </c>
      <c r="S444" s="134"/>
      <c r="T444" s="136">
        <f>SUM(T445:T464)</f>
        <v>0</v>
      </c>
      <c r="AR444" s="130" t="s">
        <v>83</v>
      </c>
      <c r="AT444" s="137" t="s">
        <v>72</v>
      </c>
      <c r="AU444" s="137" t="s">
        <v>81</v>
      </c>
      <c r="AY444" s="130" t="s">
        <v>137</v>
      </c>
      <c r="BK444" s="138">
        <f>SUM(BK445:BK464)</f>
        <v>0</v>
      </c>
    </row>
    <row r="445" spans="1:65" s="2" customFormat="1" ht="21.75" customHeight="1">
      <c r="A445" s="30"/>
      <c r="B445" s="141"/>
      <c r="C445" s="142" t="s">
        <v>723</v>
      </c>
      <c r="D445" s="142" t="s">
        <v>139</v>
      </c>
      <c r="E445" s="143" t="s">
        <v>724</v>
      </c>
      <c r="F445" s="144" t="s">
        <v>725</v>
      </c>
      <c r="G445" s="145" t="s">
        <v>142</v>
      </c>
      <c r="H445" s="146">
        <v>2.9</v>
      </c>
      <c r="I445" s="198"/>
      <c r="J445" s="147">
        <f>ROUND(I445*H445,2)</f>
        <v>0</v>
      </c>
      <c r="K445" s="144" t="s">
        <v>143</v>
      </c>
      <c r="L445" s="31"/>
      <c r="M445" s="148" t="s">
        <v>1</v>
      </c>
      <c r="N445" s="149" t="s">
        <v>38</v>
      </c>
      <c r="O445" s="150">
        <v>0.36299999999999999</v>
      </c>
      <c r="P445" s="150">
        <f>O445*H445</f>
        <v>1.0527</v>
      </c>
      <c r="Q445" s="150">
        <v>1.42E-3</v>
      </c>
      <c r="R445" s="150">
        <f>Q445*H445</f>
        <v>4.1180000000000001E-3</v>
      </c>
      <c r="S445" s="150">
        <v>0</v>
      </c>
      <c r="T445" s="151">
        <f>S445*H445</f>
        <v>0</v>
      </c>
      <c r="U445" s="30"/>
      <c r="V445" s="30"/>
      <c r="W445" s="30"/>
      <c r="X445" s="30"/>
      <c r="Y445" s="30"/>
      <c r="Z445" s="30"/>
      <c r="AA445" s="30"/>
      <c r="AB445" s="30"/>
      <c r="AC445" s="30"/>
      <c r="AD445" s="30"/>
      <c r="AE445" s="30"/>
      <c r="AR445" s="152" t="s">
        <v>222</v>
      </c>
      <c r="AT445" s="152" t="s">
        <v>139</v>
      </c>
      <c r="AU445" s="152" t="s">
        <v>83</v>
      </c>
      <c r="AY445" s="18" t="s">
        <v>137</v>
      </c>
      <c r="BE445" s="153">
        <f>IF(N445="základní",J445,0)</f>
        <v>0</v>
      </c>
      <c r="BF445" s="153">
        <f>IF(N445="snížená",J445,0)</f>
        <v>0</v>
      </c>
      <c r="BG445" s="153">
        <f>IF(N445="zákl. přenesená",J445,0)</f>
        <v>0</v>
      </c>
      <c r="BH445" s="153">
        <f>IF(N445="sníž. přenesená",J445,0)</f>
        <v>0</v>
      </c>
      <c r="BI445" s="153">
        <f>IF(N445="nulová",J445,0)</f>
        <v>0</v>
      </c>
      <c r="BJ445" s="18" t="s">
        <v>81</v>
      </c>
      <c r="BK445" s="153">
        <f>ROUND(I445*H445,2)</f>
        <v>0</v>
      </c>
      <c r="BL445" s="18" t="s">
        <v>222</v>
      </c>
      <c r="BM445" s="152" t="s">
        <v>726</v>
      </c>
    </row>
    <row r="446" spans="1:65" s="13" customFormat="1">
      <c r="B446" s="154"/>
      <c r="D446" s="155" t="s">
        <v>146</v>
      </c>
      <c r="E446" s="156" t="s">
        <v>1</v>
      </c>
      <c r="F446" s="157" t="s">
        <v>727</v>
      </c>
      <c r="H446" s="158">
        <v>0.9</v>
      </c>
      <c r="L446" s="154"/>
      <c r="M446" s="159"/>
      <c r="N446" s="160"/>
      <c r="O446" s="160"/>
      <c r="P446" s="160"/>
      <c r="Q446" s="160"/>
      <c r="R446" s="160"/>
      <c r="S446" s="160"/>
      <c r="T446" s="161"/>
      <c r="AT446" s="156" t="s">
        <v>146</v>
      </c>
      <c r="AU446" s="156" t="s">
        <v>83</v>
      </c>
      <c r="AV446" s="13" t="s">
        <v>83</v>
      </c>
      <c r="AW446" s="13" t="s">
        <v>29</v>
      </c>
      <c r="AX446" s="13" t="s">
        <v>73</v>
      </c>
      <c r="AY446" s="156" t="s">
        <v>137</v>
      </c>
    </row>
    <row r="447" spans="1:65" s="13" customFormat="1">
      <c r="B447" s="154"/>
      <c r="D447" s="155" t="s">
        <v>146</v>
      </c>
      <c r="E447" s="156" t="s">
        <v>1</v>
      </c>
      <c r="F447" s="157" t="s">
        <v>728</v>
      </c>
      <c r="H447" s="158">
        <v>2</v>
      </c>
      <c r="L447" s="154"/>
      <c r="M447" s="159"/>
      <c r="N447" s="160"/>
      <c r="O447" s="160"/>
      <c r="P447" s="160"/>
      <c r="Q447" s="160"/>
      <c r="R447" s="160"/>
      <c r="S447" s="160"/>
      <c r="T447" s="161"/>
      <c r="AT447" s="156" t="s">
        <v>146</v>
      </c>
      <c r="AU447" s="156" t="s">
        <v>83</v>
      </c>
      <c r="AV447" s="13" t="s">
        <v>83</v>
      </c>
      <c r="AW447" s="13" t="s">
        <v>29</v>
      </c>
      <c r="AX447" s="13" t="s">
        <v>73</v>
      </c>
      <c r="AY447" s="156" t="s">
        <v>137</v>
      </c>
    </row>
    <row r="448" spans="1:65" s="14" customFormat="1">
      <c r="B448" s="162"/>
      <c r="D448" s="155" t="s">
        <v>146</v>
      </c>
      <c r="E448" s="163" t="s">
        <v>1</v>
      </c>
      <c r="F448" s="164" t="s">
        <v>160</v>
      </c>
      <c r="H448" s="165">
        <v>2.9</v>
      </c>
      <c r="L448" s="162"/>
      <c r="M448" s="166"/>
      <c r="N448" s="167"/>
      <c r="O448" s="167"/>
      <c r="P448" s="167"/>
      <c r="Q448" s="167"/>
      <c r="R448" s="167"/>
      <c r="S448" s="167"/>
      <c r="T448" s="168"/>
      <c r="AT448" s="163" t="s">
        <v>146</v>
      </c>
      <c r="AU448" s="163" t="s">
        <v>83</v>
      </c>
      <c r="AV448" s="14" t="s">
        <v>144</v>
      </c>
      <c r="AW448" s="14" t="s">
        <v>29</v>
      </c>
      <c r="AX448" s="14" t="s">
        <v>81</v>
      </c>
      <c r="AY448" s="163" t="s">
        <v>137</v>
      </c>
    </row>
    <row r="449" spans="1:65" s="2" customFormat="1" ht="21.75" customHeight="1">
      <c r="A449" s="30"/>
      <c r="B449" s="141"/>
      <c r="C449" s="142" t="s">
        <v>729</v>
      </c>
      <c r="D449" s="142" t="s">
        <v>139</v>
      </c>
      <c r="E449" s="143" t="s">
        <v>730</v>
      </c>
      <c r="F449" s="144" t="s">
        <v>731</v>
      </c>
      <c r="G449" s="145" t="s">
        <v>142</v>
      </c>
      <c r="H449" s="146">
        <v>27.9</v>
      </c>
      <c r="I449" s="198"/>
      <c r="J449" s="147">
        <f>ROUND(I449*H449,2)</f>
        <v>0</v>
      </c>
      <c r="K449" s="144" t="s">
        <v>143</v>
      </c>
      <c r="L449" s="31"/>
      <c r="M449" s="148" t="s">
        <v>1</v>
      </c>
      <c r="N449" s="149" t="s">
        <v>38</v>
      </c>
      <c r="O449" s="150">
        <v>0.38300000000000001</v>
      </c>
      <c r="P449" s="150">
        <f>O449*H449</f>
        <v>10.685699999999999</v>
      </c>
      <c r="Q449" s="150">
        <v>7.4400000000000004E-3</v>
      </c>
      <c r="R449" s="150">
        <f>Q449*H449</f>
        <v>0.20757600000000001</v>
      </c>
      <c r="S449" s="150">
        <v>0</v>
      </c>
      <c r="T449" s="151">
        <f>S449*H449</f>
        <v>0</v>
      </c>
      <c r="U449" s="30"/>
      <c r="V449" s="30"/>
      <c r="W449" s="30"/>
      <c r="X449" s="30"/>
      <c r="Y449" s="30"/>
      <c r="Z449" s="30"/>
      <c r="AA449" s="30"/>
      <c r="AB449" s="30"/>
      <c r="AC449" s="30"/>
      <c r="AD449" s="30"/>
      <c r="AE449" s="30"/>
      <c r="AR449" s="152" t="s">
        <v>222</v>
      </c>
      <c r="AT449" s="152" t="s">
        <v>139</v>
      </c>
      <c r="AU449" s="152" t="s">
        <v>83</v>
      </c>
      <c r="AY449" s="18" t="s">
        <v>137</v>
      </c>
      <c r="BE449" s="153">
        <f>IF(N449="základní",J449,0)</f>
        <v>0</v>
      </c>
      <c r="BF449" s="153">
        <f>IF(N449="snížená",J449,0)</f>
        <v>0</v>
      </c>
      <c r="BG449" s="153">
        <f>IF(N449="zákl. přenesená",J449,0)</f>
        <v>0</v>
      </c>
      <c r="BH449" s="153">
        <f>IF(N449="sníž. přenesená",J449,0)</f>
        <v>0</v>
      </c>
      <c r="BI449" s="153">
        <f>IF(N449="nulová",J449,0)</f>
        <v>0</v>
      </c>
      <c r="BJ449" s="18" t="s">
        <v>81</v>
      </c>
      <c r="BK449" s="153">
        <f>ROUND(I449*H449,2)</f>
        <v>0</v>
      </c>
      <c r="BL449" s="18" t="s">
        <v>222</v>
      </c>
      <c r="BM449" s="152" t="s">
        <v>732</v>
      </c>
    </row>
    <row r="450" spans="1:65" s="13" customFormat="1">
      <c r="B450" s="154"/>
      <c r="D450" s="155" t="s">
        <v>146</v>
      </c>
      <c r="E450" s="156" t="s">
        <v>1</v>
      </c>
      <c r="F450" s="157" t="s">
        <v>733</v>
      </c>
      <c r="H450" s="158">
        <v>9.1</v>
      </c>
      <c r="L450" s="154"/>
      <c r="M450" s="159"/>
      <c r="N450" s="160"/>
      <c r="O450" s="160"/>
      <c r="P450" s="160"/>
      <c r="Q450" s="160"/>
      <c r="R450" s="160"/>
      <c r="S450" s="160"/>
      <c r="T450" s="161"/>
      <c r="AT450" s="156" t="s">
        <v>146</v>
      </c>
      <c r="AU450" s="156" t="s">
        <v>83</v>
      </c>
      <c r="AV450" s="13" t="s">
        <v>83</v>
      </c>
      <c r="AW450" s="13" t="s">
        <v>29</v>
      </c>
      <c r="AX450" s="13" t="s">
        <v>73</v>
      </c>
      <c r="AY450" s="156" t="s">
        <v>137</v>
      </c>
    </row>
    <row r="451" spans="1:65" s="13" customFormat="1">
      <c r="B451" s="154"/>
      <c r="D451" s="155" t="s">
        <v>146</v>
      </c>
      <c r="E451" s="156" t="s">
        <v>1</v>
      </c>
      <c r="F451" s="157" t="s">
        <v>734</v>
      </c>
      <c r="H451" s="158">
        <v>6.6</v>
      </c>
      <c r="L451" s="154"/>
      <c r="M451" s="159"/>
      <c r="N451" s="160"/>
      <c r="O451" s="160"/>
      <c r="P451" s="160"/>
      <c r="Q451" s="160"/>
      <c r="R451" s="160"/>
      <c r="S451" s="160"/>
      <c r="T451" s="161"/>
      <c r="AT451" s="156" t="s">
        <v>146</v>
      </c>
      <c r="AU451" s="156" t="s">
        <v>83</v>
      </c>
      <c r="AV451" s="13" t="s">
        <v>83</v>
      </c>
      <c r="AW451" s="13" t="s">
        <v>29</v>
      </c>
      <c r="AX451" s="13" t="s">
        <v>73</v>
      </c>
      <c r="AY451" s="156" t="s">
        <v>137</v>
      </c>
    </row>
    <row r="452" spans="1:65" s="13" customFormat="1">
      <c r="B452" s="154"/>
      <c r="D452" s="155" t="s">
        <v>146</v>
      </c>
      <c r="E452" s="156" t="s">
        <v>1</v>
      </c>
      <c r="F452" s="157" t="s">
        <v>735</v>
      </c>
      <c r="H452" s="158">
        <v>7.2</v>
      </c>
      <c r="L452" s="154"/>
      <c r="M452" s="159"/>
      <c r="N452" s="160"/>
      <c r="O452" s="160"/>
      <c r="P452" s="160"/>
      <c r="Q452" s="160"/>
      <c r="R452" s="160"/>
      <c r="S452" s="160"/>
      <c r="T452" s="161"/>
      <c r="AT452" s="156" t="s">
        <v>146</v>
      </c>
      <c r="AU452" s="156" t="s">
        <v>83</v>
      </c>
      <c r="AV452" s="13" t="s">
        <v>83</v>
      </c>
      <c r="AW452" s="13" t="s">
        <v>29</v>
      </c>
      <c r="AX452" s="13" t="s">
        <v>73</v>
      </c>
      <c r="AY452" s="156" t="s">
        <v>137</v>
      </c>
    </row>
    <row r="453" spans="1:65" s="13" customFormat="1">
      <c r="B453" s="154"/>
      <c r="D453" s="155" t="s">
        <v>146</v>
      </c>
      <c r="E453" s="156" t="s">
        <v>1</v>
      </c>
      <c r="F453" s="157" t="s">
        <v>736</v>
      </c>
      <c r="H453" s="158">
        <v>5</v>
      </c>
      <c r="L453" s="154"/>
      <c r="M453" s="159"/>
      <c r="N453" s="160"/>
      <c r="O453" s="160"/>
      <c r="P453" s="160"/>
      <c r="Q453" s="160"/>
      <c r="R453" s="160"/>
      <c r="S453" s="160"/>
      <c r="T453" s="161"/>
      <c r="AT453" s="156" t="s">
        <v>146</v>
      </c>
      <c r="AU453" s="156" t="s">
        <v>83</v>
      </c>
      <c r="AV453" s="13" t="s">
        <v>83</v>
      </c>
      <c r="AW453" s="13" t="s">
        <v>29</v>
      </c>
      <c r="AX453" s="13" t="s">
        <v>73</v>
      </c>
      <c r="AY453" s="156" t="s">
        <v>137</v>
      </c>
    </row>
    <row r="454" spans="1:65" s="14" customFormat="1">
      <c r="B454" s="162"/>
      <c r="D454" s="155" t="s">
        <v>146</v>
      </c>
      <c r="E454" s="163" t="s">
        <v>1</v>
      </c>
      <c r="F454" s="164" t="s">
        <v>160</v>
      </c>
      <c r="H454" s="165">
        <v>27.9</v>
      </c>
      <c r="L454" s="162"/>
      <c r="M454" s="166"/>
      <c r="N454" s="167"/>
      <c r="O454" s="167"/>
      <c r="P454" s="167"/>
      <c r="Q454" s="167"/>
      <c r="R454" s="167"/>
      <c r="S454" s="167"/>
      <c r="T454" s="168"/>
      <c r="AT454" s="163" t="s">
        <v>146</v>
      </c>
      <c r="AU454" s="163" t="s">
        <v>83</v>
      </c>
      <c r="AV454" s="14" t="s">
        <v>144</v>
      </c>
      <c r="AW454" s="14" t="s">
        <v>29</v>
      </c>
      <c r="AX454" s="14" t="s">
        <v>81</v>
      </c>
      <c r="AY454" s="163" t="s">
        <v>137</v>
      </c>
    </row>
    <row r="455" spans="1:65" s="2" customFormat="1" ht="21.75" customHeight="1">
      <c r="A455" s="30"/>
      <c r="B455" s="141"/>
      <c r="C455" s="142" t="s">
        <v>737</v>
      </c>
      <c r="D455" s="142" t="s">
        <v>139</v>
      </c>
      <c r="E455" s="143" t="s">
        <v>738</v>
      </c>
      <c r="F455" s="144" t="s">
        <v>739</v>
      </c>
      <c r="G455" s="145" t="s">
        <v>142</v>
      </c>
      <c r="H455" s="146">
        <v>5.3</v>
      </c>
      <c r="I455" s="198"/>
      <c r="J455" s="147">
        <f>ROUND(I455*H455,2)</f>
        <v>0</v>
      </c>
      <c r="K455" s="144" t="s">
        <v>143</v>
      </c>
      <c r="L455" s="31"/>
      <c r="M455" s="148" t="s">
        <v>1</v>
      </c>
      <c r="N455" s="149" t="s">
        <v>38</v>
      </c>
      <c r="O455" s="150">
        <v>0.40400000000000003</v>
      </c>
      <c r="P455" s="150">
        <f>O455*H455</f>
        <v>2.1412</v>
      </c>
      <c r="Q455" s="150">
        <v>1.2319999999999999E-2</v>
      </c>
      <c r="R455" s="150">
        <f>Q455*H455</f>
        <v>6.5295999999999993E-2</v>
      </c>
      <c r="S455" s="150">
        <v>0</v>
      </c>
      <c r="T455" s="151">
        <f>S455*H455</f>
        <v>0</v>
      </c>
      <c r="U455" s="30"/>
      <c r="V455" s="30"/>
      <c r="W455" s="30"/>
      <c r="X455" s="30"/>
      <c r="Y455" s="30"/>
      <c r="Z455" s="30"/>
      <c r="AA455" s="30"/>
      <c r="AB455" s="30"/>
      <c r="AC455" s="30"/>
      <c r="AD455" s="30"/>
      <c r="AE455" s="30"/>
      <c r="AR455" s="152" t="s">
        <v>222</v>
      </c>
      <c r="AT455" s="152" t="s">
        <v>139</v>
      </c>
      <c r="AU455" s="152" t="s">
        <v>83</v>
      </c>
      <c r="AY455" s="18" t="s">
        <v>137</v>
      </c>
      <c r="BE455" s="153">
        <f>IF(N455="základní",J455,0)</f>
        <v>0</v>
      </c>
      <c r="BF455" s="153">
        <f>IF(N455="snížená",J455,0)</f>
        <v>0</v>
      </c>
      <c r="BG455" s="153">
        <f>IF(N455="zákl. přenesená",J455,0)</f>
        <v>0</v>
      </c>
      <c r="BH455" s="153">
        <f>IF(N455="sníž. přenesená",J455,0)</f>
        <v>0</v>
      </c>
      <c r="BI455" s="153">
        <f>IF(N455="nulová",J455,0)</f>
        <v>0</v>
      </c>
      <c r="BJ455" s="18" t="s">
        <v>81</v>
      </c>
      <c r="BK455" s="153">
        <f>ROUND(I455*H455,2)</f>
        <v>0</v>
      </c>
      <c r="BL455" s="18" t="s">
        <v>222</v>
      </c>
      <c r="BM455" s="152" t="s">
        <v>740</v>
      </c>
    </row>
    <row r="456" spans="1:65" s="13" customFormat="1">
      <c r="B456" s="154"/>
      <c r="D456" s="155" t="s">
        <v>146</v>
      </c>
      <c r="E456" s="156" t="s">
        <v>1</v>
      </c>
      <c r="F456" s="157" t="s">
        <v>741</v>
      </c>
      <c r="H456" s="158">
        <v>3.3</v>
      </c>
      <c r="L456" s="154"/>
      <c r="M456" s="159"/>
      <c r="N456" s="160"/>
      <c r="O456" s="160"/>
      <c r="P456" s="160"/>
      <c r="Q456" s="160"/>
      <c r="R456" s="160"/>
      <c r="S456" s="160"/>
      <c r="T456" s="161"/>
      <c r="AT456" s="156" t="s">
        <v>146</v>
      </c>
      <c r="AU456" s="156" t="s">
        <v>83</v>
      </c>
      <c r="AV456" s="13" t="s">
        <v>83</v>
      </c>
      <c r="AW456" s="13" t="s">
        <v>29</v>
      </c>
      <c r="AX456" s="13" t="s">
        <v>73</v>
      </c>
      <c r="AY456" s="156" t="s">
        <v>137</v>
      </c>
    </row>
    <row r="457" spans="1:65" s="13" customFormat="1">
      <c r="B457" s="154"/>
      <c r="D457" s="155" t="s">
        <v>146</v>
      </c>
      <c r="E457" s="156" t="s">
        <v>1</v>
      </c>
      <c r="F457" s="157" t="s">
        <v>742</v>
      </c>
      <c r="H457" s="158">
        <v>2</v>
      </c>
      <c r="L457" s="154"/>
      <c r="M457" s="159"/>
      <c r="N457" s="160"/>
      <c r="O457" s="160"/>
      <c r="P457" s="160"/>
      <c r="Q457" s="160"/>
      <c r="R457" s="160"/>
      <c r="S457" s="160"/>
      <c r="T457" s="161"/>
      <c r="AT457" s="156" t="s">
        <v>146</v>
      </c>
      <c r="AU457" s="156" t="s">
        <v>83</v>
      </c>
      <c r="AV457" s="13" t="s">
        <v>83</v>
      </c>
      <c r="AW457" s="13" t="s">
        <v>29</v>
      </c>
      <c r="AX457" s="13" t="s">
        <v>73</v>
      </c>
      <c r="AY457" s="156" t="s">
        <v>137</v>
      </c>
    </row>
    <row r="458" spans="1:65" s="14" customFormat="1">
      <c r="B458" s="162"/>
      <c r="D458" s="155" t="s">
        <v>146</v>
      </c>
      <c r="E458" s="163" t="s">
        <v>1</v>
      </c>
      <c r="F458" s="164" t="s">
        <v>160</v>
      </c>
      <c r="H458" s="165">
        <v>5.3</v>
      </c>
      <c r="L458" s="162"/>
      <c r="M458" s="166"/>
      <c r="N458" s="167"/>
      <c r="O458" s="167"/>
      <c r="P458" s="167"/>
      <c r="Q458" s="167"/>
      <c r="R458" s="167"/>
      <c r="S458" s="167"/>
      <c r="T458" s="168"/>
      <c r="AT458" s="163" t="s">
        <v>146</v>
      </c>
      <c r="AU458" s="163" t="s">
        <v>83</v>
      </c>
      <c r="AV458" s="14" t="s">
        <v>144</v>
      </c>
      <c r="AW458" s="14" t="s">
        <v>29</v>
      </c>
      <c r="AX458" s="14" t="s">
        <v>81</v>
      </c>
      <c r="AY458" s="163" t="s">
        <v>137</v>
      </c>
    </row>
    <row r="459" spans="1:65" s="2" customFormat="1" ht="24.2" customHeight="1">
      <c r="A459" s="30"/>
      <c r="B459" s="141"/>
      <c r="C459" s="142" t="s">
        <v>743</v>
      </c>
      <c r="D459" s="142" t="s">
        <v>139</v>
      </c>
      <c r="E459" s="143" t="s">
        <v>744</v>
      </c>
      <c r="F459" s="144" t="s">
        <v>745</v>
      </c>
      <c r="G459" s="145" t="s">
        <v>275</v>
      </c>
      <c r="H459" s="146">
        <v>1</v>
      </c>
      <c r="I459" s="198"/>
      <c r="J459" s="147">
        <f>ROUND(I459*H459,2)</f>
        <v>0</v>
      </c>
      <c r="K459" s="144" t="s">
        <v>143</v>
      </c>
      <c r="L459" s="31"/>
      <c r="M459" s="148" t="s">
        <v>1</v>
      </c>
      <c r="N459" s="149" t="s">
        <v>38</v>
      </c>
      <c r="O459" s="150">
        <v>0.46500000000000002</v>
      </c>
      <c r="P459" s="150">
        <f>O459*H459</f>
        <v>0.46500000000000002</v>
      </c>
      <c r="Q459" s="150">
        <v>1.01E-3</v>
      </c>
      <c r="R459" s="150">
        <f>Q459*H459</f>
        <v>1.01E-3</v>
      </c>
      <c r="S459" s="150">
        <v>0</v>
      </c>
      <c r="T459" s="151">
        <f>S459*H459</f>
        <v>0</v>
      </c>
      <c r="U459" s="30"/>
      <c r="V459" s="30"/>
      <c r="W459" s="30"/>
      <c r="X459" s="30"/>
      <c r="Y459" s="30"/>
      <c r="Z459" s="30"/>
      <c r="AA459" s="30"/>
      <c r="AB459" s="30"/>
      <c r="AC459" s="30"/>
      <c r="AD459" s="30"/>
      <c r="AE459" s="30"/>
      <c r="AR459" s="152" t="s">
        <v>222</v>
      </c>
      <c r="AT459" s="152" t="s">
        <v>139</v>
      </c>
      <c r="AU459" s="152" t="s">
        <v>83</v>
      </c>
      <c r="AY459" s="18" t="s">
        <v>137</v>
      </c>
      <c r="BE459" s="153">
        <f>IF(N459="základní",J459,0)</f>
        <v>0</v>
      </c>
      <c r="BF459" s="153">
        <f>IF(N459="snížená",J459,0)</f>
        <v>0</v>
      </c>
      <c r="BG459" s="153">
        <f>IF(N459="zákl. přenesená",J459,0)</f>
        <v>0</v>
      </c>
      <c r="BH459" s="153">
        <f>IF(N459="sníž. přenesená",J459,0)</f>
        <v>0</v>
      </c>
      <c r="BI459" s="153">
        <f>IF(N459="nulová",J459,0)</f>
        <v>0</v>
      </c>
      <c r="BJ459" s="18" t="s">
        <v>81</v>
      </c>
      <c r="BK459" s="153">
        <f>ROUND(I459*H459,2)</f>
        <v>0</v>
      </c>
      <c r="BL459" s="18" t="s">
        <v>222</v>
      </c>
      <c r="BM459" s="152" t="s">
        <v>746</v>
      </c>
    </row>
    <row r="460" spans="1:65" s="2" customFormat="1" ht="16.5" customHeight="1">
      <c r="A460" s="30"/>
      <c r="B460" s="141"/>
      <c r="C460" s="142" t="s">
        <v>747</v>
      </c>
      <c r="D460" s="142" t="s">
        <v>139</v>
      </c>
      <c r="E460" s="143" t="s">
        <v>748</v>
      </c>
      <c r="F460" s="144" t="s">
        <v>749</v>
      </c>
      <c r="G460" s="145" t="s">
        <v>275</v>
      </c>
      <c r="H460" s="146">
        <v>1</v>
      </c>
      <c r="I460" s="198"/>
      <c r="J460" s="147">
        <f>ROUND(I460*H460,2)</f>
        <v>0</v>
      </c>
      <c r="K460" s="144" t="s">
        <v>143</v>
      </c>
      <c r="L460" s="31"/>
      <c r="M460" s="148" t="s">
        <v>1</v>
      </c>
      <c r="N460" s="149" t="s">
        <v>38</v>
      </c>
      <c r="O460" s="150">
        <v>0.66700000000000004</v>
      </c>
      <c r="P460" s="150">
        <f>O460*H460</f>
        <v>0.66700000000000004</v>
      </c>
      <c r="Q460" s="150">
        <v>2.6519999999999998E-2</v>
      </c>
      <c r="R460" s="150">
        <f>Q460*H460</f>
        <v>2.6519999999999998E-2</v>
      </c>
      <c r="S460" s="150">
        <v>0</v>
      </c>
      <c r="T460" s="151">
        <f>S460*H460</f>
        <v>0</v>
      </c>
      <c r="U460" s="30"/>
      <c r="V460" s="30"/>
      <c r="W460" s="30"/>
      <c r="X460" s="30"/>
      <c r="Y460" s="30"/>
      <c r="Z460" s="30"/>
      <c r="AA460" s="30"/>
      <c r="AB460" s="30"/>
      <c r="AC460" s="30"/>
      <c r="AD460" s="30"/>
      <c r="AE460" s="30"/>
      <c r="AR460" s="152" t="s">
        <v>222</v>
      </c>
      <c r="AT460" s="152" t="s">
        <v>139</v>
      </c>
      <c r="AU460" s="152" t="s">
        <v>83</v>
      </c>
      <c r="AY460" s="18" t="s">
        <v>137</v>
      </c>
      <c r="BE460" s="153">
        <f>IF(N460="základní",J460,0)</f>
        <v>0</v>
      </c>
      <c r="BF460" s="153">
        <f>IF(N460="snížená",J460,0)</f>
        <v>0</v>
      </c>
      <c r="BG460" s="153">
        <f>IF(N460="zákl. přenesená",J460,0)</f>
        <v>0</v>
      </c>
      <c r="BH460" s="153">
        <f>IF(N460="sníž. přenesená",J460,0)</f>
        <v>0</v>
      </c>
      <c r="BI460" s="153">
        <f>IF(N460="nulová",J460,0)</f>
        <v>0</v>
      </c>
      <c r="BJ460" s="18" t="s">
        <v>81</v>
      </c>
      <c r="BK460" s="153">
        <f>ROUND(I460*H460,2)</f>
        <v>0</v>
      </c>
      <c r="BL460" s="18" t="s">
        <v>222</v>
      </c>
      <c r="BM460" s="152" t="s">
        <v>750</v>
      </c>
    </row>
    <row r="461" spans="1:65" s="2" customFormat="1" ht="21.75" customHeight="1">
      <c r="A461" s="30"/>
      <c r="B461" s="141"/>
      <c r="C461" s="142" t="s">
        <v>751</v>
      </c>
      <c r="D461" s="142" t="s">
        <v>139</v>
      </c>
      <c r="E461" s="143" t="s">
        <v>752</v>
      </c>
      <c r="F461" s="144" t="s">
        <v>753</v>
      </c>
      <c r="G461" s="145" t="s">
        <v>142</v>
      </c>
      <c r="H461" s="146">
        <v>30.8</v>
      </c>
      <c r="I461" s="198"/>
      <c r="J461" s="147">
        <f>ROUND(I461*H461,2)</f>
        <v>0</v>
      </c>
      <c r="K461" s="144" t="s">
        <v>143</v>
      </c>
      <c r="L461" s="31"/>
      <c r="M461" s="148" t="s">
        <v>1</v>
      </c>
      <c r="N461" s="149" t="s">
        <v>38</v>
      </c>
      <c r="O461" s="150">
        <v>4.8000000000000001E-2</v>
      </c>
      <c r="P461" s="150">
        <f>O461*H461</f>
        <v>1.4784000000000002</v>
      </c>
      <c r="Q461" s="150">
        <v>0</v>
      </c>
      <c r="R461" s="150">
        <f>Q461*H461</f>
        <v>0</v>
      </c>
      <c r="S461" s="150">
        <v>0</v>
      </c>
      <c r="T461" s="151">
        <f>S461*H461</f>
        <v>0</v>
      </c>
      <c r="U461" s="30"/>
      <c r="V461" s="30"/>
      <c r="W461" s="30"/>
      <c r="X461" s="30"/>
      <c r="Y461" s="30"/>
      <c r="Z461" s="30"/>
      <c r="AA461" s="30"/>
      <c r="AB461" s="30"/>
      <c r="AC461" s="30"/>
      <c r="AD461" s="30"/>
      <c r="AE461" s="30"/>
      <c r="AR461" s="152" t="s">
        <v>222</v>
      </c>
      <c r="AT461" s="152" t="s">
        <v>139</v>
      </c>
      <c r="AU461" s="152" t="s">
        <v>83</v>
      </c>
      <c r="AY461" s="18" t="s">
        <v>137</v>
      </c>
      <c r="BE461" s="153">
        <f>IF(N461="základní",J461,0)</f>
        <v>0</v>
      </c>
      <c r="BF461" s="153">
        <f>IF(N461="snížená",J461,0)</f>
        <v>0</v>
      </c>
      <c r="BG461" s="153">
        <f>IF(N461="zákl. přenesená",J461,0)</f>
        <v>0</v>
      </c>
      <c r="BH461" s="153">
        <f>IF(N461="sníž. přenesená",J461,0)</f>
        <v>0</v>
      </c>
      <c r="BI461" s="153">
        <f>IF(N461="nulová",J461,0)</f>
        <v>0</v>
      </c>
      <c r="BJ461" s="18" t="s">
        <v>81</v>
      </c>
      <c r="BK461" s="153">
        <f>ROUND(I461*H461,2)</f>
        <v>0</v>
      </c>
      <c r="BL461" s="18" t="s">
        <v>222</v>
      </c>
      <c r="BM461" s="152" t="s">
        <v>754</v>
      </c>
    </row>
    <row r="462" spans="1:65" s="13" customFormat="1">
      <c r="B462" s="154"/>
      <c r="D462" s="155" t="s">
        <v>146</v>
      </c>
      <c r="E462" s="156" t="s">
        <v>1</v>
      </c>
      <c r="F462" s="157" t="s">
        <v>755</v>
      </c>
      <c r="H462" s="158">
        <v>30.8</v>
      </c>
      <c r="L462" s="154"/>
      <c r="M462" s="159"/>
      <c r="N462" s="160"/>
      <c r="O462" s="160"/>
      <c r="P462" s="160"/>
      <c r="Q462" s="160"/>
      <c r="R462" s="160"/>
      <c r="S462" s="160"/>
      <c r="T462" s="161"/>
      <c r="AT462" s="156" t="s">
        <v>146</v>
      </c>
      <c r="AU462" s="156" t="s">
        <v>83</v>
      </c>
      <c r="AV462" s="13" t="s">
        <v>83</v>
      </c>
      <c r="AW462" s="13" t="s">
        <v>29</v>
      </c>
      <c r="AX462" s="13" t="s">
        <v>81</v>
      </c>
      <c r="AY462" s="156" t="s">
        <v>137</v>
      </c>
    </row>
    <row r="463" spans="1:65" s="2" customFormat="1" ht="24.2" customHeight="1">
      <c r="A463" s="30"/>
      <c r="B463" s="141"/>
      <c r="C463" s="142" t="s">
        <v>756</v>
      </c>
      <c r="D463" s="142" t="s">
        <v>139</v>
      </c>
      <c r="E463" s="143" t="s">
        <v>757</v>
      </c>
      <c r="F463" s="144" t="s">
        <v>758</v>
      </c>
      <c r="G463" s="145" t="s">
        <v>142</v>
      </c>
      <c r="H463" s="146">
        <v>5.3</v>
      </c>
      <c r="I463" s="198"/>
      <c r="J463" s="147">
        <f>ROUND(I463*H463,2)</f>
        <v>0</v>
      </c>
      <c r="K463" s="144" t="s">
        <v>143</v>
      </c>
      <c r="L463" s="31"/>
      <c r="M463" s="148" t="s">
        <v>1</v>
      </c>
      <c r="N463" s="149" t="s">
        <v>38</v>
      </c>
      <c r="O463" s="150">
        <v>5.8999999999999997E-2</v>
      </c>
      <c r="P463" s="150">
        <f>O463*H463</f>
        <v>0.31269999999999998</v>
      </c>
      <c r="Q463" s="150">
        <v>0</v>
      </c>
      <c r="R463" s="150">
        <f>Q463*H463</f>
        <v>0</v>
      </c>
      <c r="S463" s="150">
        <v>0</v>
      </c>
      <c r="T463" s="151">
        <f>S463*H463</f>
        <v>0</v>
      </c>
      <c r="U463" s="30"/>
      <c r="V463" s="30"/>
      <c r="W463" s="30"/>
      <c r="X463" s="30"/>
      <c r="Y463" s="30"/>
      <c r="Z463" s="30"/>
      <c r="AA463" s="30"/>
      <c r="AB463" s="30"/>
      <c r="AC463" s="30"/>
      <c r="AD463" s="30"/>
      <c r="AE463" s="30"/>
      <c r="AR463" s="152" t="s">
        <v>222</v>
      </c>
      <c r="AT463" s="152" t="s">
        <v>139</v>
      </c>
      <c r="AU463" s="152" t="s">
        <v>83</v>
      </c>
      <c r="AY463" s="18" t="s">
        <v>137</v>
      </c>
      <c r="BE463" s="153">
        <f>IF(N463="základní",J463,0)</f>
        <v>0</v>
      </c>
      <c r="BF463" s="153">
        <f>IF(N463="snížená",J463,0)</f>
        <v>0</v>
      </c>
      <c r="BG463" s="153">
        <f>IF(N463="zákl. přenesená",J463,0)</f>
        <v>0</v>
      </c>
      <c r="BH463" s="153">
        <f>IF(N463="sníž. přenesená",J463,0)</f>
        <v>0</v>
      </c>
      <c r="BI463" s="153">
        <f>IF(N463="nulová",J463,0)</f>
        <v>0</v>
      </c>
      <c r="BJ463" s="18" t="s">
        <v>81</v>
      </c>
      <c r="BK463" s="153">
        <f>ROUND(I463*H463,2)</f>
        <v>0</v>
      </c>
      <c r="BL463" s="18" t="s">
        <v>222</v>
      </c>
      <c r="BM463" s="152" t="s">
        <v>759</v>
      </c>
    </row>
    <row r="464" spans="1:65" s="2" customFormat="1" ht="24.2" customHeight="1">
      <c r="A464" s="30"/>
      <c r="B464" s="141"/>
      <c r="C464" s="142" t="s">
        <v>760</v>
      </c>
      <c r="D464" s="142" t="s">
        <v>139</v>
      </c>
      <c r="E464" s="143" t="s">
        <v>761</v>
      </c>
      <c r="F464" s="144" t="s">
        <v>762</v>
      </c>
      <c r="G464" s="145" t="s">
        <v>184</v>
      </c>
      <c r="H464" s="146">
        <v>0.30499999999999999</v>
      </c>
      <c r="I464" s="198"/>
      <c r="J464" s="147">
        <f>ROUND(I464*H464,2)</f>
        <v>0</v>
      </c>
      <c r="K464" s="144" t="s">
        <v>143</v>
      </c>
      <c r="L464" s="31"/>
      <c r="M464" s="148" t="s">
        <v>1</v>
      </c>
      <c r="N464" s="149" t="s">
        <v>38</v>
      </c>
      <c r="O464" s="150">
        <v>1.47</v>
      </c>
      <c r="P464" s="150">
        <f>O464*H464</f>
        <v>0.44834999999999997</v>
      </c>
      <c r="Q464" s="150">
        <v>0</v>
      </c>
      <c r="R464" s="150">
        <f>Q464*H464</f>
        <v>0</v>
      </c>
      <c r="S464" s="150">
        <v>0</v>
      </c>
      <c r="T464" s="151">
        <f>S464*H464</f>
        <v>0</v>
      </c>
      <c r="U464" s="30"/>
      <c r="V464" s="30"/>
      <c r="W464" s="30"/>
      <c r="X464" s="30"/>
      <c r="Y464" s="30"/>
      <c r="Z464" s="30"/>
      <c r="AA464" s="30"/>
      <c r="AB464" s="30"/>
      <c r="AC464" s="30"/>
      <c r="AD464" s="30"/>
      <c r="AE464" s="30"/>
      <c r="AR464" s="152" t="s">
        <v>222</v>
      </c>
      <c r="AT464" s="152" t="s">
        <v>139</v>
      </c>
      <c r="AU464" s="152" t="s">
        <v>83</v>
      </c>
      <c r="AY464" s="18" t="s">
        <v>137</v>
      </c>
      <c r="BE464" s="153">
        <f>IF(N464="základní",J464,0)</f>
        <v>0</v>
      </c>
      <c r="BF464" s="153">
        <f>IF(N464="snížená",J464,0)</f>
        <v>0</v>
      </c>
      <c r="BG464" s="153">
        <f>IF(N464="zákl. přenesená",J464,0)</f>
        <v>0</v>
      </c>
      <c r="BH464" s="153">
        <f>IF(N464="sníž. přenesená",J464,0)</f>
        <v>0</v>
      </c>
      <c r="BI464" s="153">
        <f>IF(N464="nulová",J464,0)</f>
        <v>0</v>
      </c>
      <c r="BJ464" s="18" t="s">
        <v>81</v>
      </c>
      <c r="BK464" s="153">
        <f>ROUND(I464*H464,2)</f>
        <v>0</v>
      </c>
      <c r="BL464" s="18" t="s">
        <v>222</v>
      </c>
      <c r="BM464" s="152" t="s">
        <v>763</v>
      </c>
    </row>
    <row r="465" spans="1:65" s="12" customFormat="1" ht="22.9" customHeight="1">
      <c r="B465" s="129"/>
      <c r="D465" s="130" t="s">
        <v>72</v>
      </c>
      <c r="E465" s="139" t="s">
        <v>764</v>
      </c>
      <c r="F465" s="139" t="s">
        <v>765</v>
      </c>
      <c r="J465" s="140">
        <f>BK465</f>
        <v>0</v>
      </c>
      <c r="L465" s="129"/>
      <c r="M465" s="133"/>
      <c r="N465" s="134"/>
      <c r="O465" s="134"/>
      <c r="P465" s="135">
        <f>SUM(P466:P468)</f>
        <v>2.8589549999999999</v>
      </c>
      <c r="Q465" s="134"/>
      <c r="R465" s="135">
        <f>SUM(R466:R468)</f>
        <v>0.16489999999999999</v>
      </c>
      <c r="S465" s="134"/>
      <c r="T465" s="136">
        <f>SUM(T466:T468)</f>
        <v>0</v>
      </c>
      <c r="AR465" s="130" t="s">
        <v>83</v>
      </c>
      <c r="AT465" s="137" t="s">
        <v>72</v>
      </c>
      <c r="AU465" s="137" t="s">
        <v>81</v>
      </c>
      <c r="AY465" s="130" t="s">
        <v>137</v>
      </c>
      <c r="BK465" s="138">
        <f>SUM(BK466:BK468)</f>
        <v>0</v>
      </c>
    </row>
    <row r="466" spans="1:65" s="2" customFormat="1" ht="37.9" customHeight="1">
      <c r="A466" s="30"/>
      <c r="B466" s="141"/>
      <c r="C466" s="142" t="s">
        <v>766</v>
      </c>
      <c r="D466" s="142" t="s">
        <v>139</v>
      </c>
      <c r="E466" s="143" t="s">
        <v>767</v>
      </c>
      <c r="F466" s="144" t="s">
        <v>768</v>
      </c>
      <c r="G466" s="145" t="s">
        <v>769</v>
      </c>
      <c r="H466" s="146">
        <v>1</v>
      </c>
      <c r="I466" s="198"/>
      <c r="J466" s="147">
        <f>ROUND(I466*H466,2)</f>
        <v>0</v>
      </c>
      <c r="K466" s="144" t="s">
        <v>1</v>
      </c>
      <c r="L466" s="31"/>
      <c r="M466" s="148" t="s">
        <v>1</v>
      </c>
      <c r="N466" s="149" t="s">
        <v>38</v>
      </c>
      <c r="O466" s="150">
        <v>0.24</v>
      </c>
      <c r="P466" s="150">
        <f>O466*H466</f>
        <v>0.24</v>
      </c>
      <c r="Q466" s="150">
        <v>0.159</v>
      </c>
      <c r="R466" s="150">
        <f>Q466*H466</f>
        <v>0.159</v>
      </c>
      <c r="S466" s="150">
        <v>0</v>
      </c>
      <c r="T466" s="151">
        <f>S466*H466</f>
        <v>0</v>
      </c>
      <c r="U466" s="30"/>
      <c r="V466" s="30"/>
      <c r="W466" s="30"/>
      <c r="X466" s="30"/>
      <c r="Y466" s="30"/>
      <c r="Z466" s="30"/>
      <c r="AA466" s="30"/>
      <c r="AB466" s="30"/>
      <c r="AC466" s="30"/>
      <c r="AD466" s="30"/>
      <c r="AE466" s="30"/>
      <c r="AR466" s="152" t="s">
        <v>222</v>
      </c>
      <c r="AT466" s="152" t="s">
        <v>139</v>
      </c>
      <c r="AU466" s="152" t="s">
        <v>83</v>
      </c>
      <c r="AY466" s="18" t="s">
        <v>137</v>
      </c>
      <c r="BE466" s="153">
        <f>IF(N466="základní",J466,0)</f>
        <v>0</v>
      </c>
      <c r="BF466" s="153">
        <f>IF(N466="snížená",J466,0)</f>
        <v>0</v>
      </c>
      <c r="BG466" s="153">
        <f>IF(N466="zákl. přenesená",J466,0)</f>
        <v>0</v>
      </c>
      <c r="BH466" s="153">
        <f>IF(N466="sníž. přenesená",J466,0)</f>
        <v>0</v>
      </c>
      <c r="BI466" s="153">
        <f>IF(N466="nulová",J466,0)</f>
        <v>0</v>
      </c>
      <c r="BJ466" s="18" t="s">
        <v>81</v>
      </c>
      <c r="BK466" s="153">
        <f>ROUND(I466*H466,2)</f>
        <v>0</v>
      </c>
      <c r="BL466" s="18" t="s">
        <v>222</v>
      </c>
      <c r="BM466" s="152" t="s">
        <v>770</v>
      </c>
    </row>
    <row r="467" spans="1:65" s="2" customFormat="1" ht="24.2" customHeight="1">
      <c r="A467" s="30"/>
      <c r="B467" s="141"/>
      <c r="C467" s="142" t="s">
        <v>771</v>
      </c>
      <c r="D467" s="142" t="s">
        <v>139</v>
      </c>
      <c r="E467" s="143" t="s">
        <v>772</v>
      </c>
      <c r="F467" s="144" t="s">
        <v>773</v>
      </c>
      <c r="G467" s="145" t="s">
        <v>142</v>
      </c>
      <c r="H467" s="146">
        <v>10</v>
      </c>
      <c r="I467" s="198"/>
      <c r="J467" s="147">
        <f>ROUND(I467*H467,2)</f>
        <v>0</v>
      </c>
      <c r="K467" s="144" t="s">
        <v>143</v>
      </c>
      <c r="L467" s="31"/>
      <c r="M467" s="148" t="s">
        <v>1</v>
      </c>
      <c r="N467" s="149" t="s">
        <v>38</v>
      </c>
      <c r="O467" s="150">
        <v>0.24</v>
      </c>
      <c r="P467" s="150">
        <f>O467*H467</f>
        <v>2.4</v>
      </c>
      <c r="Q467" s="150">
        <v>5.9000000000000003E-4</v>
      </c>
      <c r="R467" s="150">
        <f>Q467*H467</f>
        <v>5.9000000000000007E-3</v>
      </c>
      <c r="S467" s="150">
        <v>0</v>
      </c>
      <c r="T467" s="151">
        <f>S467*H467</f>
        <v>0</v>
      </c>
      <c r="U467" s="30"/>
      <c r="V467" s="30"/>
      <c r="W467" s="30"/>
      <c r="X467" s="30"/>
      <c r="Y467" s="30"/>
      <c r="Z467" s="30"/>
      <c r="AA467" s="30"/>
      <c r="AB467" s="30"/>
      <c r="AC467" s="30"/>
      <c r="AD467" s="30"/>
      <c r="AE467" s="30"/>
      <c r="AR467" s="152" t="s">
        <v>222</v>
      </c>
      <c r="AT467" s="152" t="s">
        <v>139</v>
      </c>
      <c r="AU467" s="152" t="s">
        <v>83</v>
      </c>
      <c r="AY467" s="18" t="s">
        <v>137</v>
      </c>
      <c r="BE467" s="153">
        <f>IF(N467="základní",J467,0)</f>
        <v>0</v>
      </c>
      <c r="BF467" s="153">
        <f>IF(N467="snížená",J467,0)</f>
        <v>0</v>
      </c>
      <c r="BG467" s="153">
        <f>IF(N467="zákl. přenesená",J467,0)</f>
        <v>0</v>
      </c>
      <c r="BH467" s="153">
        <f>IF(N467="sníž. přenesená",J467,0)</f>
        <v>0</v>
      </c>
      <c r="BI467" s="153">
        <f>IF(N467="nulová",J467,0)</f>
        <v>0</v>
      </c>
      <c r="BJ467" s="18" t="s">
        <v>81</v>
      </c>
      <c r="BK467" s="153">
        <f>ROUND(I467*H467,2)</f>
        <v>0</v>
      </c>
      <c r="BL467" s="18" t="s">
        <v>222</v>
      </c>
      <c r="BM467" s="152" t="s">
        <v>774</v>
      </c>
    </row>
    <row r="468" spans="1:65" s="2" customFormat="1" ht="24.2" customHeight="1">
      <c r="A468" s="30"/>
      <c r="B468" s="141"/>
      <c r="C468" s="142" t="s">
        <v>775</v>
      </c>
      <c r="D468" s="142" t="s">
        <v>139</v>
      </c>
      <c r="E468" s="143" t="s">
        <v>776</v>
      </c>
      <c r="F468" s="144" t="s">
        <v>777</v>
      </c>
      <c r="G468" s="145" t="s">
        <v>184</v>
      </c>
      <c r="H468" s="146">
        <v>0.16500000000000001</v>
      </c>
      <c r="I468" s="198"/>
      <c r="J468" s="147">
        <f>ROUND(I468*H468,2)</f>
        <v>0</v>
      </c>
      <c r="K468" s="144" t="s">
        <v>143</v>
      </c>
      <c r="L468" s="31"/>
      <c r="M468" s="148" t="s">
        <v>1</v>
      </c>
      <c r="N468" s="149" t="s">
        <v>38</v>
      </c>
      <c r="O468" s="150">
        <v>1.327</v>
      </c>
      <c r="P468" s="150">
        <f>O468*H468</f>
        <v>0.21895500000000001</v>
      </c>
      <c r="Q468" s="150">
        <v>0</v>
      </c>
      <c r="R468" s="150">
        <f>Q468*H468</f>
        <v>0</v>
      </c>
      <c r="S468" s="150">
        <v>0</v>
      </c>
      <c r="T468" s="151">
        <f>S468*H468</f>
        <v>0</v>
      </c>
      <c r="U468" s="30"/>
      <c r="V468" s="30"/>
      <c r="W468" s="30"/>
      <c r="X468" s="30"/>
      <c r="Y468" s="30"/>
      <c r="Z468" s="30"/>
      <c r="AA468" s="30"/>
      <c r="AB468" s="30"/>
      <c r="AC468" s="30"/>
      <c r="AD468" s="30"/>
      <c r="AE468" s="30"/>
      <c r="AR468" s="152" t="s">
        <v>222</v>
      </c>
      <c r="AT468" s="152" t="s">
        <v>139</v>
      </c>
      <c r="AU468" s="152" t="s">
        <v>83</v>
      </c>
      <c r="AY468" s="18" t="s">
        <v>137</v>
      </c>
      <c r="BE468" s="153">
        <f>IF(N468="základní",J468,0)</f>
        <v>0</v>
      </c>
      <c r="BF468" s="153">
        <f>IF(N468="snížená",J468,0)</f>
        <v>0</v>
      </c>
      <c r="BG468" s="153">
        <f>IF(N468="zákl. přenesená",J468,0)</f>
        <v>0</v>
      </c>
      <c r="BH468" s="153">
        <f>IF(N468="sníž. přenesená",J468,0)</f>
        <v>0</v>
      </c>
      <c r="BI468" s="153">
        <f>IF(N468="nulová",J468,0)</f>
        <v>0</v>
      </c>
      <c r="BJ468" s="18" t="s">
        <v>81</v>
      </c>
      <c r="BK468" s="153">
        <f>ROUND(I468*H468,2)</f>
        <v>0</v>
      </c>
      <c r="BL468" s="18" t="s">
        <v>222</v>
      </c>
      <c r="BM468" s="152" t="s">
        <v>778</v>
      </c>
    </row>
    <row r="469" spans="1:65" s="12" customFormat="1" ht="22.9" customHeight="1">
      <c r="B469" s="129"/>
      <c r="D469" s="130" t="s">
        <v>72</v>
      </c>
      <c r="E469" s="139" t="s">
        <v>779</v>
      </c>
      <c r="F469" s="139" t="s">
        <v>780</v>
      </c>
      <c r="J469" s="140">
        <f>BK469</f>
        <v>0</v>
      </c>
      <c r="L469" s="129"/>
      <c r="M469" s="133"/>
      <c r="N469" s="134"/>
      <c r="O469" s="134"/>
      <c r="P469" s="135">
        <f>SUM(P470:P483)</f>
        <v>34.682363999999993</v>
      </c>
      <c r="Q469" s="134"/>
      <c r="R469" s="135">
        <f>SUM(R470:R483)</f>
        <v>0.49224000000000007</v>
      </c>
      <c r="S469" s="134"/>
      <c r="T469" s="136">
        <f>SUM(T470:T483)</f>
        <v>0</v>
      </c>
      <c r="AR469" s="130" t="s">
        <v>83</v>
      </c>
      <c r="AT469" s="137" t="s">
        <v>72</v>
      </c>
      <c r="AU469" s="137" t="s">
        <v>81</v>
      </c>
      <c r="AY469" s="130" t="s">
        <v>137</v>
      </c>
      <c r="BK469" s="138">
        <f>SUM(BK470:BK483)</f>
        <v>0</v>
      </c>
    </row>
    <row r="470" spans="1:65" s="2" customFormat="1" ht="24.2" customHeight="1">
      <c r="A470" s="30"/>
      <c r="B470" s="141"/>
      <c r="C470" s="142" t="s">
        <v>781</v>
      </c>
      <c r="D470" s="142" t="s">
        <v>139</v>
      </c>
      <c r="E470" s="143" t="s">
        <v>782</v>
      </c>
      <c r="F470" s="144" t="s">
        <v>1362</v>
      </c>
      <c r="G470" s="145" t="s">
        <v>783</v>
      </c>
      <c r="H470" s="146">
        <v>2</v>
      </c>
      <c r="I470" s="198"/>
      <c r="J470" s="147">
        <f t="shared" ref="J470:J483" si="0">ROUND(I470*H470,2)</f>
        <v>0</v>
      </c>
      <c r="K470" s="144" t="s">
        <v>143</v>
      </c>
      <c r="L470" s="31"/>
      <c r="M470" s="148" t="s">
        <v>1</v>
      </c>
      <c r="N470" s="149" t="s">
        <v>38</v>
      </c>
      <c r="O470" s="150">
        <v>0.95</v>
      </c>
      <c r="P470" s="150">
        <f t="shared" ref="P470:P483" si="1">O470*H470</f>
        <v>1.9</v>
      </c>
      <c r="Q470" s="150">
        <v>1.6570000000000001E-2</v>
      </c>
      <c r="R470" s="150">
        <f t="shared" ref="R470:R483" si="2">Q470*H470</f>
        <v>3.3140000000000003E-2</v>
      </c>
      <c r="S470" s="150">
        <v>0</v>
      </c>
      <c r="T470" s="151">
        <f t="shared" ref="T470:T483" si="3">S470*H470</f>
        <v>0</v>
      </c>
      <c r="U470" s="30"/>
      <c r="V470" s="30"/>
      <c r="W470" s="30"/>
      <c r="X470" s="30"/>
      <c r="Y470" s="30"/>
      <c r="Z470" s="30"/>
      <c r="AA470" s="30"/>
      <c r="AB470" s="30"/>
      <c r="AC470" s="30"/>
      <c r="AD470" s="30"/>
      <c r="AE470" s="30"/>
      <c r="AR470" s="152" t="s">
        <v>222</v>
      </c>
      <c r="AT470" s="152" t="s">
        <v>139</v>
      </c>
      <c r="AU470" s="152" t="s">
        <v>83</v>
      </c>
      <c r="AY470" s="18" t="s">
        <v>137</v>
      </c>
      <c r="BE470" s="153">
        <f t="shared" ref="BE470:BE483" si="4">IF(N470="základní",J470,0)</f>
        <v>0</v>
      </c>
      <c r="BF470" s="153">
        <f t="shared" ref="BF470:BF483" si="5">IF(N470="snížená",J470,0)</f>
        <v>0</v>
      </c>
      <c r="BG470" s="153">
        <f t="shared" ref="BG470:BG483" si="6">IF(N470="zákl. přenesená",J470,0)</f>
        <v>0</v>
      </c>
      <c r="BH470" s="153">
        <f t="shared" ref="BH470:BH483" si="7">IF(N470="sníž. přenesená",J470,0)</f>
        <v>0</v>
      </c>
      <c r="BI470" s="153">
        <f t="shared" ref="BI470:BI483" si="8">IF(N470="nulová",J470,0)</f>
        <v>0</v>
      </c>
      <c r="BJ470" s="18" t="s">
        <v>81</v>
      </c>
      <c r="BK470" s="153">
        <f t="shared" ref="BK470:BK483" si="9">ROUND(I470*H470,2)</f>
        <v>0</v>
      </c>
      <c r="BL470" s="18" t="s">
        <v>222</v>
      </c>
      <c r="BM470" s="152" t="s">
        <v>784</v>
      </c>
    </row>
    <row r="471" spans="1:65" s="2" customFormat="1" ht="24.2" customHeight="1">
      <c r="A471" s="30"/>
      <c r="B471" s="141"/>
      <c r="C471" s="142" t="s">
        <v>785</v>
      </c>
      <c r="D471" s="142" t="s">
        <v>139</v>
      </c>
      <c r="E471" s="143" t="s">
        <v>786</v>
      </c>
      <c r="F471" s="144" t="s">
        <v>787</v>
      </c>
      <c r="G471" s="145" t="s">
        <v>783</v>
      </c>
      <c r="H471" s="146">
        <v>2</v>
      </c>
      <c r="I471" s="198"/>
      <c r="J471" s="147">
        <f t="shared" si="0"/>
        <v>0</v>
      </c>
      <c r="K471" s="144" t="s">
        <v>143</v>
      </c>
      <c r="L471" s="31"/>
      <c r="M471" s="148" t="s">
        <v>1</v>
      </c>
      <c r="N471" s="149" t="s">
        <v>38</v>
      </c>
      <c r="O471" s="150">
        <v>1.2</v>
      </c>
      <c r="P471" s="150">
        <f t="shared" si="1"/>
        <v>2.4</v>
      </c>
      <c r="Q471" s="150">
        <v>2.4629999999999999E-2</v>
      </c>
      <c r="R471" s="150">
        <f t="shared" si="2"/>
        <v>4.9259999999999998E-2</v>
      </c>
      <c r="S471" s="150">
        <v>0</v>
      </c>
      <c r="T471" s="151">
        <f t="shared" si="3"/>
        <v>0</v>
      </c>
      <c r="U471" s="30"/>
      <c r="V471" s="30"/>
      <c r="W471" s="30"/>
      <c r="X471" s="30"/>
      <c r="Y471" s="30"/>
      <c r="Z471" s="30"/>
      <c r="AA471" s="30"/>
      <c r="AB471" s="30"/>
      <c r="AC471" s="30"/>
      <c r="AD471" s="30"/>
      <c r="AE471" s="30"/>
      <c r="AR471" s="152" t="s">
        <v>222</v>
      </c>
      <c r="AT471" s="152" t="s">
        <v>139</v>
      </c>
      <c r="AU471" s="152" t="s">
        <v>83</v>
      </c>
      <c r="AY471" s="18" t="s">
        <v>137</v>
      </c>
      <c r="BE471" s="153">
        <f t="shared" si="4"/>
        <v>0</v>
      </c>
      <c r="BF471" s="153">
        <f t="shared" si="5"/>
        <v>0</v>
      </c>
      <c r="BG471" s="153">
        <f t="shared" si="6"/>
        <v>0</v>
      </c>
      <c r="BH471" s="153">
        <f t="shared" si="7"/>
        <v>0</v>
      </c>
      <c r="BI471" s="153">
        <f t="shared" si="8"/>
        <v>0</v>
      </c>
      <c r="BJ471" s="18" t="s">
        <v>81</v>
      </c>
      <c r="BK471" s="153">
        <f t="shared" si="9"/>
        <v>0</v>
      </c>
      <c r="BL471" s="18" t="s">
        <v>222</v>
      </c>
      <c r="BM471" s="152" t="s">
        <v>788</v>
      </c>
    </row>
    <row r="472" spans="1:65" s="2" customFormat="1" ht="21.75" customHeight="1">
      <c r="A472" s="30"/>
      <c r="B472" s="141"/>
      <c r="C472" s="142" t="s">
        <v>789</v>
      </c>
      <c r="D472" s="142" t="s">
        <v>139</v>
      </c>
      <c r="E472" s="143" t="s">
        <v>790</v>
      </c>
      <c r="F472" s="144" t="s">
        <v>791</v>
      </c>
      <c r="G472" s="145" t="s">
        <v>783</v>
      </c>
      <c r="H472" s="146">
        <v>4</v>
      </c>
      <c r="I472" s="198"/>
      <c r="J472" s="147">
        <f t="shared" si="0"/>
        <v>0</v>
      </c>
      <c r="K472" s="144" t="s">
        <v>143</v>
      </c>
      <c r="L472" s="31"/>
      <c r="M472" s="148" t="s">
        <v>1</v>
      </c>
      <c r="N472" s="149" t="s">
        <v>38</v>
      </c>
      <c r="O472" s="150">
        <v>2.54</v>
      </c>
      <c r="P472" s="150">
        <f t="shared" si="1"/>
        <v>10.16</v>
      </c>
      <c r="Q472" s="150">
        <v>4.2049999999999997E-2</v>
      </c>
      <c r="R472" s="150">
        <f t="shared" si="2"/>
        <v>0.16819999999999999</v>
      </c>
      <c r="S472" s="150">
        <v>0</v>
      </c>
      <c r="T472" s="151">
        <f t="shared" si="3"/>
        <v>0</v>
      </c>
      <c r="U472" s="30"/>
      <c r="V472" s="30"/>
      <c r="W472" s="30"/>
      <c r="X472" s="30"/>
      <c r="Y472" s="30"/>
      <c r="Z472" s="30"/>
      <c r="AA472" s="30"/>
      <c r="AB472" s="30"/>
      <c r="AC472" s="30"/>
      <c r="AD472" s="30"/>
      <c r="AE472" s="30"/>
      <c r="AR472" s="152" t="s">
        <v>222</v>
      </c>
      <c r="AT472" s="152" t="s">
        <v>139</v>
      </c>
      <c r="AU472" s="152" t="s">
        <v>83</v>
      </c>
      <c r="AY472" s="18" t="s">
        <v>137</v>
      </c>
      <c r="BE472" s="153">
        <f t="shared" si="4"/>
        <v>0</v>
      </c>
      <c r="BF472" s="153">
        <f t="shared" si="5"/>
        <v>0</v>
      </c>
      <c r="BG472" s="153">
        <f t="shared" si="6"/>
        <v>0</v>
      </c>
      <c r="BH472" s="153">
        <f t="shared" si="7"/>
        <v>0</v>
      </c>
      <c r="BI472" s="153">
        <f t="shared" si="8"/>
        <v>0</v>
      </c>
      <c r="BJ472" s="18" t="s">
        <v>81</v>
      </c>
      <c r="BK472" s="153">
        <f t="shared" si="9"/>
        <v>0</v>
      </c>
      <c r="BL472" s="18" t="s">
        <v>222</v>
      </c>
      <c r="BM472" s="152" t="s">
        <v>792</v>
      </c>
    </row>
    <row r="473" spans="1:65" s="2" customFormat="1" ht="33" customHeight="1">
      <c r="A473" s="30"/>
      <c r="B473" s="141"/>
      <c r="C473" s="142" t="s">
        <v>793</v>
      </c>
      <c r="D473" s="142" t="s">
        <v>139</v>
      </c>
      <c r="E473" s="143" t="s">
        <v>794</v>
      </c>
      <c r="F473" s="144" t="s">
        <v>795</v>
      </c>
      <c r="G473" s="145" t="s">
        <v>783</v>
      </c>
      <c r="H473" s="146">
        <v>4</v>
      </c>
      <c r="I473" s="198"/>
      <c r="J473" s="147">
        <f t="shared" si="0"/>
        <v>0</v>
      </c>
      <c r="K473" s="144" t="s">
        <v>143</v>
      </c>
      <c r="L473" s="31"/>
      <c r="M473" s="148" t="s">
        <v>1</v>
      </c>
      <c r="N473" s="149" t="s">
        <v>38</v>
      </c>
      <c r="O473" s="150">
        <v>2.88</v>
      </c>
      <c r="P473" s="150">
        <f t="shared" si="1"/>
        <v>11.52</v>
      </c>
      <c r="Q473" s="150">
        <v>1.736E-2</v>
      </c>
      <c r="R473" s="150">
        <f t="shared" si="2"/>
        <v>6.9440000000000002E-2</v>
      </c>
      <c r="S473" s="150">
        <v>0</v>
      </c>
      <c r="T473" s="151">
        <f t="shared" si="3"/>
        <v>0</v>
      </c>
      <c r="U473" s="30"/>
      <c r="V473" s="30"/>
      <c r="W473" s="30"/>
      <c r="X473" s="30"/>
      <c r="Y473" s="30"/>
      <c r="Z473" s="30"/>
      <c r="AA473" s="30"/>
      <c r="AB473" s="30"/>
      <c r="AC473" s="30"/>
      <c r="AD473" s="30"/>
      <c r="AE473" s="30"/>
      <c r="AR473" s="152" t="s">
        <v>222</v>
      </c>
      <c r="AT473" s="152" t="s">
        <v>139</v>
      </c>
      <c r="AU473" s="152" t="s">
        <v>83</v>
      </c>
      <c r="AY473" s="18" t="s">
        <v>137</v>
      </c>
      <c r="BE473" s="153">
        <f t="shared" si="4"/>
        <v>0</v>
      </c>
      <c r="BF473" s="153">
        <f t="shared" si="5"/>
        <v>0</v>
      </c>
      <c r="BG473" s="153">
        <f t="shared" si="6"/>
        <v>0</v>
      </c>
      <c r="BH473" s="153">
        <f t="shared" si="7"/>
        <v>0</v>
      </c>
      <c r="BI473" s="153">
        <f t="shared" si="8"/>
        <v>0</v>
      </c>
      <c r="BJ473" s="18" t="s">
        <v>81</v>
      </c>
      <c r="BK473" s="153">
        <f t="shared" si="9"/>
        <v>0</v>
      </c>
      <c r="BL473" s="18" t="s">
        <v>222</v>
      </c>
      <c r="BM473" s="152" t="s">
        <v>796</v>
      </c>
    </row>
    <row r="474" spans="1:65" s="2" customFormat="1" ht="24.2" customHeight="1">
      <c r="A474" s="30"/>
      <c r="B474" s="141"/>
      <c r="C474" s="142" t="s">
        <v>797</v>
      </c>
      <c r="D474" s="142" t="s">
        <v>139</v>
      </c>
      <c r="E474" s="143" t="s">
        <v>798</v>
      </c>
      <c r="F474" s="144" t="s">
        <v>799</v>
      </c>
      <c r="G474" s="145" t="s">
        <v>783</v>
      </c>
      <c r="H474" s="146">
        <v>2</v>
      </c>
      <c r="I474" s="198"/>
      <c r="J474" s="147">
        <f t="shared" si="0"/>
        <v>0</v>
      </c>
      <c r="K474" s="144" t="s">
        <v>143</v>
      </c>
      <c r="L474" s="31"/>
      <c r="M474" s="148" t="s">
        <v>1</v>
      </c>
      <c r="N474" s="149" t="s">
        <v>38</v>
      </c>
      <c r="O474" s="150">
        <v>2.7069999999999999</v>
      </c>
      <c r="P474" s="150">
        <f t="shared" si="1"/>
        <v>5.4139999999999997</v>
      </c>
      <c r="Q474" s="150">
        <v>7.8340000000000007E-2</v>
      </c>
      <c r="R474" s="150">
        <f t="shared" si="2"/>
        <v>0.15668000000000001</v>
      </c>
      <c r="S474" s="150">
        <v>0</v>
      </c>
      <c r="T474" s="151">
        <f t="shared" si="3"/>
        <v>0</v>
      </c>
      <c r="U474" s="30"/>
      <c r="V474" s="30"/>
      <c r="W474" s="30"/>
      <c r="X474" s="30"/>
      <c r="Y474" s="30"/>
      <c r="Z474" s="30"/>
      <c r="AA474" s="30"/>
      <c r="AB474" s="30"/>
      <c r="AC474" s="30"/>
      <c r="AD474" s="30"/>
      <c r="AE474" s="30"/>
      <c r="AR474" s="152" t="s">
        <v>222</v>
      </c>
      <c r="AT474" s="152" t="s">
        <v>139</v>
      </c>
      <c r="AU474" s="152" t="s">
        <v>83</v>
      </c>
      <c r="AY474" s="18" t="s">
        <v>137</v>
      </c>
      <c r="BE474" s="153">
        <f t="shared" si="4"/>
        <v>0</v>
      </c>
      <c r="BF474" s="153">
        <f t="shared" si="5"/>
        <v>0</v>
      </c>
      <c r="BG474" s="153">
        <f t="shared" si="6"/>
        <v>0</v>
      </c>
      <c r="BH474" s="153">
        <f t="shared" si="7"/>
        <v>0</v>
      </c>
      <c r="BI474" s="153">
        <f t="shared" si="8"/>
        <v>0</v>
      </c>
      <c r="BJ474" s="18" t="s">
        <v>81</v>
      </c>
      <c r="BK474" s="153">
        <f t="shared" si="9"/>
        <v>0</v>
      </c>
      <c r="BL474" s="18" t="s">
        <v>222</v>
      </c>
      <c r="BM474" s="152" t="s">
        <v>800</v>
      </c>
    </row>
    <row r="475" spans="1:65" s="2" customFormat="1" ht="24.2" customHeight="1">
      <c r="A475" s="30"/>
      <c r="B475" s="141"/>
      <c r="C475" s="142" t="s">
        <v>801</v>
      </c>
      <c r="D475" s="142" t="s">
        <v>139</v>
      </c>
      <c r="E475" s="143" t="s">
        <v>802</v>
      </c>
      <c r="F475" s="144" t="s">
        <v>803</v>
      </c>
      <c r="G475" s="145" t="s">
        <v>783</v>
      </c>
      <c r="H475" s="146">
        <v>1</v>
      </c>
      <c r="I475" s="198"/>
      <c r="J475" s="147">
        <f t="shared" si="0"/>
        <v>0</v>
      </c>
      <c r="K475" s="144" t="s">
        <v>143</v>
      </c>
      <c r="L475" s="31"/>
      <c r="M475" s="148" t="s">
        <v>1</v>
      </c>
      <c r="N475" s="149" t="s">
        <v>38</v>
      </c>
      <c r="O475" s="150">
        <v>0.2</v>
      </c>
      <c r="P475" s="150">
        <f t="shared" si="1"/>
        <v>0.2</v>
      </c>
      <c r="Q475" s="150">
        <v>1.8E-3</v>
      </c>
      <c r="R475" s="150">
        <f t="shared" si="2"/>
        <v>1.8E-3</v>
      </c>
      <c r="S475" s="150">
        <v>0</v>
      </c>
      <c r="T475" s="151">
        <f t="shared" si="3"/>
        <v>0</v>
      </c>
      <c r="U475" s="30"/>
      <c r="V475" s="30"/>
      <c r="W475" s="30"/>
      <c r="X475" s="30"/>
      <c r="Y475" s="30"/>
      <c r="Z475" s="30"/>
      <c r="AA475" s="30"/>
      <c r="AB475" s="30"/>
      <c r="AC475" s="30"/>
      <c r="AD475" s="30"/>
      <c r="AE475" s="30"/>
      <c r="AR475" s="152" t="s">
        <v>222</v>
      </c>
      <c r="AT475" s="152" t="s">
        <v>139</v>
      </c>
      <c r="AU475" s="152" t="s">
        <v>83</v>
      </c>
      <c r="AY475" s="18" t="s">
        <v>137</v>
      </c>
      <c r="BE475" s="153">
        <f t="shared" si="4"/>
        <v>0</v>
      </c>
      <c r="BF475" s="153">
        <f t="shared" si="5"/>
        <v>0</v>
      </c>
      <c r="BG475" s="153">
        <f t="shared" si="6"/>
        <v>0</v>
      </c>
      <c r="BH475" s="153">
        <f t="shared" si="7"/>
        <v>0</v>
      </c>
      <c r="BI475" s="153">
        <f t="shared" si="8"/>
        <v>0</v>
      </c>
      <c r="BJ475" s="18" t="s">
        <v>81</v>
      </c>
      <c r="BK475" s="153">
        <f t="shared" si="9"/>
        <v>0</v>
      </c>
      <c r="BL475" s="18" t="s">
        <v>222</v>
      </c>
      <c r="BM475" s="152" t="s">
        <v>804</v>
      </c>
    </row>
    <row r="476" spans="1:65" s="2" customFormat="1" ht="16.5" customHeight="1">
      <c r="A476" s="30"/>
      <c r="B476" s="141"/>
      <c r="C476" s="142" t="s">
        <v>805</v>
      </c>
      <c r="D476" s="142" t="s">
        <v>139</v>
      </c>
      <c r="E476" s="143" t="s">
        <v>806</v>
      </c>
      <c r="F476" s="144" t="s">
        <v>807</v>
      </c>
      <c r="G476" s="145" t="s">
        <v>783</v>
      </c>
      <c r="H476" s="146">
        <v>2</v>
      </c>
      <c r="I476" s="198"/>
      <c r="J476" s="147">
        <f t="shared" si="0"/>
        <v>0</v>
      </c>
      <c r="K476" s="144" t="s">
        <v>143</v>
      </c>
      <c r="L476" s="31"/>
      <c r="M476" s="148" t="s">
        <v>1</v>
      </c>
      <c r="N476" s="149" t="s">
        <v>38</v>
      </c>
      <c r="O476" s="150">
        <v>0.2</v>
      </c>
      <c r="P476" s="150">
        <f t="shared" si="1"/>
        <v>0.4</v>
      </c>
      <c r="Q476" s="150">
        <v>1.8400000000000001E-3</v>
      </c>
      <c r="R476" s="150">
        <f t="shared" si="2"/>
        <v>3.6800000000000001E-3</v>
      </c>
      <c r="S476" s="150">
        <v>0</v>
      </c>
      <c r="T476" s="151">
        <f t="shared" si="3"/>
        <v>0</v>
      </c>
      <c r="U476" s="30"/>
      <c r="V476" s="30"/>
      <c r="W476" s="30"/>
      <c r="X476" s="30"/>
      <c r="Y476" s="30"/>
      <c r="Z476" s="30"/>
      <c r="AA476" s="30"/>
      <c r="AB476" s="30"/>
      <c r="AC476" s="30"/>
      <c r="AD476" s="30"/>
      <c r="AE476" s="30"/>
      <c r="AR476" s="152" t="s">
        <v>222</v>
      </c>
      <c r="AT476" s="152" t="s">
        <v>139</v>
      </c>
      <c r="AU476" s="152" t="s">
        <v>83</v>
      </c>
      <c r="AY476" s="18" t="s">
        <v>137</v>
      </c>
      <c r="BE476" s="153">
        <f t="shared" si="4"/>
        <v>0</v>
      </c>
      <c r="BF476" s="153">
        <f t="shared" si="5"/>
        <v>0</v>
      </c>
      <c r="BG476" s="153">
        <f t="shared" si="6"/>
        <v>0</v>
      </c>
      <c r="BH476" s="153">
        <f t="shared" si="7"/>
        <v>0</v>
      </c>
      <c r="BI476" s="153">
        <f t="shared" si="8"/>
        <v>0</v>
      </c>
      <c r="BJ476" s="18" t="s">
        <v>81</v>
      </c>
      <c r="BK476" s="153">
        <f t="shared" si="9"/>
        <v>0</v>
      </c>
      <c r="BL476" s="18" t="s">
        <v>222</v>
      </c>
      <c r="BM476" s="152" t="s">
        <v>808</v>
      </c>
    </row>
    <row r="477" spans="1:65" s="2" customFormat="1" ht="21.75" customHeight="1">
      <c r="A477" s="30"/>
      <c r="B477" s="141"/>
      <c r="C477" s="142" t="s">
        <v>809</v>
      </c>
      <c r="D477" s="142" t="s">
        <v>139</v>
      </c>
      <c r="E477" s="143" t="s">
        <v>810</v>
      </c>
      <c r="F477" s="144" t="s">
        <v>811</v>
      </c>
      <c r="G477" s="145" t="s">
        <v>783</v>
      </c>
      <c r="H477" s="146">
        <v>4</v>
      </c>
      <c r="I477" s="198"/>
      <c r="J477" s="147">
        <f t="shared" si="0"/>
        <v>0</v>
      </c>
      <c r="K477" s="144" t="s">
        <v>143</v>
      </c>
      <c r="L477" s="31"/>
      <c r="M477" s="148" t="s">
        <v>1</v>
      </c>
      <c r="N477" s="149" t="s">
        <v>38</v>
      </c>
      <c r="O477" s="150">
        <v>0.2</v>
      </c>
      <c r="P477" s="150">
        <f t="shared" si="1"/>
        <v>0.8</v>
      </c>
      <c r="Q477" s="150">
        <v>2.14E-3</v>
      </c>
      <c r="R477" s="150">
        <f t="shared" si="2"/>
        <v>8.5599999999999999E-3</v>
      </c>
      <c r="S477" s="150">
        <v>0</v>
      </c>
      <c r="T477" s="151">
        <f t="shared" si="3"/>
        <v>0</v>
      </c>
      <c r="U477" s="30"/>
      <c r="V477" s="30"/>
      <c r="W477" s="30"/>
      <c r="X477" s="30"/>
      <c r="Y477" s="30"/>
      <c r="Z477" s="30"/>
      <c r="AA477" s="30"/>
      <c r="AB477" s="30"/>
      <c r="AC477" s="30"/>
      <c r="AD477" s="30"/>
      <c r="AE477" s="30"/>
      <c r="AR477" s="152" t="s">
        <v>222</v>
      </c>
      <c r="AT477" s="152" t="s">
        <v>139</v>
      </c>
      <c r="AU477" s="152" t="s">
        <v>83</v>
      </c>
      <c r="AY477" s="18" t="s">
        <v>137</v>
      </c>
      <c r="BE477" s="153">
        <f t="shared" si="4"/>
        <v>0</v>
      </c>
      <c r="BF477" s="153">
        <f t="shared" si="5"/>
        <v>0</v>
      </c>
      <c r="BG477" s="153">
        <f t="shared" si="6"/>
        <v>0</v>
      </c>
      <c r="BH477" s="153">
        <f t="shared" si="7"/>
        <v>0</v>
      </c>
      <c r="BI477" s="153">
        <f t="shared" si="8"/>
        <v>0</v>
      </c>
      <c r="BJ477" s="18" t="s">
        <v>81</v>
      </c>
      <c r="BK477" s="153">
        <f t="shared" si="9"/>
        <v>0</v>
      </c>
      <c r="BL477" s="18" t="s">
        <v>222</v>
      </c>
      <c r="BM477" s="152" t="s">
        <v>812</v>
      </c>
    </row>
    <row r="478" spans="1:65" s="2" customFormat="1" ht="16.5" customHeight="1">
      <c r="A478" s="30"/>
      <c r="B478" s="141"/>
      <c r="C478" s="142" t="s">
        <v>813</v>
      </c>
      <c r="D478" s="142" t="s">
        <v>139</v>
      </c>
      <c r="E478" s="143" t="s">
        <v>814</v>
      </c>
      <c r="F478" s="144" t="s">
        <v>815</v>
      </c>
      <c r="G478" s="145" t="s">
        <v>275</v>
      </c>
      <c r="H478" s="146">
        <v>1</v>
      </c>
      <c r="I478" s="198"/>
      <c r="J478" s="147">
        <f t="shared" si="0"/>
        <v>0</v>
      </c>
      <c r="K478" s="144" t="s">
        <v>143</v>
      </c>
      <c r="L478" s="31"/>
      <c r="M478" s="148" t="s">
        <v>1</v>
      </c>
      <c r="N478" s="149" t="s">
        <v>38</v>
      </c>
      <c r="O478" s="150">
        <v>0.23</v>
      </c>
      <c r="P478" s="150">
        <f t="shared" si="1"/>
        <v>0.23</v>
      </c>
      <c r="Q478" s="150">
        <v>1.6000000000000001E-4</v>
      </c>
      <c r="R478" s="150">
        <f t="shared" si="2"/>
        <v>1.6000000000000001E-4</v>
      </c>
      <c r="S478" s="150">
        <v>0</v>
      </c>
      <c r="T478" s="151">
        <f t="shared" si="3"/>
        <v>0</v>
      </c>
      <c r="U478" s="30"/>
      <c r="V478" s="30"/>
      <c r="W478" s="30"/>
      <c r="X478" s="30"/>
      <c r="Y478" s="30"/>
      <c r="Z478" s="30"/>
      <c r="AA478" s="30"/>
      <c r="AB478" s="30"/>
      <c r="AC478" s="30"/>
      <c r="AD478" s="30"/>
      <c r="AE478" s="30"/>
      <c r="AR478" s="152" t="s">
        <v>222</v>
      </c>
      <c r="AT478" s="152" t="s">
        <v>139</v>
      </c>
      <c r="AU478" s="152" t="s">
        <v>83</v>
      </c>
      <c r="AY478" s="18" t="s">
        <v>137</v>
      </c>
      <c r="BE478" s="153">
        <f t="shared" si="4"/>
        <v>0</v>
      </c>
      <c r="BF478" s="153">
        <f t="shared" si="5"/>
        <v>0</v>
      </c>
      <c r="BG478" s="153">
        <f t="shared" si="6"/>
        <v>0</v>
      </c>
      <c r="BH478" s="153">
        <f t="shared" si="7"/>
        <v>0</v>
      </c>
      <c r="BI478" s="153">
        <f t="shared" si="8"/>
        <v>0</v>
      </c>
      <c r="BJ478" s="18" t="s">
        <v>81</v>
      </c>
      <c r="BK478" s="153">
        <f t="shared" si="9"/>
        <v>0</v>
      </c>
      <c r="BL478" s="18" t="s">
        <v>222</v>
      </c>
      <c r="BM478" s="152" t="s">
        <v>816</v>
      </c>
    </row>
    <row r="479" spans="1:65" s="2" customFormat="1" ht="16.5" customHeight="1">
      <c r="A479" s="30"/>
      <c r="B479" s="141"/>
      <c r="C479" s="142" t="s">
        <v>817</v>
      </c>
      <c r="D479" s="142" t="s">
        <v>139</v>
      </c>
      <c r="E479" s="143" t="s">
        <v>818</v>
      </c>
      <c r="F479" s="144" t="s">
        <v>819</v>
      </c>
      <c r="G479" s="145" t="s">
        <v>275</v>
      </c>
      <c r="H479" s="146">
        <v>2</v>
      </c>
      <c r="I479" s="198"/>
      <c r="J479" s="147">
        <f t="shared" si="0"/>
        <v>0</v>
      </c>
      <c r="K479" s="144" t="s">
        <v>143</v>
      </c>
      <c r="L479" s="31"/>
      <c r="M479" s="148" t="s">
        <v>1</v>
      </c>
      <c r="N479" s="149" t="s">
        <v>38</v>
      </c>
      <c r="O479" s="150">
        <v>0.23</v>
      </c>
      <c r="P479" s="150">
        <f t="shared" si="1"/>
        <v>0.46</v>
      </c>
      <c r="Q479" s="150">
        <v>1.3999999999999999E-4</v>
      </c>
      <c r="R479" s="150">
        <f t="shared" si="2"/>
        <v>2.7999999999999998E-4</v>
      </c>
      <c r="S479" s="150">
        <v>0</v>
      </c>
      <c r="T479" s="151">
        <f t="shared" si="3"/>
        <v>0</v>
      </c>
      <c r="U479" s="30"/>
      <c r="V479" s="30"/>
      <c r="W479" s="30"/>
      <c r="X479" s="30"/>
      <c r="Y479" s="30"/>
      <c r="Z479" s="30"/>
      <c r="AA479" s="30"/>
      <c r="AB479" s="30"/>
      <c r="AC479" s="30"/>
      <c r="AD479" s="30"/>
      <c r="AE479" s="30"/>
      <c r="AR479" s="152" t="s">
        <v>222</v>
      </c>
      <c r="AT479" s="152" t="s">
        <v>139</v>
      </c>
      <c r="AU479" s="152" t="s">
        <v>83</v>
      </c>
      <c r="AY479" s="18" t="s">
        <v>137</v>
      </c>
      <c r="BE479" s="153">
        <f t="shared" si="4"/>
        <v>0</v>
      </c>
      <c r="BF479" s="153">
        <f t="shared" si="5"/>
        <v>0</v>
      </c>
      <c r="BG479" s="153">
        <f t="shared" si="6"/>
        <v>0</v>
      </c>
      <c r="BH479" s="153">
        <f t="shared" si="7"/>
        <v>0</v>
      </c>
      <c r="BI479" s="153">
        <f t="shared" si="8"/>
        <v>0</v>
      </c>
      <c r="BJ479" s="18" t="s">
        <v>81</v>
      </c>
      <c r="BK479" s="153">
        <f t="shared" si="9"/>
        <v>0</v>
      </c>
      <c r="BL479" s="18" t="s">
        <v>222</v>
      </c>
      <c r="BM479" s="152" t="s">
        <v>820</v>
      </c>
    </row>
    <row r="480" spans="1:65" s="2" customFormat="1" ht="16.5" customHeight="1">
      <c r="A480" s="30"/>
      <c r="B480" s="141"/>
      <c r="C480" s="142" t="s">
        <v>821</v>
      </c>
      <c r="D480" s="142" t="s">
        <v>139</v>
      </c>
      <c r="E480" s="143" t="s">
        <v>822</v>
      </c>
      <c r="F480" s="144" t="s">
        <v>823</v>
      </c>
      <c r="G480" s="145" t="s">
        <v>275</v>
      </c>
      <c r="H480" s="146">
        <v>2</v>
      </c>
      <c r="I480" s="198"/>
      <c r="J480" s="147">
        <f t="shared" si="0"/>
        <v>0</v>
      </c>
      <c r="K480" s="144" t="s">
        <v>143</v>
      </c>
      <c r="L480" s="31"/>
      <c r="M480" s="148" t="s">
        <v>1</v>
      </c>
      <c r="N480" s="149" t="s">
        <v>38</v>
      </c>
      <c r="O480" s="150">
        <v>0.113</v>
      </c>
      <c r="P480" s="150">
        <f t="shared" si="1"/>
        <v>0.22600000000000001</v>
      </c>
      <c r="Q480" s="150">
        <v>2.4000000000000001E-4</v>
      </c>
      <c r="R480" s="150">
        <f t="shared" si="2"/>
        <v>4.8000000000000001E-4</v>
      </c>
      <c r="S480" s="150">
        <v>0</v>
      </c>
      <c r="T480" s="151">
        <f t="shared" si="3"/>
        <v>0</v>
      </c>
      <c r="U480" s="30"/>
      <c r="V480" s="30"/>
      <c r="W480" s="30"/>
      <c r="X480" s="30"/>
      <c r="Y480" s="30"/>
      <c r="Z480" s="30"/>
      <c r="AA480" s="30"/>
      <c r="AB480" s="30"/>
      <c r="AC480" s="30"/>
      <c r="AD480" s="30"/>
      <c r="AE480" s="30"/>
      <c r="AR480" s="152" t="s">
        <v>222</v>
      </c>
      <c r="AT480" s="152" t="s">
        <v>139</v>
      </c>
      <c r="AU480" s="152" t="s">
        <v>83</v>
      </c>
      <c r="AY480" s="18" t="s">
        <v>137</v>
      </c>
      <c r="BE480" s="153">
        <f t="shared" si="4"/>
        <v>0</v>
      </c>
      <c r="BF480" s="153">
        <f t="shared" si="5"/>
        <v>0</v>
      </c>
      <c r="BG480" s="153">
        <f t="shared" si="6"/>
        <v>0</v>
      </c>
      <c r="BH480" s="153">
        <f t="shared" si="7"/>
        <v>0</v>
      </c>
      <c r="BI480" s="153">
        <f t="shared" si="8"/>
        <v>0</v>
      </c>
      <c r="BJ480" s="18" t="s">
        <v>81</v>
      </c>
      <c r="BK480" s="153">
        <f t="shared" si="9"/>
        <v>0</v>
      </c>
      <c r="BL480" s="18" t="s">
        <v>222</v>
      </c>
      <c r="BM480" s="152" t="s">
        <v>824</v>
      </c>
    </row>
    <row r="481" spans="1:65" s="2" customFormat="1" ht="24.2" customHeight="1">
      <c r="A481" s="30"/>
      <c r="B481" s="141"/>
      <c r="C481" s="142" t="s">
        <v>825</v>
      </c>
      <c r="D481" s="142" t="s">
        <v>139</v>
      </c>
      <c r="E481" s="143" t="s">
        <v>826</v>
      </c>
      <c r="F481" s="144" t="s">
        <v>827</v>
      </c>
      <c r="G481" s="145" t="s">
        <v>275</v>
      </c>
      <c r="H481" s="146">
        <v>1</v>
      </c>
      <c r="I481" s="198"/>
      <c r="J481" s="147">
        <f t="shared" si="0"/>
        <v>0</v>
      </c>
      <c r="K481" s="144" t="s">
        <v>1</v>
      </c>
      <c r="L481" s="31"/>
      <c r="M481" s="148" t="s">
        <v>1</v>
      </c>
      <c r="N481" s="149" t="s">
        <v>38</v>
      </c>
      <c r="O481" s="150">
        <v>0.113</v>
      </c>
      <c r="P481" s="150">
        <f t="shared" si="1"/>
        <v>0.113</v>
      </c>
      <c r="Q481" s="150">
        <v>2.7999999999999998E-4</v>
      </c>
      <c r="R481" s="150">
        <f t="shared" si="2"/>
        <v>2.7999999999999998E-4</v>
      </c>
      <c r="S481" s="150">
        <v>0</v>
      </c>
      <c r="T481" s="151">
        <f t="shared" si="3"/>
        <v>0</v>
      </c>
      <c r="U481" s="30"/>
      <c r="V481" s="30"/>
      <c r="W481" s="30"/>
      <c r="X481" s="30"/>
      <c r="Y481" s="30"/>
      <c r="Z481" s="30"/>
      <c r="AA481" s="30"/>
      <c r="AB481" s="30"/>
      <c r="AC481" s="30"/>
      <c r="AD481" s="30"/>
      <c r="AE481" s="30"/>
      <c r="AR481" s="152" t="s">
        <v>222</v>
      </c>
      <c r="AT481" s="152" t="s">
        <v>139</v>
      </c>
      <c r="AU481" s="152" t="s">
        <v>83</v>
      </c>
      <c r="AY481" s="18" t="s">
        <v>137</v>
      </c>
      <c r="BE481" s="153">
        <f t="shared" si="4"/>
        <v>0</v>
      </c>
      <c r="BF481" s="153">
        <f t="shared" si="5"/>
        <v>0</v>
      </c>
      <c r="BG481" s="153">
        <f t="shared" si="6"/>
        <v>0</v>
      </c>
      <c r="BH481" s="153">
        <f t="shared" si="7"/>
        <v>0</v>
      </c>
      <c r="BI481" s="153">
        <f t="shared" si="8"/>
        <v>0</v>
      </c>
      <c r="BJ481" s="18" t="s">
        <v>81</v>
      </c>
      <c r="BK481" s="153">
        <f t="shared" si="9"/>
        <v>0</v>
      </c>
      <c r="BL481" s="18" t="s">
        <v>222</v>
      </c>
      <c r="BM481" s="152" t="s">
        <v>828</v>
      </c>
    </row>
    <row r="482" spans="1:65" s="2" customFormat="1" ht="16.5" customHeight="1">
      <c r="A482" s="30"/>
      <c r="B482" s="141"/>
      <c r="C482" s="142" t="s">
        <v>829</v>
      </c>
      <c r="D482" s="142" t="s">
        <v>139</v>
      </c>
      <c r="E482" s="143" t="s">
        <v>830</v>
      </c>
      <c r="F482" s="144" t="s">
        <v>831</v>
      </c>
      <c r="G482" s="145" t="s">
        <v>275</v>
      </c>
      <c r="H482" s="146">
        <v>1</v>
      </c>
      <c r="I482" s="198"/>
      <c r="J482" s="147">
        <f t="shared" si="0"/>
        <v>0</v>
      </c>
      <c r="K482" s="144" t="s">
        <v>143</v>
      </c>
      <c r="L482" s="31"/>
      <c r="M482" s="148" t="s">
        <v>1</v>
      </c>
      <c r="N482" s="149" t="s">
        <v>38</v>
      </c>
      <c r="O482" s="150">
        <v>0.113</v>
      </c>
      <c r="P482" s="150">
        <f t="shared" si="1"/>
        <v>0.113</v>
      </c>
      <c r="Q482" s="150">
        <v>2.7999999999999998E-4</v>
      </c>
      <c r="R482" s="150">
        <f t="shared" si="2"/>
        <v>2.7999999999999998E-4</v>
      </c>
      <c r="S482" s="150">
        <v>0</v>
      </c>
      <c r="T482" s="151">
        <f t="shared" si="3"/>
        <v>0</v>
      </c>
      <c r="U482" s="30"/>
      <c r="V482" s="30"/>
      <c r="W482" s="30"/>
      <c r="X482" s="30"/>
      <c r="Y482" s="30"/>
      <c r="Z482" s="30"/>
      <c r="AA482" s="30"/>
      <c r="AB482" s="30"/>
      <c r="AC482" s="30"/>
      <c r="AD482" s="30"/>
      <c r="AE482" s="30"/>
      <c r="AR482" s="152" t="s">
        <v>222</v>
      </c>
      <c r="AT482" s="152" t="s">
        <v>139</v>
      </c>
      <c r="AU482" s="152" t="s">
        <v>83</v>
      </c>
      <c r="AY482" s="18" t="s">
        <v>137</v>
      </c>
      <c r="BE482" s="153">
        <f t="shared" si="4"/>
        <v>0</v>
      </c>
      <c r="BF482" s="153">
        <f t="shared" si="5"/>
        <v>0</v>
      </c>
      <c r="BG482" s="153">
        <f t="shared" si="6"/>
        <v>0</v>
      </c>
      <c r="BH482" s="153">
        <f t="shared" si="7"/>
        <v>0</v>
      </c>
      <c r="BI482" s="153">
        <f t="shared" si="8"/>
        <v>0</v>
      </c>
      <c r="BJ482" s="18" t="s">
        <v>81</v>
      </c>
      <c r="BK482" s="153">
        <f t="shared" si="9"/>
        <v>0</v>
      </c>
      <c r="BL482" s="18" t="s">
        <v>222</v>
      </c>
      <c r="BM482" s="152" t="s">
        <v>832</v>
      </c>
    </row>
    <row r="483" spans="1:65" s="2" customFormat="1" ht="24.2" customHeight="1">
      <c r="A483" s="30"/>
      <c r="B483" s="141"/>
      <c r="C483" s="142" t="s">
        <v>833</v>
      </c>
      <c r="D483" s="142" t="s">
        <v>139</v>
      </c>
      <c r="E483" s="143" t="s">
        <v>834</v>
      </c>
      <c r="F483" s="144" t="s">
        <v>835</v>
      </c>
      <c r="G483" s="145" t="s">
        <v>184</v>
      </c>
      <c r="H483" s="146">
        <v>0.49199999999999999</v>
      </c>
      <c r="I483" s="198"/>
      <c r="J483" s="147">
        <f t="shared" si="0"/>
        <v>0</v>
      </c>
      <c r="K483" s="144" t="s">
        <v>143</v>
      </c>
      <c r="L483" s="31"/>
      <c r="M483" s="148" t="s">
        <v>1</v>
      </c>
      <c r="N483" s="149" t="s">
        <v>38</v>
      </c>
      <c r="O483" s="150">
        <v>1.5169999999999999</v>
      </c>
      <c r="P483" s="150">
        <f t="shared" si="1"/>
        <v>0.74636399999999992</v>
      </c>
      <c r="Q483" s="150">
        <v>0</v>
      </c>
      <c r="R483" s="150">
        <f t="shared" si="2"/>
        <v>0</v>
      </c>
      <c r="S483" s="150">
        <v>0</v>
      </c>
      <c r="T483" s="151">
        <f t="shared" si="3"/>
        <v>0</v>
      </c>
      <c r="U483" s="30"/>
      <c r="V483" s="30"/>
      <c r="W483" s="30"/>
      <c r="X483" s="30"/>
      <c r="Y483" s="30"/>
      <c r="Z483" s="30"/>
      <c r="AA483" s="30"/>
      <c r="AB483" s="30"/>
      <c r="AC483" s="30"/>
      <c r="AD483" s="30"/>
      <c r="AE483" s="30"/>
      <c r="AR483" s="152" t="s">
        <v>222</v>
      </c>
      <c r="AT483" s="152" t="s">
        <v>139</v>
      </c>
      <c r="AU483" s="152" t="s">
        <v>83</v>
      </c>
      <c r="AY483" s="18" t="s">
        <v>137</v>
      </c>
      <c r="BE483" s="153">
        <f t="shared" si="4"/>
        <v>0</v>
      </c>
      <c r="BF483" s="153">
        <f t="shared" si="5"/>
        <v>0</v>
      </c>
      <c r="BG483" s="153">
        <f t="shared" si="6"/>
        <v>0</v>
      </c>
      <c r="BH483" s="153">
        <f t="shared" si="7"/>
        <v>0</v>
      </c>
      <c r="BI483" s="153">
        <f t="shared" si="8"/>
        <v>0</v>
      </c>
      <c r="BJ483" s="18" t="s">
        <v>81</v>
      </c>
      <c r="BK483" s="153">
        <f t="shared" si="9"/>
        <v>0</v>
      </c>
      <c r="BL483" s="18" t="s">
        <v>222</v>
      </c>
      <c r="BM483" s="152" t="s">
        <v>836</v>
      </c>
    </row>
    <row r="484" spans="1:65" s="12" customFormat="1" ht="22.9" customHeight="1">
      <c r="B484" s="129"/>
      <c r="D484" s="130" t="s">
        <v>72</v>
      </c>
      <c r="E484" s="139" t="s">
        <v>837</v>
      </c>
      <c r="F484" s="139" t="s">
        <v>838</v>
      </c>
      <c r="J484" s="140">
        <f>BK484</f>
        <v>0</v>
      </c>
      <c r="L484" s="129"/>
      <c r="M484" s="133"/>
      <c r="N484" s="134"/>
      <c r="O484" s="134"/>
      <c r="P484" s="135">
        <f>SUM(P485:P486)</f>
        <v>0.188</v>
      </c>
      <c r="Q484" s="134"/>
      <c r="R484" s="135">
        <f>SUM(R485:R486)</f>
        <v>0</v>
      </c>
      <c r="S484" s="134"/>
      <c r="T484" s="136">
        <f>SUM(T485:T486)</f>
        <v>0</v>
      </c>
      <c r="AR484" s="130" t="s">
        <v>83</v>
      </c>
      <c r="AT484" s="137" t="s">
        <v>72</v>
      </c>
      <c r="AU484" s="137" t="s">
        <v>81</v>
      </c>
      <c r="AY484" s="130" t="s">
        <v>137</v>
      </c>
      <c r="BK484" s="138">
        <f>SUM(BK485:BK486)</f>
        <v>0</v>
      </c>
    </row>
    <row r="485" spans="1:65" s="2" customFormat="1" ht="24.2" customHeight="1">
      <c r="A485" s="30"/>
      <c r="B485" s="141"/>
      <c r="C485" s="142" t="s">
        <v>839</v>
      </c>
      <c r="D485" s="142" t="s">
        <v>139</v>
      </c>
      <c r="E485" s="143" t="s">
        <v>840</v>
      </c>
      <c r="F485" s="144" t="s">
        <v>1363</v>
      </c>
      <c r="G485" s="145" t="s">
        <v>769</v>
      </c>
      <c r="H485" s="146">
        <v>1</v>
      </c>
      <c r="I485" s="198"/>
      <c r="J485" s="147">
        <f>ROUND(I485*H485,2)</f>
        <v>0</v>
      </c>
      <c r="K485" s="144" t="s">
        <v>1</v>
      </c>
      <c r="L485" s="31"/>
      <c r="M485" s="148" t="s">
        <v>1</v>
      </c>
      <c r="N485" s="149" t="s">
        <v>38</v>
      </c>
      <c r="O485" s="150">
        <v>9.4E-2</v>
      </c>
      <c r="P485" s="150">
        <f>O485*H485</f>
        <v>9.4E-2</v>
      </c>
      <c r="Q485" s="150">
        <v>0</v>
      </c>
      <c r="R485" s="150">
        <f>Q485*H485</f>
        <v>0</v>
      </c>
      <c r="S485" s="150">
        <v>0</v>
      </c>
      <c r="T485" s="151">
        <f>S485*H485</f>
        <v>0</v>
      </c>
      <c r="U485" s="30"/>
      <c r="V485" s="30"/>
      <c r="W485" s="30"/>
      <c r="X485" s="30"/>
      <c r="Y485" s="30"/>
      <c r="Z485" s="30"/>
      <c r="AA485" s="30"/>
      <c r="AB485" s="30"/>
      <c r="AC485" s="30"/>
      <c r="AD485" s="30"/>
      <c r="AE485" s="30"/>
      <c r="AR485" s="152" t="s">
        <v>222</v>
      </c>
      <c r="AT485" s="152" t="s">
        <v>139</v>
      </c>
      <c r="AU485" s="152" t="s">
        <v>83</v>
      </c>
      <c r="AY485" s="18" t="s">
        <v>137</v>
      </c>
      <c r="BE485" s="153">
        <f>IF(N485="základní",J485,0)</f>
        <v>0</v>
      </c>
      <c r="BF485" s="153">
        <f>IF(N485="snížená",J485,0)</f>
        <v>0</v>
      </c>
      <c r="BG485" s="153">
        <f>IF(N485="zákl. přenesená",J485,0)</f>
        <v>0</v>
      </c>
      <c r="BH485" s="153">
        <f>IF(N485="sníž. přenesená",J485,0)</f>
        <v>0</v>
      </c>
      <c r="BI485" s="153">
        <f>IF(N485="nulová",J485,0)</f>
        <v>0</v>
      </c>
      <c r="BJ485" s="18" t="s">
        <v>81</v>
      </c>
      <c r="BK485" s="153">
        <f>ROUND(I485*H485,2)</f>
        <v>0</v>
      </c>
      <c r="BL485" s="18" t="s">
        <v>222</v>
      </c>
      <c r="BM485" s="152" t="s">
        <v>841</v>
      </c>
    </row>
    <row r="486" spans="1:65" s="2" customFormat="1" ht="24.2" customHeight="1">
      <c r="A486" s="30"/>
      <c r="B486" s="141"/>
      <c r="C486" s="142" t="s">
        <v>842</v>
      </c>
      <c r="D486" s="142" t="s">
        <v>139</v>
      </c>
      <c r="E486" s="143" t="s">
        <v>843</v>
      </c>
      <c r="F486" s="144" t="s">
        <v>1364</v>
      </c>
      <c r="G486" s="145" t="s">
        <v>769</v>
      </c>
      <c r="H486" s="146">
        <v>1</v>
      </c>
      <c r="I486" s="198"/>
      <c r="J486" s="147">
        <f>ROUND(I486*H486,2)</f>
        <v>0</v>
      </c>
      <c r="K486" s="144" t="s">
        <v>1</v>
      </c>
      <c r="L486" s="31"/>
      <c r="M486" s="148" t="s">
        <v>1</v>
      </c>
      <c r="N486" s="149" t="s">
        <v>38</v>
      </c>
      <c r="O486" s="150">
        <v>9.4E-2</v>
      </c>
      <c r="P486" s="150">
        <f>O486*H486</f>
        <v>9.4E-2</v>
      </c>
      <c r="Q486" s="150">
        <v>0</v>
      </c>
      <c r="R486" s="150">
        <f>Q486*H486</f>
        <v>0</v>
      </c>
      <c r="S486" s="150">
        <v>0</v>
      </c>
      <c r="T486" s="151">
        <f>S486*H486</f>
        <v>0</v>
      </c>
      <c r="U486" s="30"/>
      <c r="V486" s="30"/>
      <c r="W486" s="30"/>
      <c r="X486" s="30"/>
      <c r="Y486" s="30"/>
      <c r="Z486" s="30"/>
      <c r="AA486" s="30"/>
      <c r="AB486" s="30"/>
      <c r="AC486" s="30"/>
      <c r="AD486" s="30"/>
      <c r="AE486" s="30"/>
      <c r="AR486" s="152" t="s">
        <v>222</v>
      </c>
      <c r="AT486" s="152" t="s">
        <v>139</v>
      </c>
      <c r="AU486" s="152" t="s">
        <v>83</v>
      </c>
      <c r="AY486" s="18" t="s">
        <v>137</v>
      </c>
      <c r="BE486" s="153">
        <f>IF(N486="základní",J486,0)</f>
        <v>0</v>
      </c>
      <c r="BF486" s="153">
        <f>IF(N486="snížená",J486,0)</f>
        <v>0</v>
      </c>
      <c r="BG486" s="153">
        <f>IF(N486="zákl. přenesená",J486,0)</f>
        <v>0</v>
      </c>
      <c r="BH486" s="153">
        <f>IF(N486="sníž. přenesená",J486,0)</f>
        <v>0</v>
      </c>
      <c r="BI486" s="153">
        <f>IF(N486="nulová",J486,0)</f>
        <v>0</v>
      </c>
      <c r="BJ486" s="18" t="s">
        <v>81</v>
      </c>
      <c r="BK486" s="153">
        <f>ROUND(I486*H486,2)</f>
        <v>0</v>
      </c>
      <c r="BL486" s="18" t="s">
        <v>222</v>
      </c>
      <c r="BM486" s="152" t="s">
        <v>844</v>
      </c>
    </row>
    <row r="487" spans="1:65" s="12" customFormat="1" ht="22.9" customHeight="1">
      <c r="B487" s="129"/>
      <c r="D487" s="130" t="s">
        <v>72</v>
      </c>
      <c r="E487" s="139" t="s">
        <v>845</v>
      </c>
      <c r="F487" s="139" t="s">
        <v>846</v>
      </c>
      <c r="J487" s="140">
        <f>BK487</f>
        <v>0</v>
      </c>
      <c r="L487" s="129"/>
      <c r="M487" s="133"/>
      <c r="N487" s="134"/>
      <c r="O487" s="134"/>
      <c r="P487" s="135">
        <f>P488</f>
        <v>7.25</v>
      </c>
      <c r="Q487" s="134"/>
      <c r="R487" s="135">
        <f>R488</f>
        <v>0</v>
      </c>
      <c r="S487" s="134"/>
      <c r="T487" s="136">
        <f>T488</f>
        <v>0</v>
      </c>
      <c r="AR487" s="130" t="s">
        <v>83</v>
      </c>
      <c r="AT487" s="137" t="s">
        <v>72</v>
      </c>
      <c r="AU487" s="137" t="s">
        <v>81</v>
      </c>
      <c r="AY487" s="130" t="s">
        <v>137</v>
      </c>
      <c r="BK487" s="138">
        <f>BK488</f>
        <v>0</v>
      </c>
    </row>
    <row r="488" spans="1:65" s="2" customFormat="1" ht="24.2" customHeight="1">
      <c r="A488" s="30"/>
      <c r="B488" s="141"/>
      <c r="C488" s="142" t="s">
        <v>847</v>
      </c>
      <c r="D488" s="142" t="s">
        <v>139</v>
      </c>
      <c r="E488" s="143" t="s">
        <v>848</v>
      </c>
      <c r="F488" s="144" t="s">
        <v>849</v>
      </c>
      <c r="G488" s="145" t="s">
        <v>769</v>
      </c>
      <c r="H488" s="146">
        <v>1</v>
      </c>
      <c r="I488" s="198"/>
      <c r="J488" s="147">
        <f>ROUND(I488*H488,2)</f>
        <v>0</v>
      </c>
      <c r="K488" s="144" t="s">
        <v>1</v>
      </c>
      <c r="L488" s="31"/>
      <c r="M488" s="148" t="s">
        <v>1</v>
      </c>
      <c r="N488" s="149" t="s">
        <v>38</v>
      </c>
      <c r="O488" s="150">
        <v>7.25</v>
      </c>
      <c r="P488" s="150">
        <f>O488*H488</f>
        <v>7.25</v>
      </c>
      <c r="Q488" s="150">
        <v>0</v>
      </c>
      <c r="R488" s="150">
        <f>Q488*H488</f>
        <v>0</v>
      </c>
      <c r="S488" s="150">
        <v>0</v>
      </c>
      <c r="T488" s="151">
        <f>S488*H488</f>
        <v>0</v>
      </c>
      <c r="U488" s="30"/>
      <c r="V488" s="30"/>
      <c r="W488" s="30"/>
      <c r="X488" s="30"/>
      <c r="Y488" s="30"/>
      <c r="Z488" s="30"/>
      <c r="AA488" s="30"/>
      <c r="AB488" s="30"/>
      <c r="AC488" s="30"/>
      <c r="AD488" s="30"/>
      <c r="AE488" s="30"/>
      <c r="AR488" s="152" t="s">
        <v>222</v>
      </c>
      <c r="AT488" s="152" t="s">
        <v>139</v>
      </c>
      <c r="AU488" s="152" t="s">
        <v>83</v>
      </c>
      <c r="AY488" s="18" t="s">
        <v>137</v>
      </c>
      <c r="BE488" s="153">
        <f>IF(N488="základní",J488,0)</f>
        <v>0</v>
      </c>
      <c r="BF488" s="153">
        <f>IF(N488="snížená",J488,0)</f>
        <v>0</v>
      </c>
      <c r="BG488" s="153">
        <f>IF(N488="zákl. přenesená",J488,0)</f>
        <v>0</v>
      </c>
      <c r="BH488" s="153">
        <f>IF(N488="sníž. přenesená",J488,0)</f>
        <v>0</v>
      </c>
      <c r="BI488" s="153">
        <f>IF(N488="nulová",J488,0)</f>
        <v>0</v>
      </c>
      <c r="BJ488" s="18" t="s">
        <v>81</v>
      </c>
      <c r="BK488" s="153">
        <f>ROUND(I488*H488,2)</f>
        <v>0</v>
      </c>
      <c r="BL488" s="18" t="s">
        <v>222</v>
      </c>
      <c r="BM488" s="152" t="s">
        <v>850</v>
      </c>
    </row>
    <row r="489" spans="1:65" s="12" customFormat="1" ht="22.9" customHeight="1">
      <c r="B489" s="129"/>
      <c r="D489" s="130" t="s">
        <v>72</v>
      </c>
      <c r="E489" s="139" t="s">
        <v>851</v>
      </c>
      <c r="F489" s="139" t="s">
        <v>852</v>
      </c>
      <c r="J489" s="140">
        <f>BK489</f>
        <v>0</v>
      </c>
      <c r="L489" s="129"/>
      <c r="M489" s="133"/>
      <c r="N489" s="134"/>
      <c r="O489" s="134"/>
      <c r="P489" s="135">
        <f>SUM(P490:P519)</f>
        <v>183.70151000000001</v>
      </c>
      <c r="Q489" s="134"/>
      <c r="R489" s="135">
        <f>SUM(R490:R519)</f>
        <v>5.4182951300000006</v>
      </c>
      <c r="S489" s="134"/>
      <c r="T489" s="136">
        <f>SUM(T490:T519)</f>
        <v>0</v>
      </c>
      <c r="AR489" s="130" t="s">
        <v>83</v>
      </c>
      <c r="AT489" s="137" t="s">
        <v>72</v>
      </c>
      <c r="AU489" s="137" t="s">
        <v>81</v>
      </c>
      <c r="AY489" s="130" t="s">
        <v>137</v>
      </c>
      <c r="BK489" s="138">
        <f>SUM(BK490:BK519)</f>
        <v>0</v>
      </c>
    </row>
    <row r="490" spans="1:65" s="2" customFormat="1" ht="16.5" customHeight="1">
      <c r="A490" s="30"/>
      <c r="B490" s="141"/>
      <c r="C490" s="142" t="s">
        <v>853</v>
      </c>
      <c r="D490" s="142" t="s">
        <v>139</v>
      </c>
      <c r="E490" s="143" t="s">
        <v>854</v>
      </c>
      <c r="F490" s="144" t="s">
        <v>855</v>
      </c>
      <c r="G490" s="145" t="s">
        <v>150</v>
      </c>
      <c r="H490" s="146">
        <v>0.39</v>
      </c>
      <c r="I490" s="198"/>
      <c r="J490" s="147">
        <f>ROUND(I490*H490,2)</f>
        <v>0</v>
      </c>
      <c r="K490" s="144" t="s">
        <v>143</v>
      </c>
      <c r="L490" s="31"/>
      <c r="M490" s="148" t="s">
        <v>1</v>
      </c>
      <c r="N490" s="149" t="s">
        <v>38</v>
      </c>
      <c r="O490" s="150">
        <v>3.4</v>
      </c>
      <c r="P490" s="150">
        <f>O490*H490</f>
        <v>1.3260000000000001</v>
      </c>
      <c r="Q490" s="150">
        <v>0</v>
      </c>
      <c r="R490" s="150">
        <f>Q490*H490</f>
        <v>0</v>
      </c>
      <c r="S490" s="150">
        <v>0</v>
      </c>
      <c r="T490" s="151">
        <f>S490*H490</f>
        <v>0</v>
      </c>
      <c r="U490" s="30"/>
      <c r="V490" s="30"/>
      <c r="W490" s="30"/>
      <c r="X490" s="30"/>
      <c r="Y490" s="30"/>
      <c r="Z490" s="30"/>
      <c r="AA490" s="30"/>
      <c r="AB490" s="30"/>
      <c r="AC490" s="30"/>
      <c r="AD490" s="30"/>
      <c r="AE490" s="30"/>
      <c r="AR490" s="152" t="s">
        <v>222</v>
      </c>
      <c r="AT490" s="152" t="s">
        <v>139</v>
      </c>
      <c r="AU490" s="152" t="s">
        <v>83</v>
      </c>
      <c r="AY490" s="18" t="s">
        <v>137</v>
      </c>
      <c r="BE490" s="153">
        <f>IF(N490="základní",J490,0)</f>
        <v>0</v>
      </c>
      <c r="BF490" s="153">
        <f>IF(N490="snížená",J490,0)</f>
        <v>0</v>
      </c>
      <c r="BG490" s="153">
        <f>IF(N490="zákl. přenesená",J490,0)</f>
        <v>0</v>
      </c>
      <c r="BH490" s="153">
        <f>IF(N490="sníž. přenesená",J490,0)</f>
        <v>0</v>
      </c>
      <c r="BI490" s="153">
        <f>IF(N490="nulová",J490,0)</f>
        <v>0</v>
      </c>
      <c r="BJ490" s="18" t="s">
        <v>81</v>
      </c>
      <c r="BK490" s="153">
        <f>ROUND(I490*H490,2)</f>
        <v>0</v>
      </c>
      <c r="BL490" s="18" t="s">
        <v>222</v>
      </c>
      <c r="BM490" s="152" t="s">
        <v>856</v>
      </c>
    </row>
    <row r="491" spans="1:65" s="13" customFormat="1">
      <c r="B491" s="154"/>
      <c r="D491" s="155" t="s">
        <v>146</v>
      </c>
      <c r="E491" s="156" t="s">
        <v>1</v>
      </c>
      <c r="F491" s="157" t="s">
        <v>857</v>
      </c>
      <c r="H491" s="158">
        <v>0.39</v>
      </c>
      <c r="L491" s="154"/>
      <c r="M491" s="159"/>
      <c r="N491" s="160"/>
      <c r="O491" s="160"/>
      <c r="P491" s="160"/>
      <c r="Q491" s="160"/>
      <c r="R491" s="160"/>
      <c r="S491" s="160"/>
      <c r="T491" s="161"/>
      <c r="AT491" s="156" t="s">
        <v>146</v>
      </c>
      <c r="AU491" s="156" t="s">
        <v>83</v>
      </c>
      <c r="AV491" s="13" t="s">
        <v>83</v>
      </c>
      <c r="AW491" s="13" t="s">
        <v>29</v>
      </c>
      <c r="AX491" s="13" t="s">
        <v>81</v>
      </c>
      <c r="AY491" s="156" t="s">
        <v>137</v>
      </c>
    </row>
    <row r="492" spans="1:65" s="2" customFormat="1" ht="37.9" customHeight="1">
      <c r="A492" s="30"/>
      <c r="B492" s="141"/>
      <c r="C492" s="142" t="s">
        <v>858</v>
      </c>
      <c r="D492" s="142" t="s">
        <v>139</v>
      </c>
      <c r="E492" s="143" t="s">
        <v>859</v>
      </c>
      <c r="F492" s="144" t="s">
        <v>860</v>
      </c>
      <c r="G492" s="145" t="s">
        <v>275</v>
      </c>
      <c r="H492" s="146">
        <v>15</v>
      </c>
      <c r="I492" s="198"/>
      <c r="J492" s="147">
        <f>ROUND(I492*H492,2)</f>
        <v>0</v>
      </c>
      <c r="K492" s="144" t="s">
        <v>143</v>
      </c>
      <c r="L492" s="31"/>
      <c r="M492" s="148" t="s">
        <v>1</v>
      </c>
      <c r="N492" s="149" t="s">
        <v>38</v>
      </c>
      <c r="O492" s="150">
        <v>0.312</v>
      </c>
      <c r="P492" s="150">
        <f>O492*H492</f>
        <v>4.68</v>
      </c>
      <c r="Q492" s="150">
        <v>0</v>
      </c>
      <c r="R492" s="150">
        <f>Q492*H492</f>
        <v>0</v>
      </c>
      <c r="S492" s="150">
        <v>0</v>
      </c>
      <c r="T492" s="151">
        <f>S492*H492</f>
        <v>0</v>
      </c>
      <c r="U492" s="30"/>
      <c r="V492" s="30"/>
      <c r="W492" s="30"/>
      <c r="X492" s="30"/>
      <c r="Y492" s="30"/>
      <c r="Z492" s="30"/>
      <c r="AA492" s="30"/>
      <c r="AB492" s="30"/>
      <c r="AC492" s="30"/>
      <c r="AD492" s="30"/>
      <c r="AE492" s="30"/>
      <c r="AR492" s="152" t="s">
        <v>222</v>
      </c>
      <c r="AT492" s="152" t="s">
        <v>139</v>
      </c>
      <c r="AU492" s="152" t="s">
        <v>83</v>
      </c>
      <c r="AY492" s="18" t="s">
        <v>137</v>
      </c>
      <c r="BE492" s="153">
        <f>IF(N492="základní",J492,0)</f>
        <v>0</v>
      </c>
      <c r="BF492" s="153">
        <f>IF(N492="snížená",J492,0)</f>
        <v>0</v>
      </c>
      <c r="BG492" s="153">
        <f>IF(N492="zákl. přenesená",J492,0)</f>
        <v>0</v>
      </c>
      <c r="BH492" s="153">
        <f>IF(N492="sníž. přenesená",J492,0)</f>
        <v>0</v>
      </c>
      <c r="BI492" s="153">
        <f>IF(N492="nulová",J492,0)</f>
        <v>0</v>
      </c>
      <c r="BJ492" s="18" t="s">
        <v>81</v>
      </c>
      <c r="BK492" s="153">
        <f>ROUND(I492*H492,2)</f>
        <v>0</v>
      </c>
      <c r="BL492" s="18" t="s">
        <v>222</v>
      </c>
      <c r="BM492" s="152" t="s">
        <v>861</v>
      </c>
    </row>
    <row r="493" spans="1:65" s="13" customFormat="1">
      <c r="B493" s="154"/>
      <c r="D493" s="155" t="s">
        <v>146</v>
      </c>
      <c r="E493" s="156" t="s">
        <v>1</v>
      </c>
      <c r="F493" s="157" t="s">
        <v>8</v>
      </c>
      <c r="H493" s="158">
        <v>15</v>
      </c>
      <c r="L493" s="154"/>
      <c r="M493" s="159"/>
      <c r="N493" s="160"/>
      <c r="O493" s="160"/>
      <c r="P493" s="160"/>
      <c r="Q493" s="160"/>
      <c r="R493" s="160"/>
      <c r="S493" s="160"/>
      <c r="T493" s="161"/>
      <c r="AT493" s="156" t="s">
        <v>146</v>
      </c>
      <c r="AU493" s="156" t="s">
        <v>83</v>
      </c>
      <c r="AV493" s="13" t="s">
        <v>83</v>
      </c>
      <c r="AW493" s="13" t="s">
        <v>29</v>
      </c>
      <c r="AX493" s="13" t="s">
        <v>81</v>
      </c>
      <c r="AY493" s="156" t="s">
        <v>137</v>
      </c>
    </row>
    <row r="494" spans="1:65" s="2" customFormat="1" ht="33" customHeight="1">
      <c r="A494" s="30"/>
      <c r="B494" s="141"/>
      <c r="C494" s="142" t="s">
        <v>862</v>
      </c>
      <c r="D494" s="142" t="s">
        <v>139</v>
      </c>
      <c r="E494" s="143" t="s">
        <v>863</v>
      </c>
      <c r="F494" s="144" t="s">
        <v>864</v>
      </c>
      <c r="G494" s="145" t="s">
        <v>150</v>
      </c>
      <c r="H494" s="146">
        <v>3.661</v>
      </c>
      <c r="I494" s="198"/>
      <c r="J494" s="147">
        <f>ROUND(I494*H494,2)</f>
        <v>0</v>
      </c>
      <c r="K494" s="144" t="s">
        <v>143</v>
      </c>
      <c r="L494" s="31"/>
      <c r="M494" s="148" t="s">
        <v>1</v>
      </c>
      <c r="N494" s="149" t="s">
        <v>38</v>
      </c>
      <c r="O494" s="150">
        <v>1.56</v>
      </c>
      <c r="P494" s="150">
        <f>O494*H494</f>
        <v>5.7111600000000005</v>
      </c>
      <c r="Q494" s="150">
        <v>1.89E-3</v>
      </c>
      <c r="R494" s="150">
        <f>Q494*H494</f>
        <v>6.9192899999999998E-3</v>
      </c>
      <c r="S494" s="150">
        <v>0</v>
      </c>
      <c r="T494" s="151">
        <f>S494*H494</f>
        <v>0</v>
      </c>
      <c r="U494" s="30"/>
      <c r="V494" s="30"/>
      <c r="W494" s="30"/>
      <c r="X494" s="30"/>
      <c r="Y494" s="30"/>
      <c r="Z494" s="30"/>
      <c r="AA494" s="30"/>
      <c r="AB494" s="30"/>
      <c r="AC494" s="30"/>
      <c r="AD494" s="30"/>
      <c r="AE494" s="30"/>
      <c r="AR494" s="152" t="s">
        <v>222</v>
      </c>
      <c r="AT494" s="152" t="s">
        <v>139</v>
      </c>
      <c r="AU494" s="152" t="s">
        <v>83</v>
      </c>
      <c r="AY494" s="18" t="s">
        <v>137</v>
      </c>
      <c r="BE494" s="153">
        <f>IF(N494="základní",J494,0)</f>
        <v>0</v>
      </c>
      <c r="BF494" s="153">
        <f>IF(N494="snížená",J494,0)</f>
        <v>0</v>
      </c>
      <c r="BG494" s="153">
        <f>IF(N494="zákl. přenesená",J494,0)</f>
        <v>0</v>
      </c>
      <c r="BH494" s="153">
        <f>IF(N494="sníž. přenesená",J494,0)</f>
        <v>0</v>
      </c>
      <c r="BI494" s="153">
        <f>IF(N494="nulová",J494,0)</f>
        <v>0</v>
      </c>
      <c r="BJ494" s="18" t="s">
        <v>81</v>
      </c>
      <c r="BK494" s="153">
        <f>ROUND(I494*H494,2)</f>
        <v>0</v>
      </c>
      <c r="BL494" s="18" t="s">
        <v>222</v>
      </c>
      <c r="BM494" s="152" t="s">
        <v>865</v>
      </c>
    </row>
    <row r="495" spans="1:65" s="2" customFormat="1" ht="33" customHeight="1">
      <c r="A495" s="30"/>
      <c r="B495" s="141"/>
      <c r="C495" s="142" t="s">
        <v>866</v>
      </c>
      <c r="D495" s="142" t="s">
        <v>139</v>
      </c>
      <c r="E495" s="143" t="s">
        <v>867</v>
      </c>
      <c r="F495" s="144" t="s">
        <v>868</v>
      </c>
      <c r="G495" s="145" t="s">
        <v>142</v>
      </c>
      <c r="H495" s="146">
        <v>140.5</v>
      </c>
      <c r="I495" s="198"/>
      <c r="J495" s="147">
        <f>ROUND(I495*H495,2)</f>
        <v>0</v>
      </c>
      <c r="K495" s="144" t="s">
        <v>143</v>
      </c>
      <c r="L495" s="31"/>
      <c r="M495" s="148" t="s">
        <v>1</v>
      </c>
      <c r="N495" s="149" t="s">
        <v>38</v>
      </c>
      <c r="O495" s="150">
        <v>0.64400000000000002</v>
      </c>
      <c r="P495" s="150">
        <f>O495*H495</f>
        <v>90.481999999999999</v>
      </c>
      <c r="Q495" s="150">
        <v>0</v>
      </c>
      <c r="R495" s="150">
        <f>Q495*H495</f>
        <v>0</v>
      </c>
      <c r="S495" s="150">
        <v>0</v>
      </c>
      <c r="T495" s="151">
        <f>S495*H495</f>
        <v>0</v>
      </c>
      <c r="U495" s="30"/>
      <c r="V495" s="30"/>
      <c r="W495" s="30"/>
      <c r="X495" s="30"/>
      <c r="Y495" s="30"/>
      <c r="Z495" s="30"/>
      <c r="AA495" s="30"/>
      <c r="AB495" s="30"/>
      <c r="AC495" s="30"/>
      <c r="AD495" s="30"/>
      <c r="AE495" s="30"/>
      <c r="AR495" s="152" t="s">
        <v>222</v>
      </c>
      <c r="AT495" s="152" t="s">
        <v>139</v>
      </c>
      <c r="AU495" s="152" t="s">
        <v>83</v>
      </c>
      <c r="AY495" s="18" t="s">
        <v>137</v>
      </c>
      <c r="BE495" s="153">
        <f>IF(N495="základní",J495,0)</f>
        <v>0</v>
      </c>
      <c r="BF495" s="153">
        <f>IF(N495="snížená",J495,0)</f>
        <v>0</v>
      </c>
      <c r="BG495" s="153">
        <f>IF(N495="zákl. přenesená",J495,0)</f>
        <v>0</v>
      </c>
      <c r="BH495" s="153">
        <f>IF(N495="sníž. přenesená",J495,0)</f>
        <v>0</v>
      </c>
      <c r="BI495" s="153">
        <f>IF(N495="nulová",J495,0)</f>
        <v>0</v>
      </c>
      <c r="BJ495" s="18" t="s">
        <v>81</v>
      </c>
      <c r="BK495" s="153">
        <f>ROUND(I495*H495,2)</f>
        <v>0</v>
      </c>
      <c r="BL495" s="18" t="s">
        <v>222</v>
      </c>
      <c r="BM495" s="152" t="s">
        <v>869</v>
      </c>
    </row>
    <row r="496" spans="1:65" s="13" customFormat="1">
      <c r="B496" s="154"/>
      <c r="D496" s="155" t="s">
        <v>146</v>
      </c>
      <c r="E496" s="156" t="s">
        <v>1</v>
      </c>
      <c r="F496" s="157" t="s">
        <v>870</v>
      </c>
      <c r="H496" s="158">
        <v>112.5</v>
      </c>
      <c r="L496" s="154"/>
      <c r="M496" s="159"/>
      <c r="N496" s="160"/>
      <c r="O496" s="160"/>
      <c r="P496" s="160"/>
      <c r="Q496" s="160"/>
      <c r="R496" s="160"/>
      <c r="S496" s="160"/>
      <c r="T496" s="161"/>
      <c r="AT496" s="156" t="s">
        <v>146</v>
      </c>
      <c r="AU496" s="156" t="s">
        <v>83</v>
      </c>
      <c r="AV496" s="13" t="s">
        <v>83</v>
      </c>
      <c r="AW496" s="13" t="s">
        <v>29</v>
      </c>
      <c r="AX496" s="13" t="s">
        <v>73</v>
      </c>
      <c r="AY496" s="156" t="s">
        <v>137</v>
      </c>
    </row>
    <row r="497" spans="1:65" s="13" customFormat="1">
      <c r="B497" s="154"/>
      <c r="D497" s="155" t="s">
        <v>146</v>
      </c>
      <c r="E497" s="156" t="s">
        <v>1</v>
      </c>
      <c r="F497" s="157" t="s">
        <v>871</v>
      </c>
      <c r="H497" s="158">
        <v>28</v>
      </c>
      <c r="L497" s="154"/>
      <c r="M497" s="159"/>
      <c r="N497" s="160"/>
      <c r="O497" s="160"/>
      <c r="P497" s="160"/>
      <c r="Q497" s="160"/>
      <c r="R497" s="160"/>
      <c r="S497" s="160"/>
      <c r="T497" s="161"/>
      <c r="AT497" s="156" t="s">
        <v>146</v>
      </c>
      <c r="AU497" s="156" t="s">
        <v>83</v>
      </c>
      <c r="AV497" s="13" t="s">
        <v>83</v>
      </c>
      <c r="AW497" s="13" t="s">
        <v>29</v>
      </c>
      <c r="AX497" s="13" t="s">
        <v>73</v>
      </c>
      <c r="AY497" s="156" t="s">
        <v>137</v>
      </c>
    </row>
    <row r="498" spans="1:65" s="14" customFormat="1">
      <c r="B498" s="162"/>
      <c r="D498" s="155" t="s">
        <v>146</v>
      </c>
      <c r="E498" s="163" t="s">
        <v>1</v>
      </c>
      <c r="F498" s="164" t="s">
        <v>160</v>
      </c>
      <c r="H498" s="165">
        <v>140.5</v>
      </c>
      <c r="L498" s="162"/>
      <c r="M498" s="166"/>
      <c r="N498" s="167"/>
      <c r="O498" s="167"/>
      <c r="P498" s="167"/>
      <c r="Q498" s="167"/>
      <c r="R498" s="167"/>
      <c r="S498" s="167"/>
      <c r="T498" s="168"/>
      <c r="AT498" s="163" t="s">
        <v>146</v>
      </c>
      <c r="AU498" s="163" t="s">
        <v>83</v>
      </c>
      <c r="AV498" s="14" t="s">
        <v>144</v>
      </c>
      <c r="AW498" s="14" t="s">
        <v>29</v>
      </c>
      <c r="AX498" s="14" t="s">
        <v>81</v>
      </c>
      <c r="AY498" s="163" t="s">
        <v>137</v>
      </c>
    </row>
    <row r="499" spans="1:65" s="2" customFormat="1" ht="21.75" customHeight="1">
      <c r="A499" s="30"/>
      <c r="B499" s="141"/>
      <c r="C499" s="169" t="s">
        <v>872</v>
      </c>
      <c r="D499" s="169" t="s">
        <v>201</v>
      </c>
      <c r="E499" s="170" t="s">
        <v>873</v>
      </c>
      <c r="F499" s="171" t="s">
        <v>874</v>
      </c>
      <c r="G499" s="172" t="s">
        <v>150</v>
      </c>
      <c r="H499" s="173">
        <v>3.661</v>
      </c>
      <c r="I499" s="198"/>
      <c r="J499" s="174">
        <f>ROUND(I499*H499,2)</f>
        <v>0</v>
      </c>
      <c r="K499" s="171" t="s">
        <v>143</v>
      </c>
      <c r="L499" s="175"/>
      <c r="M499" s="176" t="s">
        <v>1</v>
      </c>
      <c r="N499" s="177" t="s">
        <v>38</v>
      </c>
      <c r="O499" s="150">
        <v>0</v>
      </c>
      <c r="P499" s="150">
        <f>O499*H499</f>
        <v>0</v>
      </c>
      <c r="Q499" s="150">
        <v>0.55000000000000004</v>
      </c>
      <c r="R499" s="150">
        <f>Q499*H499</f>
        <v>2.0135500000000004</v>
      </c>
      <c r="S499" s="150">
        <v>0</v>
      </c>
      <c r="T499" s="151">
        <f>S499*H499</f>
        <v>0</v>
      </c>
      <c r="U499" s="30"/>
      <c r="V499" s="30"/>
      <c r="W499" s="30"/>
      <c r="X499" s="30"/>
      <c r="Y499" s="30"/>
      <c r="Z499" s="30"/>
      <c r="AA499" s="30"/>
      <c r="AB499" s="30"/>
      <c r="AC499" s="30"/>
      <c r="AD499" s="30"/>
      <c r="AE499" s="30"/>
      <c r="AR499" s="152" t="s">
        <v>307</v>
      </c>
      <c r="AT499" s="152" t="s">
        <v>201</v>
      </c>
      <c r="AU499" s="152" t="s">
        <v>83</v>
      </c>
      <c r="AY499" s="18" t="s">
        <v>137</v>
      </c>
      <c r="BE499" s="153">
        <f>IF(N499="základní",J499,0)</f>
        <v>0</v>
      </c>
      <c r="BF499" s="153">
        <f>IF(N499="snížená",J499,0)</f>
        <v>0</v>
      </c>
      <c r="BG499" s="153">
        <f>IF(N499="zákl. přenesená",J499,0)</f>
        <v>0</v>
      </c>
      <c r="BH499" s="153">
        <f>IF(N499="sníž. přenesená",J499,0)</f>
        <v>0</v>
      </c>
      <c r="BI499" s="153">
        <f>IF(N499="nulová",J499,0)</f>
        <v>0</v>
      </c>
      <c r="BJ499" s="18" t="s">
        <v>81</v>
      </c>
      <c r="BK499" s="153">
        <f>ROUND(I499*H499,2)</f>
        <v>0</v>
      </c>
      <c r="BL499" s="18" t="s">
        <v>222</v>
      </c>
      <c r="BM499" s="152" t="s">
        <v>875</v>
      </c>
    </row>
    <row r="500" spans="1:65" s="13" customFormat="1">
      <c r="B500" s="154"/>
      <c r="D500" s="155" t="s">
        <v>146</v>
      </c>
      <c r="E500" s="156" t="s">
        <v>1</v>
      </c>
      <c r="F500" s="157" t="s">
        <v>876</v>
      </c>
      <c r="H500" s="158">
        <v>2.9249999999999998</v>
      </c>
      <c r="L500" s="154"/>
      <c r="M500" s="159"/>
      <c r="N500" s="160"/>
      <c r="O500" s="160"/>
      <c r="P500" s="160"/>
      <c r="Q500" s="160"/>
      <c r="R500" s="160"/>
      <c r="S500" s="160"/>
      <c r="T500" s="161"/>
      <c r="AT500" s="156" t="s">
        <v>146</v>
      </c>
      <c r="AU500" s="156" t="s">
        <v>83</v>
      </c>
      <c r="AV500" s="13" t="s">
        <v>83</v>
      </c>
      <c r="AW500" s="13" t="s">
        <v>29</v>
      </c>
      <c r="AX500" s="13" t="s">
        <v>73</v>
      </c>
      <c r="AY500" s="156" t="s">
        <v>137</v>
      </c>
    </row>
    <row r="501" spans="1:65" s="13" customFormat="1">
      <c r="B501" s="154"/>
      <c r="D501" s="155" t="s">
        <v>146</v>
      </c>
      <c r="E501" s="156" t="s">
        <v>1</v>
      </c>
      <c r="F501" s="157" t="s">
        <v>877</v>
      </c>
      <c r="H501" s="158">
        <v>0.40300000000000002</v>
      </c>
      <c r="L501" s="154"/>
      <c r="M501" s="159"/>
      <c r="N501" s="160"/>
      <c r="O501" s="160"/>
      <c r="P501" s="160"/>
      <c r="Q501" s="160"/>
      <c r="R501" s="160"/>
      <c r="S501" s="160"/>
      <c r="T501" s="161"/>
      <c r="AT501" s="156" t="s">
        <v>146</v>
      </c>
      <c r="AU501" s="156" t="s">
        <v>83</v>
      </c>
      <c r="AV501" s="13" t="s">
        <v>83</v>
      </c>
      <c r="AW501" s="13" t="s">
        <v>29</v>
      </c>
      <c r="AX501" s="13" t="s">
        <v>73</v>
      </c>
      <c r="AY501" s="156" t="s">
        <v>137</v>
      </c>
    </row>
    <row r="502" spans="1:65" s="14" customFormat="1">
      <c r="B502" s="162"/>
      <c r="D502" s="155" t="s">
        <v>146</v>
      </c>
      <c r="E502" s="163" t="s">
        <v>1</v>
      </c>
      <c r="F502" s="164" t="s">
        <v>160</v>
      </c>
      <c r="H502" s="165">
        <v>3.3279999999999998</v>
      </c>
      <c r="L502" s="162"/>
      <c r="M502" s="166"/>
      <c r="N502" s="167"/>
      <c r="O502" s="167"/>
      <c r="P502" s="167"/>
      <c r="Q502" s="167"/>
      <c r="R502" s="167"/>
      <c r="S502" s="167"/>
      <c r="T502" s="168"/>
      <c r="AT502" s="163" t="s">
        <v>146</v>
      </c>
      <c r="AU502" s="163" t="s">
        <v>83</v>
      </c>
      <c r="AV502" s="14" t="s">
        <v>144</v>
      </c>
      <c r="AW502" s="14" t="s">
        <v>29</v>
      </c>
      <c r="AX502" s="14" t="s">
        <v>81</v>
      </c>
      <c r="AY502" s="163" t="s">
        <v>137</v>
      </c>
    </row>
    <row r="503" spans="1:65" s="13" customFormat="1">
      <c r="B503" s="154"/>
      <c r="D503" s="155" t="s">
        <v>146</v>
      </c>
      <c r="F503" s="157" t="s">
        <v>878</v>
      </c>
      <c r="H503" s="158">
        <v>3.661</v>
      </c>
      <c r="L503" s="154"/>
      <c r="M503" s="159"/>
      <c r="N503" s="160"/>
      <c r="O503" s="160"/>
      <c r="P503" s="160"/>
      <c r="Q503" s="160"/>
      <c r="R503" s="160"/>
      <c r="S503" s="160"/>
      <c r="T503" s="161"/>
      <c r="AT503" s="156" t="s">
        <v>146</v>
      </c>
      <c r="AU503" s="156" t="s">
        <v>83</v>
      </c>
      <c r="AV503" s="13" t="s">
        <v>83</v>
      </c>
      <c r="AW503" s="13" t="s">
        <v>3</v>
      </c>
      <c r="AX503" s="13" t="s">
        <v>81</v>
      </c>
      <c r="AY503" s="156" t="s">
        <v>137</v>
      </c>
    </row>
    <row r="504" spans="1:65" s="2" customFormat="1" ht="33" customHeight="1">
      <c r="A504" s="30"/>
      <c r="B504" s="141"/>
      <c r="C504" s="142" t="s">
        <v>879</v>
      </c>
      <c r="D504" s="142" t="s">
        <v>139</v>
      </c>
      <c r="E504" s="143" t="s">
        <v>880</v>
      </c>
      <c r="F504" s="144" t="s">
        <v>881</v>
      </c>
      <c r="G504" s="145" t="s">
        <v>215</v>
      </c>
      <c r="H504" s="146">
        <v>198.59700000000001</v>
      </c>
      <c r="I504" s="198"/>
      <c r="J504" s="147">
        <f>ROUND(I504*H504,2)</f>
        <v>0</v>
      </c>
      <c r="K504" s="144" t="s">
        <v>143</v>
      </c>
      <c r="L504" s="31"/>
      <c r="M504" s="148" t="s">
        <v>1</v>
      </c>
      <c r="N504" s="149" t="s">
        <v>38</v>
      </c>
      <c r="O504" s="150">
        <v>0.28999999999999998</v>
      </c>
      <c r="P504" s="150">
        <f>O504*H504</f>
        <v>57.593129999999995</v>
      </c>
      <c r="Q504" s="150">
        <v>0</v>
      </c>
      <c r="R504" s="150">
        <f>Q504*H504</f>
        <v>0</v>
      </c>
      <c r="S504" s="150">
        <v>0</v>
      </c>
      <c r="T504" s="151">
        <f>S504*H504</f>
        <v>0</v>
      </c>
      <c r="U504" s="30"/>
      <c r="V504" s="30"/>
      <c r="W504" s="30"/>
      <c r="X504" s="30"/>
      <c r="Y504" s="30"/>
      <c r="Z504" s="30"/>
      <c r="AA504" s="30"/>
      <c r="AB504" s="30"/>
      <c r="AC504" s="30"/>
      <c r="AD504" s="30"/>
      <c r="AE504" s="30"/>
      <c r="AR504" s="152" t="s">
        <v>222</v>
      </c>
      <c r="AT504" s="152" t="s">
        <v>139</v>
      </c>
      <c r="AU504" s="152" t="s">
        <v>83</v>
      </c>
      <c r="AY504" s="18" t="s">
        <v>137</v>
      </c>
      <c r="BE504" s="153">
        <f>IF(N504="základní",J504,0)</f>
        <v>0</v>
      </c>
      <c r="BF504" s="153">
        <f>IF(N504="snížená",J504,0)</f>
        <v>0</v>
      </c>
      <c r="BG504" s="153">
        <f>IF(N504="zákl. přenesená",J504,0)</f>
        <v>0</v>
      </c>
      <c r="BH504" s="153">
        <f>IF(N504="sníž. přenesená",J504,0)</f>
        <v>0</v>
      </c>
      <c r="BI504" s="153">
        <f>IF(N504="nulová",J504,0)</f>
        <v>0</v>
      </c>
      <c r="BJ504" s="18" t="s">
        <v>81</v>
      </c>
      <c r="BK504" s="153">
        <f>ROUND(I504*H504,2)</f>
        <v>0</v>
      </c>
      <c r="BL504" s="18" t="s">
        <v>222</v>
      </c>
      <c r="BM504" s="152" t="s">
        <v>882</v>
      </c>
    </row>
    <row r="505" spans="1:65" s="13" customFormat="1">
      <c r="B505" s="154"/>
      <c r="D505" s="155" t="s">
        <v>146</v>
      </c>
      <c r="E505" s="156" t="s">
        <v>1</v>
      </c>
      <c r="F505" s="157" t="s">
        <v>883</v>
      </c>
      <c r="H505" s="158">
        <v>198.59700000000001</v>
      </c>
      <c r="L505" s="154"/>
      <c r="M505" s="159"/>
      <c r="N505" s="160"/>
      <c r="O505" s="160"/>
      <c r="P505" s="160"/>
      <c r="Q505" s="160"/>
      <c r="R505" s="160"/>
      <c r="S505" s="160"/>
      <c r="T505" s="161"/>
      <c r="AT505" s="156" t="s">
        <v>146</v>
      </c>
      <c r="AU505" s="156" t="s">
        <v>83</v>
      </c>
      <c r="AV505" s="13" t="s">
        <v>83</v>
      </c>
      <c r="AW505" s="13" t="s">
        <v>29</v>
      </c>
      <c r="AX505" s="13" t="s">
        <v>81</v>
      </c>
      <c r="AY505" s="156" t="s">
        <v>137</v>
      </c>
    </row>
    <row r="506" spans="1:65" s="2" customFormat="1" ht="24.2" customHeight="1">
      <c r="A506" s="30"/>
      <c r="B506" s="141"/>
      <c r="C506" s="169" t="s">
        <v>884</v>
      </c>
      <c r="D506" s="169" t="s">
        <v>201</v>
      </c>
      <c r="E506" s="170" t="s">
        <v>885</v>
      </c>
      <c r="F506" s="171" t="s">
        <v>886</v>
      </c>
      <c r="G506" s="172" t="s">
        <v>150</v>
      </c>
      <c r="H506" s="173">
        <v>5.4619999999999997</v>
      </c>
      <c r="I506" s="198"/>
      <c r="J506" s="174">
        <f>ROUND(I506*H506,2)</f>
        <v>0</v>
      </c>
      <c r="K506" s="171" t="s">
        <v>143</v>
      </c>
      <c r="L506" s="175"/>
      <c r="M506" s="176" t="s">
        <v>1</v>
      </c>
      <c r="N506" s="177" t="s">
        <v>38</v>
      </c>
      <c r="O506" s="150">
        <v>0</v>
      </c>
      <c r="P506" s="150">
        <f>O506*H506</f>
        <v>0</v>
      </c>
      <c r="Q506" s="150">
        <v>0.55000000000000004</v>
      </c>
      <c r="R506" s="150">
        <f>Q506*H506</f>
        <v>3.0041000000000002</v>
      </c>
      <c r="S506" s="150">
        <v>0</v>
      </c>
      <c r="T506" s="151">
        <f>S506*H506</f>
        <v>0</v>
      </c>
      <c r="U506" s="30"/>
      <c r="V506" s="30"/>
      <c r="W506" s="30"/>
      <c r="X506" s="30"/>
      <c r="Y506" s="30"/>
      <c r="Z506" s="30"/>
      <c r="AA506" s="30"/>
      <c r="AB506" s="30"/>
      <c r="AC506" s="30"/>
      <c r="AD506" s="30"/>
      <c r="AE506" s="30"/>
      <c r="AR506" s="152" t="s">
        <v>307</v>
      </c>
      <c r="AT506" s="152" t="s">
        <v>201</v>
      </c>
      <c r="AU506" s="152" t="s">
        <v>83</v>
      </c>
      <c r="AY506" s="18" t="s">
        <v>137</v>
      </c>
      <c r="BE506" s="153">
        <f>IF(N506="základní",J506,0)</f>
        <v>0</v>
      </c>
      <c r="BF506" s="153">
        <f>IF(N506="snížená",J506,0)</f>
        <v>0</v>
      </c>
      <c r="BG506" s="153">
        <f>IF(N506="zákl. přenesená",J506,0)</f>
        <v>0</v>
      </c>
      <c r="BH506" s="153">
        <f>IF(N506="sníž. přenesená",J506,0)</f>
        <v>0</v>
      </c>
      <c r="BI506" s="153">
        <f>IF(N506="nulová",J506,0)</f>
        <v>0</v>
      </c>
      <c r="BJ506" s="18" t="s">
        <v>81</v>
      </c>
      <c r="BK506" s="153">
        <f>ROUND(I506*H506,2)</f>
        <v>0</v>
      </c>
      <c r="BL506" s="18" t="s">
        <v>222</v>
      </c>
      <c r="BM506" s="152" t="s">
        <v>887</v>
      </c>
    </row>
    <row r="507" spans="1:65" s="13" customFormat="1">
      <c r="B507" s="154"/>
      <c r="D507" s="155" t="s">
        <v>146</v>
      </c>
      <c r="E507" s="156" t="s">
        <v>1</v>
      </c>
      <c r="F507" s="157" t="s">
        <v>888</v>
      </c>
      <c r="H507" s="158">
        <v>4.9649999999999999</v>
      </c>
      <c r="L507" s="154"/>
      <c r="M507" s="159"/>
      <c r="N507" s="160"/>
      <c r="O507" s="160"/>
      <c r="P507" s="160"/>
      <c r="Q507" s="160"/>
      <c r="R507" s="160"/>
      <c r="S507" s="160"/>
      <c r="T507" s="161"/>
      <c r="AT507" s="156" t="s">
        <v>146</v>
      </c>
      <c r="AU507" s="156" t="s">
        <v>83</v>
      </c>
      <c r="AV507" s="13" t="s">
        <v>83</v>
      </c>
      <c r="AW507" s="13" t="s">
        <v>29</v>
      </c>
      <c r="AX507" s="13" t="s">
        <v>81</v>
      </c>
      <c r="AY507" s="156" t="s">
        <v>137</v>
      </c>
    </row>
    <row r="508" spans="1:65" s="13" customFormat="1">
      <c r="B508" s="154"/>
      <c r="D508" s="155" t="s">
        <v>146</v>
      </c>
      <c r="F508" s="157" t="s">
        <v>889</v>
      </c>
      <c r="H508" s="158">
        <v>5.4619999999999997</v>
      </c>
      <c r="L508" s="154"/>
      <c r="M508" s="159"/>
      <c r="N508" s="160"/>
      <c r="O508" s="160"/>
      <c r="P508" s="160"/>
      <c r="Q508" s="160"/>
      <c r="R508" s="160"/>
      <c r="S508" s="160"/>
      <c r="T508" s="161"/>
      <c r="AT508" s="156" t="s">
        <v>146</v>
      </c>
      <c r="AU508" s="156" t="s">
        <v>83</v>
      </c>
      <c r="AV508" s="13" t="s">
        <v>83</v>
      </c>
      <c r="AW508" s="13" t="s">
        <v>3</v>
      </c>
      <c r="AX508" s="13" t="s">
        <v>81</v>
      </c>
      <c r="AY508" s="156" t="s">
        <v>137</v>
      </c>
    </row>
    <row r="509" spans="1:65" s="2" customFormat="1" ht="16.5" customHeight="1">
      <c r="A509" s="30"/>
      <c r="B509" s="141"/>
      <c r="C509" s="142" t="s">
        <v>890</v>
      </c>
      <c r="D509" s="142" t="s">
        <v>139</v>
      </c>
      <c r="E509" s="143" t="s">
        <v>891</v>
      </c>
      <c r="F509" s="144" t="s">
        <v>892</v>
      </c>
      <c r="G509" s="145" t="s">
        <v>142</v>
      </c>
      <c r="H509" s="146">
        <v>112.5</v>
      </c>
      <c r="I509" s="198"/>
      <c r="J509" s="147">
        <f>ROUND(I509*H509,2)</f>
        <v>0</v>
      </c>
      <c r="K509" s="144" t="s">
        <v>143</v>
      </c>
      <c r="L509" s="31"/>
      <c r="M509" s="148" t="s">
        <v>1</v>
      </c>
      <c r="N509" s="149" t="s">
        <v>38</v>
      </c>
      <c r="O509" s="150">
        <v>0.03</v>
      </c>
      <c r="P509" s="150">
        <f>O509*H509</f>
        <v>3.375</v>
      </c>
      <c r="Q509" s="150">
        <v>2.0000000000000002E-5</v>
      </c>
      <c r="R509" s="150">
        <f>Q509*H509</f>
        <v>2.2500000000000003E-3</v>
      </c>
      <c r="S509" s="150">
        <v>0</v>
      </c>
      <c r="T509" s="151">
        <f>S509*H509</f>
        <v>0</v>
      </c>
      <c r="U509" s="30"/>
      <c r="V509" s="30"/>
      <c r="W509" s="30"/>
      <c r="X509" s="30"/>
      <c r="Y509" s="30"/>
      <c r="Z509" s="30"/>
      <c r="AA509" s="30"/>
      <c r="AB509" s="30"/>
      <c r="AC509" s="30"/>
      <c r="AD509" s="30"/>
      <c r="AE509" s="30"/>
      <c r="AR509" s="152" t="s">
        <v>222</v>
      </c>
      <c r="AT509" s="152" t="s">
        <v>139</v>
      </c>
      <c r="AU509" s="152" t="s">
        <v>83</v>
      </c>
      <c r="AY509" s="18" t="s">
        <v>137</v>
      </c>
      <c r="BE509" s="153">
        <f>IF(N509="základní",J509,0)</f>
        <v>0</v>
      </c>
      <c r="BF509" s="153">
        <f>IF(N509="snížená",J509,0)</f>
        <v>0</v>
      </c>
      <c r="BG509" s="153">
        <f>IF(N509="zákl. přenesená",J509,0)</f>
        <v>0</v>
      </c>
      <c r="BH509" s="153">
        <f>IF(N509="sníž. přenesená",J509,0)</f>
        <v>0</v>
      </c>
      <c r="BI509" s="153">
        <f>IF(N509="nulová",J509,0)</f>
        <v>0</v>
      </c>
      <c r="BJ509" s="18" t="s">
        <v>81</v>
      </c>
      <c r="BK509" s="153">
        <f>ROUND(I509*H509,2)</f>
        <v>0</v>
      </c>
      <c r="BL509" s="18" t="s">
        <v>222</v>
      </c>
      <c r="BM509" s="152" t="s">
        <v>893</v>
      </c>
    </row>
    <row r="510" spans="1:65" s="13" customFormat="1">
      <c r="B510" s="154"/>
      <c r="D510" s="155" t="s">
        <v>146</v>
      </c>
      <c r="E510" s="156" t="s">
        <v>1</v>
      </c>
      <c r="F510" s="157" t="s">
        <v>894</v>
      </c>
      <c r="H510" s="158">
        <v>112.5</v>
      </c>
      <c r="L510" s="154"/>
      <c r="M510" s="159"/>
      <c r="N510" s="160"/>
      <c r="O510" s="160"/>
      <c r="P510" s="160"/>
      <c r="Q510" s="160"/>
      <c r="R510" s="160"/>
      <c r="S510" s="160"/>
      <c r="T510" s="161"/>
      <c r="AT510" s="156" t="s">
        <v>146</v>
      </c>
      <c r="AU510" s="156" t="s">
        <v>83</v>
      </c>
      <c r="AV510" s="13" t="s">
        <v>83</v>
      </c>
      <c r="AW510" s="13" t="s">
        <v>29</v>
      </c>
      <c r="AX510" s="13" t="s">
        <v>81</v>
      </c>
      <c r="AY510" s="156" t="s">
        <v>137</v>
      </c>
    </row>
    <row r="511" spans="1:65" s="2" customFormat="1" ht="24.2" customHeight="1">
      <c r="A511" s="30"/>
      <c r="B511" s="141"/>
      <c r="C511" s="169" t="s">
        <v>895</v>
      </c>
      <c r="D511" s="169" t="s">
        <v>201</v>
      </c>
      <c r="E511" s="170" t="s">
        <v>896</v>
      </c>
      <c r="F511" s="171" t="s">
        <v>897</v>
      </c>
      <c r="G511" s="172" t="s">
        <v>150</v>
      </c>
      <c r="H511" s="173">
        <v>0.311</v>
      </c>
      <c r="I511" s="198"/>
      <c r="J511" s="174">
        <f>ROUND(I511*H511,2)</f>
        <v>0</v>
      </c>
      <c r="K511" s="171" t="s">
        <v>143</v>
      </c>
      <c r="L511" s="175"/>
      <c r="M511" s="176" t="s">
        <v>1</v>
      </c>
      <c r="N511" s="177" t="s">
        <v>38</v>
      </c>
      <c r="O511" s="150">
        <v>0</v>
      </c>
      <c r="P511" s="150">
        <f>O511*H511</f>
        <v>0</v>
      </c>
      <c r="Q511" s="150">
        <v>0.55000000000000004</v>
      </c>
      <c r="R511" s="150">
        <f>Q511*H511</f>
        <v>0.17105000000000001</v>
      </c>
      <c r="S511" s="150">
        <v>0</v>
      </c>
      <c r="T511" s="151">
        <f>S511*H511</f>
        <v>0</v>
      </c>
      <c r="U511" s="30"/>
      <c r="V511" s="30"/>
      <c r="W511" s="30"/>
      <c r="X511" s="30"/>
      <c r="Y511" s="30"/>
      <c r="Z511" s="30"/>
      <c r="AA511" s="30"/>
      <c r="AB511" s="30"/>
      <c r="AC511" s="30"/>
      <c r="AD511" s="30"/>
      <c r="AE511" s="30"/>
      <c r="AR511" s="152" t="s">
        <v>307</v>
      </c>
      <c r="AT511" s="152" t="s">
        <v>201</v>
      </c>
      <c r="AU511" s="152" t="s">
        <v>83</v>
      </c>
      <c r="AY511" s="18" t="s">
        <v>137</v>
      </c>
      <c r="BE511" s="153">
        <f>IF(N511="základní",J511,0)</f>
        <v>0</v>
      </c>
      <c r="BF511" s="153">
        <f>IF(N511="snížená",J511,0)</f>
        <v>0</v>
      </c>
      <c r="BG511" s="153">
        <f>IF(N511="zákl. přenesená",J511,0)</f>
        <v>0</v>
      </c>
      <c r="BH511" s="153">
        <f>IF(N511="sníž. přenesená",J511,0)</f>
        <v>0</v>
      </c>
      <c r="BI511" s="153">
        <f>IF(N511="nulová",J511,0)</f>
        <v>0</v>
      </c>
      <c r="BJ511" s="18" t="s">
        <v>81</v>
      </c>
      <c r="BK511" s="153">
        <f>ROUND(I511*H511,2)</f>
        <v>0</v>
      </c>
      <c r="BL511" s="18" t="s">
        <v>222</v>
      </c>
      <c r="BM511" s="152" t="s">
        <v>898</v>
      </c>
    </row>
    <row r="512" spans="1:65" s="13" customFormat="1">
      <c r="B512" s="154"/>
      <c r="D512" s="155" t="s">
        <v>146</v>
      </c>
      <c r="E512" s="156" t="s">
        <v>1</v>
      </c>
      <c r="F512" s="157" t="s">
        <v>899</v>
      </c>
      <c r="H512" s="158">
        <v>0.27</v>
      </c>
      <c r="L512" s="154"/>
      <c r="M512" s="159"/>
      <c r="N512" s="160"/>
      <c r="O512" s="160"/>
      <c r="P512" s="160"/>
      <c r="Q512" s="160"/>
      <c r="R512" s="160"/>
      <c r="S512" s="160"/>
      <c r="T512" s="161"/>
      <c r="AT512" s="156" t="s">
        <v>146</v>
      </c>
      <c r="AU512" s="156" t="s">
        <v>83</v>
      </c>
      <c r="AV512" s="13" t="s">
        <v>83</v>
      </c>
      <c r="AW512" s="13" t="s">
        <v>29</v>
      </c>
      <c r="AX512" s="13" t="s">
        <v>81</v>
      </c>
      <c r="AY512" s="156" t="s">
        <v>137</v>
      </c>
    </row>
    <row r="513" spans="1:65" s="13" customFormat="1">
      <c r="B513" s="154"/>
      <c r="D513" s="155" t="s">
        <v>146</v>
      </c>
      <c r="F513" s="157" t="s">
        <v>900</v>
      </c>
      <c r="H513" s="158">
        <v>0.311</v>
      </c>
      <c r="L513" s="154"/>
      <c r="M513" s="159"/>
      <c r="N513" s="160"/>
      <c r="O513" s="160"/>
      <c r="P513" s="160"/>
      <c r="Q513" s="160"/>
      <c r="R513" s="160"/>
      <c r="S513" s="160"/>
      <c r="T513" s="161"/>
      <c r="AT513" s="156" t="s">
        <v>146</v>
      </c>
      <c r="AU513" s="156" t="s">
        <v>83</v>
      </c>
      <c r="AV513" s="13" t="s">
        <v>83</v>
      </c>
      <c r="AW513" s="13" t="s">
        <v>3</v>
      </c>
      <c r="AX513" s="13" t="s">
        <v>81</v>
      </c>
      <c r="AY513" s="156" t="s">
        <v>137</v>
      </c>
    </row>
    <row r="514" spans="1:65" s="2" customFormat="1" ht="24.2" customHeight="1">
      <c r="A514" s="30"/>
      <c r="B514" s="141"/>
      <c r="C514" s="142" t="s">
        <v>901</v>
      </c>
      <c r="D514" s="142" t="s">
        <v>139</v>
      </c>
      <c r="E514" s="143" t="s">
        <v>902</v>
      </c>
      <c r="F514" s="144" t="s">
        <v>903</v>
      </c>
      <c r="G514" s="145" t="s">
        <v>150</v>
      </c>
      <c r="H514" s="146">
        <v>9.4320000000000004</v>
      </c>
      <c r="I514" s="198"/>
      <c r="J514" s="147">
        <f>ROUND(I514*H514,2)</f>
        <v>0</v>
      </c>
      <c r="K514" s="144" t="s">
        <v>143</v>
      </c>
      <c r="L514" s="31"/>
      <c r="M514" s="148" t="s">
        <v>1</v>
      </c>
      <c r="N514" s="149" t="s">
        <v>38</v>
      </c>
      <c r="O514" s="150">
        <v>0</v>
      </c>
      <c r="P514" s="150">
        <f>O514*H514</f>
        <v>0</v>
      </c>
      <c r="Q514" s="150">
        <v>2.3369999999999998E-2</v>
      </c>
      <c r="R514" s="150">
        <f>Q514*H514</f>
        <v>0.22042583999999998</v>
      </c>
      <c r="S514" s="150">
        <v>0</v>
      </c>
      <c r="T514" s="151">
        <f>S514*H514</f>
        <v>0</v>
      </c>
      <c r="U514" s="30"/>
      <c r="V514" s="30"/>
      <c r="W514" s="30"/>
      <c r="X514" s="30"/>
      <c r="Y514" s="30"/>
      <c r="Z514" s="30"/>
      <c r="AA514" s="30"/>
      <c r="AB514" s="30"/>
      <c r="AC514" s="30"/>
      <c r="AD514" s="30"/>
      <c r="AE514" s="30"/>
      <c r="AR514" s="152" t="s">
        <v>222</v>
      </c>
      <c r="AT514" s="152" t="s">
        <v>139</v>
      </c>
      <c r="AU514" s="152" t="s">
        <v>83</v>
      </c>
      <c r="AY514" s="18" t="s">
        <v>137</v>
      </c>
      <c r="BE514" s="153">
        <f>IF(N514="základní",J514,0)</f>
        <v>0</v>
      </c>
      <c r="BF514" s="153">
        <f>IF(N514="snížená",J514,0)</f>
        <v>0</v>
      </c>
      <c r="BG514" s="153">
        <f>IF(N514="zákl. přenesená",J514,0)</f>
        <v>0</v>
      </c>
      <c r="BH514" s="153">
        <f>IF(N514="sníž. přenesená",J514,0)</f>
        <v>0</v>
      </c>
      <c r="BI514" s="153">
        <f>IF(N514="nulová",J514,0)</f>
        <v>0</v>
      </c>
      <c r="BJ514" s="18" t="s">
        <v>81</v>
      </c>
      <c r="BK514" s="153">
        <f>ROUND(I514*H514,2)</f>
        <v>0</v>
      </c>
      <c r="BL514" s="18" t="s">
        <v>222</v>
      </c>
      <c r="BM514" s="152" t="s">
        <v>904</v>
      </c>
    </row>
    <row r="515" spans="1:65" s="13" customFormat="1">
      <c r="B515" s="154"/>
      <c r="D515" s="155" t="s">
        <v>146</v>
      </c>
      <c r="E515" s="156" t="s">
        <v>1</v>
      </c>
      <c r="F515" s="157" t="s">
        <v>905</v>
      </c>
      <c r="H515" s="158">
        <v>3.661</v>
      </c>
      <c r="L515" s="154"/>
      <c r="M515" s="159"/>
      <c r="N515" s="160"/>
      <c r="O515" s="160"/>
      <c r="P515" s="160"/>
      <c r="Q515" s="160"/>
      <c r="R515" s="160"/>
      <c r="S515" s="160"/>
      <c r="T515" s="161"/>
      <c r="AT515" s="156" t="s">
        <v>146</v>
      </c>
      <c r="AU515" s="156" t="s">
        <v>83</v>
      </c>
      <c r="AV515" s="13" t="s">
        <v>83</v>
      </c>
      <c r="AW515" s="13" t="s">
        <v>29</v>
      </c>
      <c r="AX515" s="13" t="s">
        <v>73</v>
      </c>
      <c r="AY515" s="156" t="s">
        <v>137</v>
      </c>
    </row>
    <row r="516" spans="1:65" s="13" customFormat="1">
      <c r="B516" s="154"/>
      <c r="D516" s="155" t="s">
        <v>146</v>
      </c>
      <c r="E516" s="156" t="s">
        <v>1</v>
      </c>
      <c r="F516" s="157" t="s">
        <v>906</v>
      </c>
      <c r="H516" s="158">
        <v>5.46</v>
      </c>
      <c r="L516" s="154"/>
      <c r="M516" s="159"/>
      <c r="N516" s="160"/>
      <c r="O516" s="160"/>
      <c r="P516" s="160"/>
      <c r="Q516" s="160"/>
      <c r="R516" s="160"/>
      <c r="S516" s="160"/>
      <c r="T516" s="161"/>
      <c r="AT516" s="156" t="s">
        <v>146</v>
      </c>
      <c r="AU516" s="156" t="s">
        <v>83</v>
      </c>
      <c r="AV516" s="13" t="s">
        <v>83</v>
      </c>
      <c r="AW516" s="13" t="s">
        <v>29</v>
      </c>
      <c r="AX516" s="13" t="s">
        <v>73</v>
      </c>
      <c r="AY516" s="156" t="s">
        <v>137</v>
      </c>
    </row>
    <row r="517" spans="1:65" s="13" customFormat="1">
      <c r="B517" s="154"/>
      <c r="D517" s="155" t="s">
        <v>146</v>
      </c>
      <c r="E517" s="156" t="s">
        <v>1</v>
      </c>
      <c r="F517" s="157" t="s">
        <v>907</v>
      </c>
      <c r="H517" s="158">
        <v>0.311</v>
      </c>
      <c r="L517" s="154"/>
      <c r="M517" s="159"/>
      <c r="N517" s="160"/>
      <c r="O517" s="160"/>
      <c r="P517" s="160"/>
      <c r="Q517" s="160"/>
      <c r="R517" s="160"/>
      <c r="S517" s="160"/>
      <c r="T517" s="161"/>
      <c r="AT517" s="156" t="s">
        <v>146</v>
      </c>
      <c r="AU517" s="156" t="s">
        <v>83</v>
      </c>
      <c r="AV517" s="13" t="s">
        <v>83</v>
      </c>
      <c r="AW517" s="13" t="s">
        <v>29</v>
      </c>
      <c r="AX517" s="13" t="s">
        <v>73</v>
      </c>
      <c r="AY517" s="156" t="s">
        <v>137</v>
      </c>
    </row>
    <row r="518" spans="1:65" s="14" customFormat="1">
      <c r="B518" s="162"/>
      <c r="D518" s="155" t="s">
        <v>146</v>
      </c>
      <c r="E518" s="163" t="s">
        <v>1</v>
      </c>
      <c r="F518" s="164" t="s">
        <v>160</v>
      </c>
      <c r="H518" s="165">
        <v>9.4320000000000004</v>
      </c>
      <c r="L518" s="162"/>
      <c r="M518" s="166"/>
      <c r="N518" s="167"/>
      <c r="O518" s="167"/>
      <c r="P518" s="167"/>
      <c r="Q518" s="167"/>
      <c r="R518" s="167"/>
      <c r="S518" s="167"/>
      <c r="T518" s="168"/>
      <c r="AT518" s="163" t="s">
        <v>146</v>
      </c>
      <c r="AU518" s="163" t="s">
        <v>83</v>
      </c>
      <c r="AV518" s="14" t="s">
        <v>144</v>
      </c>
      <c r="AW518" s="14" t="s">
        <v>29</v>
      </c>
      <c r="AX518" s="14" t="s">
        <v>81</v>
      </c>
      <c r="AY518" s="163" t="s">
        <v>137</v>
      </c>
    </row>
    <row r="519" spans="1:65" s="2" customFormat="1" ht="24.2" customHeight="1">
      <c r="A519" s="30"/>
      <c r="B519" s="141"/>
      <c r="C519" s="142" t="s">
        <v>908</v>
      </c>
      <c r="D519" s="142" t="s">
        <v>139</v>
      </c>
      <c r="E519" s="143" t="s">
        <v>909</v>
      </c>
      <c r="F519" s="144" t="s">
        <v>910</v>
      </c>
      <c r="G519" s="145" t="s">
        <v>184</v>
      </c>
      <c r="H519" s="146">
        <v>5.4180000000000001</v>
      </c>
      <c r="I519" s="198"/>
      <c r="J519" s="147">
        <f>ROUND(I519*H519,2)</f>
        <v>0</v>
      </c>
      <c r="K519" s="144" t="s">
        <v>143</v>
      </c>
      <c r="L519" s="31"/>
      <c r="M519" s="148" t="s">
        <v>1</v>
      </c>
      <c r="N519" s="149" t="s">
        <v>38</v>
      </c>
      <c r="O519" s="150">
        <v>3.79</v>
      </c>
      <c r="P519" s="150">
        <f>O519*H519</f>
        <v>20.534220000000001</v>
      </c>
      <c r="Q519" s="150">
        <v>0</v>
      </c>
      <c r="R519" s="150">
        <f>Q519*H519</f>
        <v>0</v>
      </c>
      <c r="S519" s="150">
        <v>0</v>
      </c>
      <c r="T519" s="151">
        <f>S519*H519</f>
        <v>0</v>
      </c>
      <c r="U519" s="30"/>
      <c r="V519" s="30"/>
      <c r="W519" s="30"/>
      <c r="X519" s="30"/>
      <c r="Y519" s="30"/>
      <c r="Z519" s="30"/>
      <c r="AA519" s="30"/>
      <c r="AB519" s="30"/>
      <c r="AC519" s="30"/>
      <c r="AD519" s="30"/>
      <c r="AE519" s="30"/>
      <c r="AR519" s="152" t="s">
        <v>222</v>
      </c>
      <c r="AT519" s="152" t="s">
        <v>139</v>
      </c>
      <c r="AU519" s="152" t="s">
        <v>83</v>
      </c>
      <c r="AY519" s="18" t="s">
        <v>137</v>
      </c>
      <c r="BE519" s="153">
        <f>IF(N519="základní",J519,0)</f>
        <v>0</v>
      </c>
      <c r="BF519" s="153">
        <f>IF(N519="snížená",J519,0)</f>
        <v>0</v>
      </c>
      <c r="BG519" s="153">
        <f>IF(N519="zákl. přenesená",J519,0)</f>
        <v>0</v>
      </c>
      <c r="BH519" s="153">
        <f>IF(N519="sníž. přenesená",J519,0)</f>
        <v>0</v>
      </c>
      <c r="BI519" s="153">
        <f>IF(N519="nulová",J519,0)</f>
        <v>0</v>
      </c>
      <c r="BJ519" s="18" t="s">
        <v>81</v>
      </c>
      <c r="BK519" s="153">
        <f>ROUND(I519*H519,2)</f>
        <v>0</v>
      </c>
      <c r="BL519" s="18" t="s">
        <v>222</v>
      </c>
      <c r="BM519" s="152" t="s">
        <v>911</v>
      </c>
    </row>
    <row r="520" spans="1:65" s="12" customFormat="1" ht="22.9" customHeight="1">
      <c r="B520" s="129"/>
      <c r="D520" s="130" t="s">
        <v>72</v>
      </c>
      <c r="E520" s="139" t="s">
        <v>912</v>
      </c>
      <c r="F520" s="139" t="s">
        <v>913</v>
      </c>
      <c r="J520" s="140">
        <f>BK520</f>
        <v>0</v>
      </c>
      <c r="L520" s="129"/>
      <c r="M520" s="133"/>
      <c r="N520" s="134"/>
      <c r="O520" s="134"/>
      <c r="P520" s="135">
        <f>SUM(P521:P542)</f>
        <v>82.274020000000021</v>
      </c>
      <c r="Q520" s="134"/>
      <c r="R520" s="135">
        <f>SUM(R521:R542)</f>
        <v>0.84014685999999994</v>
      </c>
      <c r="S520" s="134"/>
      <c r="T520" s="136">
        <f>SUM(T521:T542)</f>
        <v>0</v>
      </c>
      <c r="AR520" s="130" t="s">
        <v>83</v>
      </c>
      <c r="AT520" s="137" t="s">
        <v>72</v>
      </c>
      <c r="AU520" s="137" t="s">
        <v>81</v>
      </c>
      <c r="AY520" s="130" t="s">
        <v>137</v>
      </c>
      <c r="BK520" s="138">
        <f>SUM(BK521:BK542)</f>
        <v>0</v>
      </c>
    </row>
    <row r="521" spans="1:65" s="2" customFormat="1" ht="24.2" customHeight="1">
      <c r="A521" s="30"/>
      <c r="B521" s="141"/>
      <c r="C521" s="142" t="s">
        <v>914</v>
      </c>
      <c r="D521" s="142" t="s">
        <v>139</v>
      </c>
      <c r="E521" s="143" t="s">
        <v>915</v>
      </c>
      <c r="F521" s="144" t="s">
        <v>916</v>
      </c>
      <c r="G521" s="145" t="s">
        <v>142</v>
      </c>
      <c r="H521" s="146">
        <v>66.55</v>
      </c>
      <c r="I521" s="198"/>
      <c r="J521" s="147">
        <f>ROUND(I521*H521,2)</f>
        <v>0</v>
      </c>
      <c r="K521" s="144" t="s">
        <v>143</v>
      </c>
      <c r="L521" s="31"/>
      <c r="M521" s="148" t="s">
        <v>1</v>
      </c>
      <c r="N521" s="149" t="s">
        <v>38</v>
      </c>
      <c r="O521" s="150">
        <v>0.11</v>
      </c>
      <c r="P521" s="150">
        <f>O521*H521</f>
        <v>7.3205</v>
      </c>
      <c r="Q521" s="150">
        <v>2.2000000000000001E-4</v>
      </c>
      <c r="R521" s="150">
        <f>Q521*H521</f>
        <v>1.4641E-2</v>
      </c>
      <c r="S521" s="150">
        <v>0</v>
      </c>
      <c r="T521" s="151">
        <f>S521*H521</f>
        <v>0</v>
      </c>
      <c r="U521" s="30"/>
      <c r="V521" s="30"/>
      <c r="W521" s="30"/>
      <c r="X521" s="30"/>
      <c r="Y521" s="30"/>
      <c r="Z521" s="30"/>
      <c r="AA521" s="30"/>
      <c r="AB521" s="30"/>
      <c r="AC521" s="30"/>
      <c r="AD521" s="30"/>
      <c r="AE521" s="30"/>
      <c r="AR521" s="152" t="s">
        <v>222</v>
      </c>
      <c r="AT521" s="152" t="s">
        <v>139</v>
      </c>
      <c r="AU521" s="152" t="s">
        <v>83</v>
      </c>
      <c r="AY521" s="18" t="s">
        <v>137</v>
      </c>
      <c r="BE521" s="153">
        <f>IF(N521="základní",J521,0)</f>
        <v>0</v>
      </c>
      <c r="BF521" s="153">
        <f>IF(N521="snížená",J521,0)</f>
        <v>0</v>
      </c>
      <c r="BG521" s="153">
        <f>IF(N521="zákl. přenesená",J521,0)</f>
        <v>0</v>
      </c>
      <c r="BH521" s="153">
        <f>IF(N521="sníž. přenesená",J521,0)</f>
        <v>0</v>
      </c>
      <c r="BI521" s="153">
        <f>IF(N521="nulová",J521,0)</f>
        <v>0</v>
      </c>
      <c r="BJ521" s="18" t="s">
        <v>81</v>
      </c>
      <c r="BK521" s="153">
        <f>ROUND(I521*H521,2)</f>
        <v>0</v>
      </c>
      <c r="BL521" s="18" t="s">
        <v>222</v>
      </c>
      <c r="BM521" s="152" t="s">
        <v>917</v>
      </c>
    </row>
    <row r="522" spans="1:65" s="13" customFormat="1">
      <c r="B522" s="154"/>
      <c r="D522" s="155" t="s">
        <v>146</v>
      </c>
      <c r="E522" s="156" t="s">
        <v>1</v>
      </c>
      <c r="F522" s="157" t="s">
        <v>918</v>
      </c>
      <c r="H522" s="158">
        <v>36</v>
      </c>
      <c r="L522" s="154"/>
      <c r="M522" s="159"/>
      <c r="N522" s="160"/>
      <c r="O522" s="160"/>
      <c r="P522" s="160"/>
      <c r="Q522" s="160"/>
      <c r="R522" s="160"/>
      <c r="S522" s="160"/>
      <c r="T522" s="161"/>
      <c r="AT522" s="156" t="s">
        <v>146</v>
      </c>
      <c r="AU522" s="156" t="s">
        <v>83</v>
      </c>
      <c r="AV522" s="13" t="s">
        <v>83</v>
      </c>
      <c r="AW522" s="13" t="s">
        <v>29</v>
      </c>
      <c r="AX522" s="13" t="s">
        <v>73</v>
      </c>
      <c r="AY522" s="156" t="s">
        <v>137</v>
      </c>
    </row>
    <row r="523" spans="1:65" s="13" customFormat="1">
      <c r="B523" s="154"/>
      <c r="D523" s="155" t="s">
        <v>146</v>
      </c>
      <c r="E523" s="156" t="s">
        <v>1</v>
      </c>
      <c r="F523" s="157" t="s">
        <v>919</v>
      </c>
      <c r="H523" s="158">
        <v>15.05</v>
      </c>
      <c r="L523" s="154"/>
      <c r="M523" s="159"/>
      <c r="N523" s="160"/>
      <c r="O523" s="160"/>
      <c r="P523" s="160"/>
      <c r="Q523" s="160"/>
      <c r="R523" s="160"/>
      <c r="S523" s="160"/>
      <c r="T523" s="161"/>
      <c r="AT523" s="156" t="s">
        <v>146</v>
      </c>
      <c r="AU523" s="156" t="s">
        <v>83</v>
      </c>
      <c r="AV523" s="13" t="s">
        <v>83</v>
      </c>
      <c r="AW523" s="13" t="s">
        <v>29</v>
      </c>
      <c r="AX523" s="13" t="s">
        <v>73</v>
      </c>
      <c r="AY523" s="156" t="s">
        <v>137</v>
      </c>
    </row>
    <row r="524" spans="1:65" s="13" customFormat="1">
      <c r="B524" s="154"/>
      <c r="D524" s="155" t="s">
        <v>146</v>
      </c>
      <c r="E524" s="156" t="s">
        <v>1</v>
      </c>
      <c r="F524" s="157" t="s">
        <v>920</v>
      </c>
      <c r="H524" s="158">
        <v>15.5</v>
      </c>
      <c r="L524" s="154"/>
      <c r="M524" s="159"/>
      <c r="N524" s="160"/>
      <c r="O524" s="160"/>
      <c r="P524" s="160"/>
      <c r="Q524" s="160"/>
      <c r="R524" s="160"/>
      <c r="S524" s="160"/>
      <c r="T524" s="161"/>
      <c r="AT524" s="156" t="s">
        <v>146</v>
      </c>
      <c r="AU524" s="156" t="s">
        <v>83</v>
      </c>
      <c r="AV524" s="13" t="s">
        <v>83</v>
      </c>
      <c r="AW524" s="13" t="s">
        <v>29</v>
      </c>
      <c r="AX524" s="13" t="s">
        <v>73</v>
      </c>
      <c r="AY524" s="156" t="s">
        <v>137</v>
      </c>
    </row>
    <row r="525" spans="1:65" s="14" customFormat="1">
      <c r="B525" s="162"/>
      <c r="D525" s="155" t="s">
        <v>146</v>
      </c>
      <c r="E525" s="163" t="s">
        <v>1</v>
      </c>
      <c r="F525" s="164" t="s">
        <v>160</v>
      </c>
      <c r="H525" s="165">
        <v>66.55</v>
      </c>
      <c r="L525" s="162"/>
      <c r="M525" s="166"/>
      <c r="N525" s="167"/>
      <c r="O525" s="167"/>
      <c r="P525" s="167"/>
      <c r="Q525" s="167"/>
      <c r="R525" s="167"/>
      <c r="S525" s="167"/>
      <c r="T525" s="168"/>
      <c r="AT525" s="163" t="s">
        <v>146</v>
      </c>
      <c r="AU525" s="163" t="s">
        <v>83</v>
      </c>
      <c r="AV525" s="14" t="s">
        <v>144</v>
      </c>
      <c r="AW525" s="14" t="s">
        <v>29</v>
      </c>
      <c r="AX525" s="14" t="s">
        <v>81</v>
      </c>
      <c r="AY525" s="163" t="s">
        <v>137</v>
      </c>
    </row>
    <row r="526" spans="1:65" s="2" customFormat="1" ht="24.2" customHeight="1">
      <c r="A526" s="30"/>
      <c r="B526" s="141"/>
      <c r="C526" s="142" t="s">
        <v>921</v>
      </c>
      <c r="D526" s="142" t="s">
        <v>139</v>
      </c>
      <c r="E526" s="143" t="s">
        <v>922</v>
      </c>
      <c r="F526" s="144" t="s">
        <v>923</v>
      </c>
      <c r="G526" s="145" t="s">
        <v>215</v>
      </c>
      <c r="H526" s="146">
        <v>39.4</v>
      </c>
      <c r="I526" s="198"/>
      <c r="J526" s="147">
        <f>ROUND(I526*H526,2)</f>
        <v>0</v>
      </c>
      <c r="K526" s="144" t="s">
        <v>143</v>
      </c>
      <c r="L526" s="31"/>
      <c r="M526" s="148" t="s">
        <v>1</v>
      </c>
      <c r="N526" s="149" t="s">
        <v>38</v>
      </c>
      <c r="O526" s="150">
        <v>0.96799999999999997</v>
      </c>
      <c r="P526" s="150">
        <f>O526*H526</f>
        <v>38.139199999999995</v>
      </c>
      <c r="Q526" s="150">
        <v>1.2200000000000001E-2</v>
      </c>
      <c r="R526" s="150">
        <f>Q526*H526</f>
        <v>0.48068</v>
      </c>
      <c r="S526" s="150">
        <v>0</v>
      </c>
      <c r="T526" s="151">
        <f>S526*H526</f>
        <v>0</v>
      </c>
      <c r="U526" s="30"/>
      <c r="V526" s="30"/>
      <c r="W526" s="30"/>
      <c r="X526" s="30"/>
      <c r="Y526" s="30"/>
      <c r="Z526" s="30"/>
      <c r="AA526" s="30"/>
      <c r="AB526" s="30"/>
      <c r="AC526" s="30"/>
      <c r="AD526" s="30"/>
      <c r="AE526" s="30"/>
      <c r="AR526" s="152" t="s">
        <v>222</v>
      </c>
      <c r="AT526" s="152" t="s">
        <v>139</v>
      </c>
      <c r="AU526" s="152" t="s">
        <v>83</v>
      </c>
      <c r="AY526" s="18" t="s">
        <v>137</v>
      </c>
      <c r="BE526" s="153">
        <f>IF(N526="základní",J526,0)</f>
        <v>0</v>
      </c>
      <c r="BF526" s="153">
        <f>IF(N526="snížená",J526,0)</f>
        <v>0</v>
      </c>
      <c r="BG526" s="153">
        <f>IF(N526="zákl. přenesená",J526,0)</f>
        <v>0</v>
      </c>
      <c r="BH526" s="153">
        <f>IF(N526="sníž. přenesená",J526,0)</f>
        <v>0</v>
      </c>
      <c r="BI526" s="153">
        <f>IF(N526="nulová",J526,0)</f>
        <v>0</v>
      </c>
      <c r="BJ526" s="18" t="s">
        <v>81</v>
      </c>
      <c r="BK526" s="153">
        <f>ROUND(I526*H526,2)</f>
        <v>0</v>
      </c>
      <c r="BL526" s="18" t="s">
        <v>222</v>
      </c>
      <c r="BM526" s="152" t="s">
        <v>924</v>
      </c>
    </row>
    <row r="527" spans="1:65" s="13" customFormat="1">
      <c r="B527" s="154"/>
      <c r="D527" s="155" t="s">
        <v>146</v>
      </c>
      <c r="E527" s="156" t="s">
        <v>1</v>
      </c>
      <c r="F527" s="157" t="s">
        <v>925</v>
      </c>
      <c r="H527" s="158">
        <v>39.4</v>
      </c>
      <c r="L527" s="154"/>
      <c r="M527" s="159"/>
      <c r="N527" s="160"/>
      <c r="O527" s="160"/>
      <c r="P527" s="160"/>
      <c r="Q527" s="160"/>
      <c r="R527" s="160"/>
      <c r="S527" s="160"/>
      <c r="T527" s="161"/>
      <c r="AT527" s="156" t="s">
        <v>146</v>
      </c>
      <c r="AU527" s="156" t="s">
        <v>83</v>
      </c>
      <c r="AV527" s="13" t="s">
        <v>83</v>
      </c>
      <c r="AW527" s="13" t="s">
        <v>29</v>
      </c>
      <c r="AX527" s="13" t="s">
        <v>81</v>
      </c>
      <c r="AY527" s="156" t="s">
        <v>137</v>
      </c>
    </row>
    <row r="528" spans="1:65" s="2" customFormat="1" ht="24.2" customHeight="1">
      <c r="A528" s="30"/>
      <c r="B528" s="141"/>
      <c r="C528" s="142" t="s">
        <v>926</v>
      </c>
      <c r="D528" s="142" t="s">
        <v>139</v>
      </c>
      <c r="E528" s="143" t="s">
        <v>927</v>
      </c>
      <c r="F528" s="144" t="s">
        <v>928</v>
      </c>
      <c r="G528" s="145" t="s">
        <v>215</v>
      </c>
      <c r="H528" s="146">
        <v>25.94</v>
      </c>
      <c r="I528" s="198"/>
      <c r="J528" s="147">
        <f>ROUND(I528*H528,2)</f>
        <v>0</v>
      </c>
      <c r="K528" s="144" t="s">
        <v>143</v>
      </c>
      <c r="L528" s="31"/>
      <c r="M528" s="148" t="s">
        <v>1</v>
      </c>
      <c r="N528" s="149" t="s">
        <v>38</v>
      </c>
      <c r="O528" s="150">
        <v>0.96799999999999997</v>
      </c>
      <c r="P528" s="150">
        <f>O528*H528</f>
        <v>25.109919999999999</v>
      </c>
      <c r="Q528" s="150">
        <v>1.259E-2</v>
      </c>
      <c r="R528" s="150">
        <f>Q528*H528</f>
        <v>0.3265846</v>
      </c>
      <c r="S528" s="150">
        <v>0</v>
      </c>
      <c r="T528" s="151">
        <f>S528*H528</f>
        <v>0</v>
      </c>
      <c r="U528" s="30"/>
      <c r="V528" s="30"/>
      <c r="W528" s="30"/>
      <c r="X528" s="30"/>
      <c r="Y528" s="30"/>
      <c r="Z528" s="30"/>
      <c r="AA528" s="30"/>
      <c r="AB528" s="30"/>
      <c r="AC528" s="30"/>
      <c r="AD528" s="30"/>
      <c r="AE528" s="30"/>
      <c r="AR528" s="152" t="s">
        <v>222</v>
      </c>
      <c r="AT528" s="152" t="s">
        <v>139</v>
      </c>
      <c r="AU528" s="152" t="s">
        <v>83</v>
      </c>
      <c r="AY528" s="18" t="s">
        <v>137</v>
      </c>
      <c r="BE528" s="153">
        <f>IF(N528="základní",J528,0)</f>
        <v>0</v>
      </c>
      <c r="BF528" s="153">
        <f>IF(N528="snížená",J528,0)</f>
        <v>0</v>
      </c>
      <c r="BG528" s="153">
        <f>IF(N528="zákl. přenesená",J528,0)</f>
        <v>0</v>
      </c>
      <c r="BH528" s="153">
        <f>IF(N528="sníž. přenesená",J528,0)</f>
        <v>0</v>
      </c>
      <c r="BI528" s="153">
        <f>IF(N528="nulová",J528,0)</f>
        <v>0</v>
      </c>
      <c r="BJ528" s="18" t="s">
        <v>81</v>
      </c>
      <c r="BK528" s="153">
        <f>ROUND(I528*H528,2)</f>
        <v>0</v>
      </c>
      <c r="BL528" s="18" t="s">
        <v>222</v>
      </c>
      <c r="BM528" s="152" t="s">
        <v>929</v>
      </c>
    </row>
    <row r="529" spans="1:65" s="13" customFormat="1">
      <c r="B529" s="154"/>
      <c r="D529" s="155" t="s">
        <v>146</v>
      </c>
      <c r="E529" s="156" t="s">
        <v>1</v>
      </c>
      <c r="F529" s="157" t="s">
        <v>930</v>
      </c>
      <c r="H529" s="158">
        <v>5.94</v>
      </c>
      <c r="L529" s="154"/>
      <c r="M529" s="159"/>
      <c r="N529" s="160"/>
      <c r="O529" s="160"/>
      <c r="P529" s="160"/>
      <c r="Q529" s="160"/>
      <c r="R529" s="160"/>
      <c r="S529" s="160"/>
      <c r="T529" s="161"/>
      <c r="AT529" s="156" t="s">
        <v>146</v>
      </c>
      <c r="AU529" s="156" t="s">
        <v>83</v>
      </c>
      <c r="AV529" s="13" t="s">
        <v>83</v>
      </c>
      <c r="AW529" s="13" t="s">
        <v>29</v>
      </c>
      <c r="AX529" s="13" t="s">
        <v>73</v>
      </c>
      <c r="AY529" s="156" t="s">
        <v>137</v>
      </c>
    </row>
    <row r="530" spans="1:65" s="13" customFormat="1">
      <c r="B530" s="154"/>
      <c r="D530" s="155" t="s">
        <v>146</v>
      </c>
      <c r="E530" s="156" t="s">
        <v>1</v>
      </c>
      <c r="F530" s="157" t="s">
        <v>931</v>
      </c>
      <c r="H530" s="158">
        <v>20</v>
      </c>
      <c r="L530" s="154"/>
      <c r="M530" s="159"/>
      <c r="N530" s="160"/>
      <c r="O530" s="160"/>
      <c r="P530" s="160"/>
      <c r="Q530" s="160"/>
      <c r="R530" s="160"/>
      <c r="S530" s="160"/>
      <c r="T530" s="161"/>
      <c r="AT530" s="156" t="s">
        <v>146</v>
      </c>
      <c r="AU530" s="156" t="s">
        <v>83</v>
      </c>
      <c r="AV530" s="13" t="s">
        <v>83</v>
      </c>
      <c r="AW530" s="13" t="s">
        <v>29</v>
      </c>
      <c r="AX530" s="13" t="s">
        <v>73</v>
      </c>
      <c r="AY530" s="156" t="s">
        <v>137</v>
      </c>
    </row>
    <row r="531" spans="1:65" s="14" customFormat="1">
      <c r="B531" s="162"/>
      <c r="D531" s="155" t="s">
        <v>146</v>
      </c>
      <c r="E531" s="163" t="s">
        <v>1</v>
      </c>
      <c r="F531" s="164" t="s">
        <v>160</v>
      </c>
      <c r="H531" s="165">
        <v>25.94</v>
      </c>
      <c r="L531" s="162"/>
      <c r="M531" s="166"/>
      <c r="N531" s="167"/>
      <c r="O531" s="167"/>
      <c r="P531" s="167"/>
      <c r="Q531" s="167"/>
      <c r="R531" s="167"/>
      <c r="S531" s="167"/>
      <c r="T531" s="168"/>
      <c r="AT531" s="163" t="s">
        <v>146</v>
      </c>
      <c r="AU531" s="163" t="s">
        <v>83</v>
      </c>
      <c r="AV531" s="14" t="s">
        <v>144</v>
      </c>
      <c r="AW531" s="14" t="s">
        <v>29</v>
      </c>
      <c r="AX531" s="14" t="s">
        <v>81</v>
      </c>
      <c r="AY531" s="163" t="s">
        <v>137</v>
      </c>
    </row>
    <row r="532" spans="1:65" s="2" customFormat="1" ht="16.5" customHeight="1">
      <c r="A532" s="30"/>
      <c r="B532" s="141"/>
      <c r="C532" s="142" t="s">
        <v>932</v>
      </c>
      <c r="D532" s="142" t="s">
        <v>139</v>
      </c>
      <c r="E532" s="143" t="s">
        <v>933</v>
      </c>
      <c r="F532" s="144" t="s">
        <v>934</v>
      </c>
      <c r="G532" s="145" t="s">
        <v>215</v>
      </c>
      <c r="H532" s="146">
        <v>65.34</v>
      </c>
      <c r="I532" s="198"/>
      <c r="J532" s="147">
        <f>ROUND(I532*H532,2)</f>
        <v>0</v>
      </c>
      <c r="K532" s="144" t="s">
        <v>143</v>
      </c>
      <c r="L532" s="31"/>
      <c r="M532" s="148" t="s">
        <v>1</v>
      </c>
      <c r="N532" s="149" t="s">
        <v>38</v>
      </c>
      <c r="O532" s="150">
        <v>0.04</v>
      </c>
      <c r="P532" s="150">
        <f>O532*H532</f>
        <v>2.6136000000000004</v>
      </c>
      <c r="Q532" s="150">
        <v>1E-4</v>
      </c>
      <c r="R532" s="150">
        <f>Q532*H532</f>
        <v>6.5340000000000007E-3</v>
      </c>
      <c r="S532" s="150">
        <v>0</v>
      </c>
      <c r="T532" s="151">
        <f>S532*H532</f>
        <v>0</v>
      </c>
      <c r="U532" s="30"/>
      <c r="V532" s="30"/>
      <c r="W532" s="30"/>
      <c r="X532" s="30"/>
      <c r="Y532" s="30"/>
      <c r="Z532" s="30"/>
      <c r="AA532" s="30"/>
      <c r="AB532" s="30"/>
      <c r="AC532" s="30"/>
      <c r="AD532" s="30"/>
      <c r="AE532" s="30"/>
      <c r="AR532" s="152" t="s">
        <v>222</v>
      </c>
      <c r="AT532" s="152" t="s">
        <v>139</v>
      </c>
      <c r="AU532" s="152" t="s">
        <v>83</v>
      </c>
      <c r="AY532" s="18" t="s">
        <v>137</v>
      </c>
      <c r="BE532" s="153">
        <f>IF(N532="základní",J532,0)</f>
        <v>0</v>
      </c>
      <c r="BF532" s="153">
        <f>IF(N532="snížená",J532,0)</f>
        <v>0</v>
      </c>
      <c r="BG532" s="153">
        <f>IF(N532="zákl. přenesená",J532,0)</f>
        <v>0</v>
      </c>
      <c r="BH532" s="153">
        <f>IF(N532="sníž. přenesená",J532,0)</f>
        <v>0</v>
      </c>
      <c r="BI532" s="153">
        <f>IF(N532="nulová",J532,0)</f>
        <v>0</v>
      </c>
      <c r="BJ532" s="18" t="s">
        <v>81</v>
      </c>
      <c r="BK532" s="153">
        <f>ROUND(I532*H532,2)</f>
        <v>0</v>
      </c>
      <c r="BL532" s="18" t="s">
        <v>222</v>
      </c>
      <c r="BM532" s="152" t="s">
        <v>935</v>
      </c>
    </row>
    <row r="533" spans="1:65" s="2" customFormat="1" ht="16.5" customHeight="1">
      <c r="A533" s="30"/>
      <c r="B533" s="141"/>
      <c r="C533" s="142" t="s">
        <v>936</v>
      </c>
      <c r="D533" s="142" t="s">
        <v>139</v>
      </c>
      <c r="E533" s="143" t="s">
        <v>937</v>
      </c>
      <c r="F533" s="144" t="s">
        <v>938</v>
      </c>
      <c r="G533" s="145" t="s">
        <v>215</v>
      </c>
      <c r="H533" s="146">
        <v>65.34</v>
      </c>
      <c r="I533" s="198"/>
      <c r="J533" s="147">
        <f>ROUND(I533*H533,2)</f>
        <v>0</v>
      </c>
      <c r="K533" s="144" t="s">
        <v>143</v>
      </c>
      <c r="L533" s="31"/>
      <c r="M533" s="148" t="s">
        <v>1</v>
      </c>
      <c r="N533" s="149" t="s">
        <v>38</v>
      </c>
      <c r="O533" s="150">
        <v>0.09</v>
      </c>
      <c r="P533" s="150">
        <f>O533*H533</f>
        <v>5.8806000000000003</v>
      </c>
      <c r="Q533" s="150">
        <v>0</v>
      </c>
      <c r="R533" s="150">
        <f>Q533*H533</f>
        <v>0</v>
      </c>
      <c r="S533" s="150">
        <v>0</v>
      </c>
      <c r="T533" s="151">
        <f>S533*H533</f>
        <v>0</v>
      </c>
      <c r="U533" s="30"/>
      <c r="V533" s="30"/>
      <c r="W533" s="30"/>
      <c r="X533" s="30"/>
      <c r="Y533" s="30"/>
      <c r="Z533" s="30"/>
      <c r="AA533" s="30"/>
      <c r="AB533" s="30"/>
      <c r="AC533" s="30"/>
      <c r="AD533" s="30"/>
      <c r="AE533" s="30"/>
      <c r="AR533" s="152" t="s">
        <v>222</v>
      </c>
      <c r="AT533" s="152" t="s">
        <v>139</v>
      </c>
      <c r="AU533" s="152" t="s">
        <v>83</v>
      </c>
      <c r="AY533" s="18" t="s">
        <v>137</v>
      </c>
      <c r="BE533" s="153">
        <f>IF(N533="základní",J533,0)</f>
        <v>0</v>
      </c>
      <c r="BF533" s="153">
        <f>IF(N533="snížená",J533,0)</f>
        <v>0</v>
      </c>
      <c r="BG533" s="153">
        <f>IF(N533="zákl. přenesená",J533,0)</f>
        <v>0</v>
      </c>
      <c r="BH533" s="153">
        <f>IF(N533="sníž. přenesená",J533,0)</f>
        <v>0</v>
      </c>
      <c r="BI533" s="153">
        <f>IF(N533="nulová",J533,0)</f>
        <v>0</v>
      </c>
      <c r="BJ533" s="18" t="s">
        <v>81</v>
      </c>
      <c r="BK533" s="153">
        <f>ROUND(I533*H533,2)</f>
        <v>0</v>
      </c>
      <c r="BL533" s="18" t="s">
        <v>222</v>
      </c>
      <c r="BM533" s="152" t="s">
        <v>939</v>
      </c>
    </row>
    <row r="534" spans="1:65" s="13" customFormat="1">
      <c r="B534" s="154"/>
      <c r="D534" s="155" t="s">
        <v>146</v>
      </c>
      <c r="E534" s="156" t="s">
        <v>1</v>
      </c>
      <c r="F534" s="157" t="s">
        <v>940</v>
      </c>
      <c r="H534" s="158">
        <v>65.34</v>
      </c>
      <c r="L534" s="154"/>
      <c r="M534" s="159"/>
      <c r="N534" s="160"/>
      <c r="O534" s="160"/>
      <c r="P534" s="160"/>
      <c r="Q534" s="160"/>
      <c r="R534" s="160"/>
      <c r="S534" s="160"/>
      <c r="T534" s="161"/>
      <c r="AT534" s="156" t="s">
        <v>146</v>
      </c>
      <c r="AU534" s="156" t="s">
        <v>83</v>
      </c>
      <c r="AV534" s="13" t="s">
        <v>83</v>
      </c>
      <c r="AW534" s="13" t="s">
        <v>29</v>
      </c>
      <c r="AX534" s="13" t="s">
        <v>81</v>
      </c>
      <c r="AY534" s="156" t="s">
        <v>137</v>
      </c>
    </row>
    <row r="535" spans="1:65" s="2" customFormat="1" ht="24.2" customHeight="1">
      <c r="A535" s="30"/>
      <c r="B535" s="141"/>
      <c r="C535" s="169" t="s">
        <v>941</v>
      </c>
      <c r="D535" s="169" t="s">
        <v>201</v>
      </c>
      <c r="E535" s="170" t="s">
        <v>942</v>
      </c>
      <c r="F535" s="171" t="s">
        <v>943</v>
      </c>
      <c r="G535" s="172" t="s">
        <v>215</v>
      </c>
      <c r="H535" s="173">
        <v>73.409000000000006</v>
      </c>
      <c r="I535" s="198"/>
      <c r="J535" s="174">
        <f>ROUND(I535*H535,2)</f>
        <v>0</v>
      </c>
      <c r="K535" s="171" t="s">
        <v>143</v>
      </c>
      <c r="L535" s="175"/>
      <c r="M535" s="176" t="s">
        <v>1</v>
      </c>
      <c r="N535" s="177" t="s">
        <v>38</v>
      </c>
      <c r="O535" s="150">
        <v>0</v>
      </c>
      <c r="P535" s="150">
        <f>O535*H535</f>
        <v>0</v>
      </c>
      <c r="Q535" s="150">
        <v>1.3999999999999999E-4</v>
      </c>
      <c r="R535" s="150">
        <f>Q535*H535</f>
        <v>1.027726E-2</v>
      </c>
      <c r="S535" s="150">
        <v>0</v>
      </c>
      <c r="T535" s="151">
        <f>S535*H535</f>
        <v>0</v>
      </c>
      <c r="U535" s="30"/>
      <c r="V535" s="30"/>
      <c r="W535" s="30"/>
      <c r="X535" s="30"/>
      <c r="Y535" s="30"/>
      <c r="Z535" s="30"/>
      <c r="AA535" s="30"/>
      <c r="AB535" s="30"/>
      <c r="AC535" s="30"/>
      <c r="AD535" s="30"/>
      <c r="AE535" s="30"/>
      <c r="AR535" s="152" t="s">
        <v>307</v>
      </c>
      <c r="AT535" s="152" t="s">
        <v>201</v>
      </c>
      <c r="AU535" s="152" t="s">
        <v>83</v>
      </c>
      <c r="AY535" s="18" t="s">
        <v>137</v>
      </c>
      <c r="BE535" s="153">
        <f>IF(N535="základní",J535,0)</f>
        <v>0</v>
      </c>
      <c r="BF535" s="153">
        <f>IF(N535="snížená",J535,0)</f>
        <v>0</v>
      </c>
      <c r="BG535" s="153">
        <f>IF(N535="zákl. přenesená",J535,0)</f>
        <v>0</v>
      </c>
      <c r="BH535" s="153">
        <f>IF(N535="sníž. přenesená",J535,0)</f>
        <v>0</v>
      </c>
      <c r="BI535" s="153">
        <f>IF(N535="nulová",J535,0)</f>
        <v>0</v>
      </c>
      <c r="BJ535" s="18" t="s">
        <v>81</v>
      </c>
      <c r="BK535" s="153">
        <f>ROUND(I535*H535,2)</f>
        <v>0</v>
      </c>
      <c r="BL535" s="18" t="s">
        <v>222</v>
      </c>
      <c r="BM535" s="152" t="s">
        <v>944</v>
      </c>
    </row>
    <row r="536" spans="1:65" s="13" customFormat="1">
      <c r="B536" s="154"/>
      <c r="D536" s="155" t="s">
        <v>146</v>
      </c>
      <c r="F536" s="157" t="s">
        <v>945</v>
      </c>
      <c r="H536" s="158">
        <v>73.409000000000006</v>
      </c>
      <c r="L536" s="154"/>
      <c r="M536" s="159"/>
      <c r="N536" s="160"/>
      <c r="O536" s="160"/>
      <c r="P536" s="160"/>
      <c r="Q536" s="160"/>
      <c r="R536" s="160"/>
      <c r="S536" s="160"/>
      <c r="T536" s="161"/>
      <c r="AT536" s="156" t="s">
        <v>146</v>
      </c>
      <c r="AU536" s="156" t="s">
        <v>83</v>
      </c>
      <c r="AV536" s="13" t="s">
        <v>83</v>
      </c>
      <c r="AW536" s="13" t="s">
        <v>3</v>
      </c>
      <c r="AX536" s="13" t="s">
        <v>81</v>
      </c>
      <c r="AY536" s="156" t="s">
        <v>137</v>
      </c>
    </row>
    <row r="537" spans="1:65" s="2" customFormat="1" ht="21.75" customHeight="1">
      <c r="A537" s="30"/>
      <c r="B537" s="141"/>
      <c r="C537" s="142" t="s">
        <v>946</v>
      </c>
      <c r="D537" s="142" t="s">
        <v>139</v>
      </c>
      <c r="E537" s="143" t="s">
        <v>947</v>
      </c>
      <c r="F537" s="144" t="s">
        <v>948</v>
      </c>
      <c r="G537" s="145" t="s">
        <v>215</v>
      </c>
      <c r="H537" s="146">
        <v>5.94</v>
      </c>
      <c r="I537" s="198"/>
      <c r="J537" s="147">
        <f>ROUND(I537*H537,2)</f>
        <v>0</v>
      </c>
      <c r="K537" s="144" t="s">
        <v>143</v>
      </c>
      <c r="L537" s="31"/>
      <c r="M537" s="148" t="s">
        <v>1</v>
      </c>
      <c r="N537" s="149" t="s">
        <v>38</v>
      </c>
      <c r="O537" s="150">
        <v>0.12</v>
      </c>
      <c r="P537" s="150">
        <f>O537*H537</f>
        <v>0.71279999999999999</v>
      </c>
      <c r="Q537" s="150">
        <v>0</v>
      </c>
      <c r="R537" s="150">
        <f>Q537*H537</f>
        <v>0</v>
      </c>
      <c r="S537" s="150">
        <v>0</v>
      </c>
      <c r="T537" s="151">
        <f>S537*H537</f>
        <v>0</v>
      </c>
      <c r="U537" s="30"/>
      <c r="V537" s="30"/>
      <c r="W537" s="30"/>
      <c r="X537" s="30"/>
      <c r="Y537" s="30"/>
      <c r="Z537" s="30"/>
      <c r="AA537" s="30"/>
      <c r="AB537" s="30"/>
      <c r="AC537" s="30"/>
      <c r="AD537" s="30"/>
      <c r="AE537" s="30"/>
      <c r="AR537" s="152" t="s">
        <v>222</v>
      </c>
      <c r="AT537" s="152" t="s">
        <v>139</v>
      </c>
      <c r="AU537" s="152" t="s">
        <v>83</v>
      </c>
      <c r="AY537" s="18" t="s">
        <v>137</v>
      </c>
      <c r="BE537" s="153">
        <f>IF(N537="základní",J537,0)</f>
        <v>0</v>
      </c>
      <c r="BF537" s="153">
        <f>IF(N537="snížená",J537,0)</f>
        <v>0</v>
      </c>
      <c r="BG537" s="153">
        <f>IF(N537="zákl. přenesená",J537,0)</f>
        <v>0</v>
      </c>
      <c r="BH537" s="153">
        <f>IF(N537="sníž. přenesená",J537,0)</f>
        <v>0</v>
      </c>
      <c r="BI537" s="153">
        <f>IF(N537="nulová",J537,0)</f>
        <v>0</v>
      </c>
      <c r="BJ537" s="18" t="s">
        <v>81</v>
      </c>
      <c r="BK537" s="153">
        <f>ROUND(I537*H537,2)</f>
        <v>0</v>
      </c>
      <c r="BL537" s="18" t="s">
        <v>222</v>
      </c>
      <c r="BM537" s="152" t="s">
        <v>949</v>
      </c>
    </row>
    <row r="538" spans="1:65" s="13" customFormat="1">
      <c r="B538" s="154"/>
      <c r="D538" s="155" t="s">
        <v>146</v>
      </c>
      <c r="E538" s="156" t="s">
        <v>1</v>
      </c>
      <c r="F538" s="157" t="s">
        <v>930</v>
      </c>
      <c r="H538" s="158">
        <v>5.94</v>
      </c>
      <c r="L538" s="154"/>
      <c r="M538" s="159"/>
      <c r="N538" s="160"/>
      <c r="O538" s="160"/>
      <c r="P538" s="160"/>
      <c r="Q538" s="160"/>
      <c r="R538" s="160"/>
      <c r="S538" s="160"/>
      <c r="T538" s="161"/>
      <c r="AT538" s="156" t="s">
        <v>146</v>
      </c>
      <c r="AU538" s="156" t="s">
        <v>83</v>
      </c>
      <c r="AV538" s="13" t="s">
        <v>83</v>
      </c>
      <c r="AW538" s="13" t="s">
        <v>29</v>
      </c>
      <c r="AX538" s="13" t="s">
        <v>81</v>
      </c>
      <c r="AY538" s="156" t="s">
        <v>137</v>
      </c>
    </row>
    <row r="539" spans="1:65" s="2" customFormat="1" ht="24.2" customHeight="1">
      <c r="A539" s="30"/>
      <c r="B539" s="141"/>
      <c r="C539" s="142" t="s">
        <v>950</v>
      </c>
      <c r="D539" s="142" t="s">
        <v>139</v>
      </c>
      <c r="E539" s="143" t="s">
        <v>951</v>
      </c>
      <c r="F539" s="144" t="s">
        <v>952</v>
      </c>
      <c r="G539" s="145" t="s">
        <v>275</v>
      </c>
      <c r="H539" s="146">
        <v>1</v>
      </c>
      <c r="I539" s="198"/>
      <c r="J539" s="147">
        <f>ROUND(I539*H539,2)</f>
        <v>0</v>
      </c>
      <c r="K539" s="144" t="s">
        <v>143</v>
      </c>
      <c r="L539" s="31"/>
      <c r="M539" s="148" t="s">
        <v>1</v>
      </c>
      <c r="N539" s="149" t="s">
        <v>38</v>
      </c>
      <c r="O539" s="150">
        <v>0.68300000000000005</v>
      </c>
      <c r="P539" s="150">
        <f>O539*H539</f>
        <v>0.68300000000000005</v>
      </c>
      <c r="Q539" s="150">
        <v>3.0000000000000001E-5</v>
      </c>
      <c r="R539" s="150">
        <f>Q539*H539</f>
        <v>3.0000000000000001E-5</v>
      </c>
      <c r="S539" s="150">
        <v>0</v>
      </c>
      <c r="T539" s="151">
        <f>S539*H539</f>
        <v>0</v>
      </c>
      <c r="U539" s="30"/>
      <c r="V539" s="30"/>
      <c r="W539" s="30"/>
      <c r="X539" s="30"/>
      <c r="Y539" s="30"/>
      <c r="Z539" s="30"/>
      <c r="AA539" s="30"/>
      <c r="AB539" s="30"/>
      <c r="AC539" s="30"/>
      <c r="AD539" s="30"/>
      <c r="AE539" s="30"/>
      <c r="AR539" s="152" t="s">
        <v>222</v>
      </c>
      <c r="AT539" s="152" t="s">
        <v>139</v>
      </c>
      <c r="AU539" s="152" t="s">
        <v>83</v>
      </c>
      <c r="AY539" s="18" t="s">
        <v>137</v>
      </c>
      <c r="BE539" s="153">
        <f>IF(N539="základní",J539,0)</f>
        <v>0</v>
      </c>
      <c r="BF539" s="153">
        <f>IF(N539="snížená",J539,0)</f>
        <v>0</v>
      </c>
      <c r="BG539" s="153">
        <f>IF(N539="zákl. přenesená",J539,0)</f>
        <v>0</v>
      </c>
      <c r="BH539" s="153">
        <f>IF(N539="sníž. přenesená",J539,0)</f>
        <v>0</v>
      </c>
      <c r="BI539" s="153">
        <f>IF(N539="nulová",J539,0)</f>
        <v>0</v>
      </c>
      <c r="BJ539" s="18" t="s">
        <v>81</v>
      </c>
      <c r="BK539" s="153">
        <f>ROUND(I539*H539,2)</f>
        <v>0</v>
      </c>
      <c r="BL539" s="18" t="s">
        <v>222</v>
      </c>
      <c r="BM539" s="152" t="s">
        <v>953</v>
      </c>
    </row>
    <row r="540" spans="1:65" s="13" customFormat="1">
      <c r="B540" s="154"/>
      <c r="D540" s="155" t="s">
        <v>146</v>
      </c>
      <c r="E540" s="156" t="s">
        <v>1</v>
      </c>
      <c r="F540" s="157" t="s">
        <v>954</v>
      </c>
      <c r="H540" s="158">
        <v>1</v>
      </c>
      <c r="L540" s="154"/>
      <c r="M540" s="159"/>
      <c r="N540" s="160"/>
      <c r="O540" s="160"/>
      <c r="P540" s="160"/>
      <c r="Q540" s="160"/>
      <c r="R540" s="160"/>
      <c r="S540" s="160"/>
      <c r="T540" s="161"/>
      <c r="AT540" s="156" t="s">
        <v>146</v>
      </c>
      <c r="AU540" s="156" t="s">
        <v>83</v>
      </c>
      <c r="AV540" s="13" t="s">
        <v>83</v>
      </c>
      <c r="AW540" s="13" t="s">
        <v>29</v>
      </c>
      <c r="AX540" s="13" t="s">
        <v>81</v>
      </c>
      <c r="AY540" s="156" t="s">
        <v>137</v>
      </c>
    </row>
    <row r="541" spans="1:65" s="2" customFormat="1" ht="24.2" customHeight="1">
      <c r="A541" s="30"/>
      <c r="B541" s="141"/>
      <c r="C541" s="169" t="s">
        <v>955</v>
      </c>
      <c r="D541" s="169" t="s">
        <v>201</v>
      </c>
      <c r="E541" s="170" t="s">
        <v>956</v>
      </c>
      <c r="F541" s="171" t="s">
        <v>957</v>
      </c>
      <c r="G541" s="172" t="s">
        <v>275</v>
      </c>
      <c r="H541" s="173">
        <v>1</v>
      </c>
      <c r="I541" s="198"/>
      <c r="J541" s="174">
        <f>ROUND(I541*H541,2)</f>
        <v>0</v>
      </c>
      <c r="K541" s="171" t="s">
        <v>143</v>
      </c>
      <c r="L541" s="175"/>
      <c r="M541" s="176" t="s">
        <v>1</v>
      </c>
      <c r="N541" s="177" t="s">
        <v>38</v>
      </c>
      <c r="O541" s="150">
        <v>0</v>
      </c>
      <c r="P541" s="150">
        <f>O541*H541</f>
        <v>0</v>
      </c>
      <c r="Q541" s="150">
        <v>1.4E-3</v>
      </c>
      <c r="R541" s="150">
        <f>Q541*H541</f>
        <v>1.4E-3</v>
      </c>
      <c r="S541" s="150">
        <v>0</v>
      </c>
      <c r="T541" s="151">
        <f>S541*H541</f>
        <v>0</v>
      </c>
      <c r="U541" s="30"/>
      <c r="V541" s="30"/>
      <c r="W541" s="30"/>
      <c r="X541" s="30"/>
      <c r="Y541" s="30"/>
      <c r="Z541" s="30"/>
      <c r="AA541" s="30"/>
      <c r="AB541" s="30"/>
      <c r="AC541" s="30"/>
      <c r="AD541" s="30"/>
      <c r="AE541" s="30"/>
      <c r="AR541" s="152" t="s">
        <v>307</v>
      </c>
      <c r="AT541" s="152" t="s">
        <v>201</v>
      </c>
      <c r="AU541" s="152" t="s">
        <v>83</v>
      </c>
      <c r="AY541" s="18" t="s">
        <v>137</v>
      </c>
      <c r="BE541" s="153">
        <f>IF(N541="základní",J541,0)</f>
        <v>0</v>
      </c>
      <c r="BF541" s="153">
        <f>IF(N541="snížená",J541,0)</f>
        <v>0</v>
      </c>
      <c r="BG541" s="153">
        <f>IF(N541="zákl. přenesená",J541,0)</f>
        <v>0</v>
      </c>
      <c r="BH541" s="153">
        <f>IF(N541="sníž. přenesená",J541,0)</f>
        <v>0</v>
      </c>
      <c r="BI541" s="153">
        <f>IF(N541="nulová",J541,0)</f>
        <v>0</v>
      </c>
      <c r="BJ541" s="18" t="s">
        <v>81</v>
      </c>
      <c r="BK541" s="153">
        <f>ROUND(I541*H541,2)</f>
        <v>0</v>
      </c>
      <c r="BL541" s="18" t="s">
        <v>222</v>
      </c>
      <c r="BM541" s="152" t="s">
        <v>958</v>
      </c>
    </row>
    <row r="542" spans="1:65" s="2" customFormat="1" ht="24.2" customHeight="1">
      <c r="A542" s="30"/>
      <c r="B542" s="141"/>
      <c r="C542" s="142" t="s">
        <v>959</v>
      </c>
      <c r="D542" s="142" t="s">
        <v>139</v>
      </c>
      <c r="E542" s="143" t="s">
        <v>960</v>
      </c>
      <c r="F542" s="144" t="s">
        <v>961</v>
      </c>
      <c r="G542" s="145" t="s">
        <v>184</v>
      </c>
      <c r="H542" s="146">
        <v>0.84</v>
      </c>
      <c r="I542" s="198"/>
      <c r="J542" s="147">
        <f>ROUND(I542*H542,2)</f>
        <v>0</v>
      </c>
      <c r="K542" s="144" t="s">
        <v>143</v>
      </c>
      <c r="L542" s="31"/>
      <c r="M542" s="148" t="s">
        <v>1</v>
      </c>
      <c r="N542" s="149" t="s">
        <v>38</v>
      </c>
      <c r="O542" s="150">
        <v>2.16</v>
      </c>
      <c r="P542" s="150">
        <f>O542*H542</f>
        <v>1.8144</v>
      </c>
      <c r="Q542" s="150">
        <v>0</v>
      </c>
      <c r="R542" s="150">
        <f>Q542*H542</f>
        <v>0</v>
      </c>
      <c r="S542" s="150">
        <v>0</v>
      </c>
      <c r="T542" s="151">
        <f>S542*H542</f>
        <v>0</v>
      </c>
      <c r="U542" s="30"/>
      <c r="V542" s="30"/>
      <c r="W542" s="30"/>
      <c r="X542" s="30"/>
      <c r="Y542" s="30"/>
      <c r="Z542" s="30"/>
      <c r="AA542" s="30"/>
      <c r="AB542" s="30"/>
      <c r="AC542" s="30"/>
      <c r="AD542" s="30"/>
      <c r="AE542" s="30"/>
      <c r="AR542" s="152" t="s">
        <v>222</v>
      </c>
      <c r="AT542" s="152" t="s">
        <v>139</v>
      </c>
      <c r="AU542" s="152" t="s">
        <v>83</v>
      </c>
      <c r="AY542" s="18" t="s">
        <v>137</v>
      </c>
      <c r="BE542" s="153">
        <f>IF(N542="základní",J542,0)</f>
        <v>0</v>
      </c>
      <c r="BF542" s="153">
        <f>IF(N542="snížená",J542,0)</f>
        <v>0</v>
      </c>
      <c r="BG542" s="153">
        <f>IF(N542="zákl. přenesená",J542,0)</f>
        <v>0</v>
      </c>
      <c r="BH542" s="153">
        <f>IF(N542="sníž. přenesená",J542,0)</f>
        <v>0</v>
      </c>
      <c r="BI542" s="153">
        <f>IF(N542="nulová",J542,0)</f>
        <v>0</v>
      </c>
      <c r="BJ542" s="18" t="s">
        <v>81</v>
      </c>
      <c r="BK542" s="153">
        <f>ROUND(I542*H542,2)</f>
        <v>0</v>
      </c>
      <c r="BL542" s="18" t="s">
        <v>222</v>
      </c>
      <c r="BM542" s="152" t="s">
        <v>962</v>
      </c>
    </row>
    <row r="543" spans="1:65" s="12" customFormat="1" ht="22.9" customHeight="1">
      <c r="B543" s="129"/>
      <c r="D543" s="130" t="s">
        <v>72</v>
      </c>
      <c r="E543" s="139" t="s">
        <v>963</v>
      </c>
      <c r="F543" s="139" t="s">
        <v>964</v>
      </c>
      <c r="J543" s="140">
        <f>BK543</f>
        <v>0</v>
      </c>
      <c r="L543" s="129"/>
      <c r="M543" s="133"/>
      <c r="N543" s="134"/>
      <c r="O543" s="134"/>
      <c r="P543" s="135">
        <f>SUM(P544:P560)</f>
        <v>131.36210600000001</v>
      </c>
      <c r="Q543" s="134"/>
      <c r="R543" s="135">
        <f>SUM(R544:R560)</f>
        <v>0.34149373000000005</v>
      </c>
      <c r="S543" s="134"/>
      <c r="T543" s="136">
        <f>SUM(T544:T560)</f>
        <v>0</v>
      </c>
      <c r="AR543" s="130" t="s">
        <v>83</v>
      </c>
      <c r="AT543" s="137" t="s">
        <v>72</v>
      </c>
      <c r="AU543" s="137" t="s">
        <v>81</v>
      </c>
      <c r="AY543" s="130" t="s">
        <v>137</v>
      </c>
      <c r="BK543" s="138">
        <f>SUM(BK544:BK560)</f>
        <v>0</v>
      </c>
    </row>
    <row r="544" spans="1:65" s="2" customFormat="1" ht="24.2" customHeight="1">
      <c r="A544" s="30"/>
      <c r="B544" s="141"/>
      <c r="C544" s="142" t="s">
        <v>965</v>
      </c>
      <c r="D544" s="142" t="s">
        <v>139</v>
      </c>
      <c r="E544" s="143" t="s">
        <v>966</v>
      </c>
      <c r="F544" s="144" t="s">
        <v>967</v>
      </c>
      <c r="G544" s="145" t="s">
        <v>215</v>
      </c>
      <c r="H544" s="146">
        <v>99.299000000000007</v>
      </c>
      <c r="I544" s="198"/>
      <c r="J544" s="147">
        <f>ROUND(I544*H544,2)</f>
        <v>0</v>
      </c>
      <c r="K544" s="144" t="s">
        <v>143</v>
      </c>
      <c r="L544" s="31"/>
      <c r="M544" s="148" t="s">
        <v>1</v>
      </c>
      <c r="N544" s="149" t="s">
        <v>38</v>
      </c>
      <c r="O544" s="150">
        <v>0.95899999999999996</v>
      </c>
      <c r="P544" s="150">
        <f>O544*H544</f>
        <v>95.227741000000009</v>
      </c>
      <c r="Q544" s="150">
        <v>2.63E-3</v>
      </c>
      <c r="R544" s="150">
        <f>Q544*H544</f>
        <v>0.26115637000000003</v>
      </c>
      <c r="S544" s="150">
        <v>0</v>
      </c>
      <c r="T544" s="151">
        <f>S544*H544</f>
        <v>0</v>
      </c>
      <c r="U544" s="30"/>
      <c r="V544" s="30"/>
      <c r="W544" s="30"/>
      <c r="X544" s="30"/>
      <c r="Y544" s="30"/>
      <c r="Z544" s="30"/>
      <c r="AA544" s="30"/>
      <c r="AB544" s="30"/>
      <c r="AC544" s="30"/>
      <c r="AD544" s="30"/>
      <c r="AE544" s="30"/>
      <c r="AR544" s="152" t="s">
        <v>222</v>
      </c>
      <c r="AT544" s="152" t="s">
        <v>139</v>
      </c>
      <c r="AU544" s="152" t="s">
        <v>83</v>
      </c>
      <c r="AY544" s="18" t="s">
        <v>137</v>
      </c>
      <c r="BE544" s="153">
        <f>IF(N544="základní",J544,0)</f>
        <v>0</v>
      </c>
      <c r="BF544" s="153">
        <f>IF(N544="snížená",J544,0)</f>
        <v>0</v>
      </c>
      <c r="BG544" s="153">
        <f>IF(N544="zákl. přenesená",J544,0)</f>
        <v>0</v>
      </c>
      <c r="BH544" s="153">
        <f>IF(N544="sníž. přenesená",J544,0)</f>
        <v>0</v>
      </c>
      <c r="BI544" s="153">
        <f>IF(N544="nulová",J544,0)</f>
        <v>0</v>
      </c>
      <c r="BJ544" s="18" t="s">
        <v>81</v>
      </c>
      <c r="BK544" s="153">
        <f>ROUND(I544*H544,2)</f>
        <v>0</v>
      </c>
      <c r="BL544" s="18" t="s">
        <v>222</v>
      </c>
      <c r="BM544" s="152" t="s">
        <v>968</v>
      </c>
    </row>
    <row r="545" spans="1:65" s="13" customFormat="1">
      <c r="B545" s="154"/>
      <c r="D545" s="155" t="s">
        <v>146</v>
      </c>
      <c r="E545" s="156" t="s">
        <v>1</v>
      </c>
      <c r="F545" s="157" t="s">
        <v>666</v>
      </c>
      <c r="H545" s="158">
        <v>99.299000000000007</v>
      </c>
      <c r="L545" s="154"/>
      <c r="M545" s="159"/>
      <c r="N545" s="160"/>
      <c r="O545" s="160"/>
      <c r="P545" s="160"/>
      <c r="Q545" s="160"/>
      <c r="R545" s="160"/>
      <c r="S545" s="160"/>
      <c r="T545" s="161"/>
      <c r="AT545" s="156" t="s">
        <v>146</v>
      </c>
      <c r="AU545" s="156" t="s">
        <v>83</v>
      </c>
      <c r="AV545" s="13" t="s">
        <v>83</v>
      </c>
      <c r="AW545" s="13" t="s">
        <v>29</v>
      </c>
      <c r="AX545" s="13" t="s">
        <v>81</v>
      </c>
      <c r="AY545" s="156" t="s">
        <v>137</v>
      </c>
    </row>
    <row r="546" spans="1:65" s="2" customFormat="1" ht="24.2" customHeight="1">
      <c r="A546" s="30"/>
      <c r="B546" s="141"/>
      <c r="C546" s="142" t="s">
        <v>969</v>
      </c>
      <c r="D546" s="142" t="s">
        <v>139</v>
      </c>
      <c r="E546" s="143" t="s">
        <v>970</v>
      </c>
      <c r="F546" s="144" t="s">
        <v>971</v>
      </c>
      <c r="G546" s="145" t="s">
        <v>215</v>
      </c>
      <c r="H546" s="146">
        <v>99.299000000000007</v>
      </c>
      <c r="I546" s="198"/>
      <c r="J546" s="147">
        <f>ROUND(I546*H546,2)</f>
        <v>0</v>
      </c>
      <c r="K546" s="144" t="s">
        <v>143</v>
      </c>
      <c r="L546" s="31"/>
      <c r="M546" s="148" t="s">
        <v>1</v>
      </c>
      <c r="N546" s="149" t="s">
        <v>38</v>
      </c>
      <c r="O546" s="150">
        <v>3.2000000000000001E-2</v>
      </c>
      <c r="P546" s="150">
        <f>O546*H546</f>
        <v>3.1775680000000004</v>
      </c>
      <c r="Q546" s="150">
        <v>3.4000000000000002E-4</v>
      </c>
      <c r="R546" s="150">
        <f>Q546*H546</f>
        <v>3.3761660000000006E-2</v>
      </c>
      <c r="S546" s="150">
        <v>0</v>
      </c>
      <c r="T546" s="151">
        <f>S546*H546</f>
        <v>0</v>
      </c>
      <c r="U546" s="30"/>
      <c r="V546" s="30"/>
      <c r="W546" s="30"/>
      <c r="X546" s="30"/>
      <c r="Y546" s="30"/>
      <c r="Z546" s="30"/>
      <c r="AA546" s="30"/>
      <c r="AB546" s="30"/>
      <c r="AC546" s="30"/>
      <c r="AD546" s="30"/>
      <c r="AE546" s="30"/>
      <c r="AR546" s="152" t="s">
        <v>222</v>
      </c>
      <c r="AT546" s="152" t="s">
        <v>139</v>
      </c>
      <c r="AU546" s="152" t="s">
        <v>83</v>
      </c>
      <c r="AY546" s="18" t="s">
        <v>137</v>
      </c>
      <c r="BE546" s="153">
        <f>IF(N546="základní",J546,0)</f>
        <v>0</v>
      </c>
      <c r="BF546" s="153">
        <f>IF(N546="snížená",J546,0)</f>
        <v>0</v>
      </c>
      <c r="BG546" s="153">
        <f>IF(N546="zákl. přenesená",J546,0)</f>
        <v>0</v>
      </c>
      <c r="BH546" s="153">
        <f>IF(N546="sníž. přenesená",J546,0)</f>
        <v>0</v>
      </c>
      <c r="BI546" s="153">
        <f>IF(N546="nulová",J546,0)</f>
        <v>0</v>
      </c>
      <c r="BJ546" s="18" t="s">
        <v>81</v>
      </c>
      <c r="BK546" s="153">
        <f>ROUND(I546*H546,2)</f>
        <v>0</v>
      </c>
      <c r="BL546" s="18" t="s">
        <v>222</v>
      </c>
      <c r="BM546" s="152" t="s">
        <v>972</v>
      </c>
    </row>
    <row r="547" spans="1:65" s="2" customFormat="1" ht="16.5" customHeight="1">
      <c r="A547" s="30"/>
      <c r="B547" s="141"/>
      <c r="C547" s="142" t="s">
        <v>973</v>
      </c>
      <c r="D547" s="142" t="s">
        <v>139</v>
      </c>
      <c r="E547" s="143" t="s">
        <v>974</v>
      </c>
      <c r="F547" s="144" t="s">
        <v>975</v>
      </c>
      <c r="G547" s="145" t="s">
        <v>142</v>
      </c>
      <c r="H547" s="146">
        <v>27</v>
      </c>
      <c r="I547" s="198"/>
      <c r="J547" s="147">
        <f>ROUND(I547*H547,2)</f>
        <v>0</v>
      </c>
      <c r="K547" s="144" t="s">
        <v>1</v>
      </c>
      <c r="L547" s="31"/>
      <c r="M547" s="148" t="s">
        <v>1</v>
      </c>
      <c r="N547" s="149" t="s">
        <v>38</v>
      </c>
      <c r="O547" s="150">
        <v>0.504</v>
      </c>
      <c r="P547" s="150">
        <f>O547*H547</f>
        <v>13.608000000000001</v>
      </c>
      <c r="Q547" s="150">
        <v>0</v>
      </c>
      <c r="R547" s="150">
        <f>Q547*H547</f>
        <v>0</v>
      </c>
      <c r="S547" s="150">
        <v>0</v>
      </c>
      <c r="T547" s="151">
        <f>S547*H547</f>
        <v>0</v>
      </c>
      <c r="U547" s="30"/>
      <c r="V547" s="30"/>
      <c r="W547" s="30"/>
      <c r="X547" s="30"/>
      <c r="Y547" s="30"/>
      <c r="Z547" s="30"/>
      <c r="AA547" s="30"/>
      <c r="AB547" s="30"/>
      <c r="AC547" s="30"/>
      <c r="AD547" s="30"/>
      <c r="AE547" s="30"/>
      <c r="AR547" s="152" t="s">
        <v>222</v>
      </c>
      <c r="AT547" s="152" t="s">
        <v>139</v>
      </c>
      <c r="AU547" s="152" t="s">
        <v>83</v>
      </c>
      <c r="AY547" s="18" t="s">
        <v>137</v>
      </c>
      <c r="BE547" s="153">
        <f>IF(N547="základní",J547,0)</f>
        <v>0</v>
      </c>
      <c r="BF547" s="153">
        <f>IF(N547="snížená",J547,0)</f>
        <v>0</v>
      </c>
      <c r="BG547" s="153">
        <f>IF(N547="zákl. přenesená",J547,0)</f>
        <v>0</v>
      </c>
      <c r="BH547" s="153">
        <f>IF(N547="sníž. přenesená",J547,0)</f>
        <v>0</v>
      </c>
      <c r="BI547" s="153">
        <f>IF(N547="nulová",J547,0)</f>
        <v>0</v>
      </c>
      <c r="BJ547" s="18" t="s">
        <v>81</v>
      </c>
      <c r="BK547" s="153">
        <f>ROUND(I547*H547,2)</f>
        <v>0</v>
      </c>
      <c r="BL547" s="18" t="s">
        <v>222</v>
      </c>
      <c r="BM547" s="152" t="s">
        <v>976</v>
      </c>
    </row>
    <row r="548" spans="1:65" s="13" customFormat="1">
      <c r="B548" s="154"/>
      <c r="D548" s="155" t="s">
        <v>146</v>
      </c>
      <c r="E548" s="156" t="s">
        <v>1</v>
      </c>
      <c r="F548" s="157" t="s">
        <v>977</v>
      </c>
      <c r="H548" s="158">
        <v>27</v>
      </c>
      <c r="L548" s="154"/>
      <c r="M548" s="159"/>
      <c r="N548" s="160"/>
      <c r="O548" s="160"/>
      <c r="P548" s="160"/>
      <c r="Q548" s="160"/>
      <c r="R548" s="160"/>
      <c r="S548" s="160"/>
      <c r="T548" s="161"/>
      <c r="AT548" s="156" t="s">
        <v>146</v>
      </c>
      <c r="AU548" s="156" t="s">
        <v>83</v>
      </c>
      <c r="AV548" s="13" t="s">
        <v>83</v>
      </c>
      <c r="AW548" s="13" t="s">
        <v>29</v>
      </c>
      <c r="AX548" s="13" t="s">
        <v>81</v>
      </c>
      <c r="AY548" s="156" t="s">
        <v>137</v>
      </c>
    </row>
    <row r="549" spans="1:65" s="2" customFormat="1" ht="24.2" customHeight="1">
      <c r="A549" s="30"/>
      <c r="B549" s="141"/>
      <c r="C549" s="142" t="s">
        <v>978</v>
      </c>
      <c r="D549" s="142" t="s">
        <v>139</v>
      </c>
      <c r="E549" s="143" t="s">
        <v>979</v>
      </c>
      <c r="F549" s="144" t="s">
        <v>980</v>
      </c>
      <c r="G549" s="145" t="s">
        <v>142</v>
      </c>
      <c r="H549" s="146">
        <v>28.21</v>
      </c>
      <c r="I549" s="198"/>
      <c r="J549" s="147">
        <f>ROUND(I549*H549,2)</f>
        <v>0</v>
      </c>
      <c r="K549" s="144" t="s">
        <v>143</v>
      </c>
      <c r="L549" s="31"/>
      <c r="M549" s="148" t="s">
        <v>1</v>
      </c>
      <c r="N549" s="149" t="s">
        <v>38</v>
      </c>
      <c r="O549" s="150">
        <v>0.28299999999999997</v>
      </c>
      <c r="P549" s="150">
        <f>O549*H549</f>
        <v>7.9834299999999994</v>
      </c>
      <c r="Q549" s="150">
        <v>5.6999999999999998E-4</v>
      </c>
      <c r="R549" s="150">
        <f>Q549*H549</f>
        <v>1.6079699999999999E-2</v>
      </c>
      <c r="S549" s="150">
        <v>0</v>
      </c>
      <c r="T549" s="151">
        <f>S549*H549</f>
        <v>0</v>
      </c>
      <c r="U549" s="30"/>
      <c r="V549" s="30"/>
      <c r="W549" s="30"/>
      <c r="X549" s="30"/>
      <c r="Y549" s="30"/>
      <c r="Z549" s="30"/>
      <c r="AA549" s="30"/>
      <c r="AB549" s="30"/>
      <c r="AC549" s="30"/>
      <c r="AD549" s="30"/>
      <c r="AE549" s="30"/>
      <c r="AR549" s="152" t="s">
        <v>222</v>
      </c>
      <c r="AT549" s="152" t="s">
        <v>139</v>
      </c>
      <c r="AU549" s="152" t="s">
        <v>83</v>
      </c>
      <c r="AY549" s="18" t="s">
        <v>137</v>
      </c>
      <c r="BE549" s="153">
        <f>IF(N549="základní",J549,0)</f>
        <v>0</v>
      </c>
      <c r="BF549" s="153">
        <f>IF(N549="snížená",J549,0)</f>
        <v>0</v>
      </c>
      <c r="BG549" s="153">
        <f>IF(N549="zákl. přenesená",J549,0)</f>
        <v>0</v>
      </c>
      <c r="BH549" s="153">
        <f>IF(N549="sníž. přenesená",J549,0)</f>
        <v>0</v>
      </c>
      <c r="BI549" s="153">
        <f>IF(N549="nulová",J549,0)</f>
        <v>0</v>
      </c>
      <c r="BJ549" s="18" t="s">
        <v>81</v>
      </c>
      <c r="BK549" s="153">
        <f>ROUND(I549*H549,2)</f>
        <v>0</v>
      </c>
      <c r="BL549" s="18" t="s">
        <v>222</v>
      </c>
      <c r="BM549" s="152" t="s">
        <v>981</v>
      </c>
    </row>
    <row r="550" spans="1:65" s="13" customFormat="1">
      <c r="B550" s="154"/>
      <c r="D550" s="155" t="s">
        <v>146</v>
      </c>
      <c r="E550" s="156" t="s">
        <v>1</v>
      </c>
      <c r="F550" s="157" t="s">
        <v>982</v>
      </c>
      <c r="H550" s="158">
        <v>28.21</v>
      </c>
      <c r="L550" s="154"/>
      <c r="M550" s="159"/>
      <c r="N550" s="160"/>
      <c r="O550" s="160"/>
      <c r="P550" s="160"/>
      <c r="Q550" s="160"/>
      <c r="R550" s="160"/>
      <c r="S550" s="160"/>
      <c r="T550" s="161"/>
      <c r="AT550" s="156" t="s">
        <v>146</v>
      </c>
      <c r="AU550" s="156" t="s">
        <v>83</v>
      </c>
      <c r="AV550" s="13" t="s">
        <v>83</v>
      </c>
      <c r="AW550" s="13" t="s">
        <v>29</v>
      </c>
      <c r="AX550" s="13" t="s">
        <v>81</v>
      </c>
      <c r="AY550" s="156" t="s">
        <v>137</v>
      </c>
    </row>
    <row r="551" spans="1:65" s="2" customFormat="1" ht="24.2" customHeight="1">
      <c r="A551" s="30"/>
      <c r="B551" s="141"/>
      <c r="C551" s="142" t="s">
        <v>983</v>
      </c>
      <c r="D551" s="142" t="s">
        <v>139</v>
      </c>
      <c r="E551" s="143" t="s">
        <v>984</v>
      </c>
      <c r="F551" s="144" t="s">
        <v>985</v>
      </c>
      <c r="G551" s="145" t="s">
        <v>142</v>
      </c>
      <c r="H551" s="146">
        <v>13.5</v>
      </c>
      <c r="I551" s="198"/>
      <c r="J551" s="147">
        <f>ROUND(I551*H551,2)</f>
        <v>0</v>
      </c>
      <c r="K551" s="144" t="s">
        <v>143</v>
      </c>
      <c r="L551" s="31"/>
      <c r="M551" s="148" t="s">
        <v>1</v>
      </c>
      <c r="N551" s="149" t="s">
        <v>38</v>
      </c>
      <c r="O551" s="150">
        <v>0.22800000000000001</v>
      </c>
      <c r="P551" s="150">
        <f>O551*H551</f>
        <v>3.0780000000000003</v>
      </c>
      <c r="Q551" s="150">
        <v>5.5999999999999995E-4</v>
      </c>
      <c r="R551" s="150">
        <f>Q551*H551</f>
        <v>7.559999999999999E-3</v>
      </c>
      <c r="S551" s="150">
        <v>0</v>
      </c>
      <c r="T551" s="151">
        <f>S551*H551</f>
        <v>0</v>
      </c>
      <c r="U551" s="30"/>
      <c r="V551" s="30"/>
      <c r="W551" s="30"/>
      <c r="X551" s="30"/>
      <c r="Y551" s="30"/>
      <c r="Z551" s="30"/>
      <c r="AA551" s="30"/>
      <c r="AB551" s="30"/>
      <c r="AC551" s="30"/>
      <c r="AD551" s="30"/>
      <c r="AE551" s="30"/>
      <c r="AR551" s="152" t="s">
        <v>222</v>
      </c>
      <c r="AT551" s="152" t="s">
        <v>139</v>
      </c>
      <c r="AU551" s="152" t="s">
        <v>83</v>
      </c>
      <c r="AY551" s="18" t="s">
        <v>137</v>
      </c>
      <c r="BE551" s="153">
        <f>IF(N551="základní",J551,0)</f>
        <v>0</v>
      </c>
      <c r="BF551" s="153">
        <f>IF(N551="snížená",J551,0)</f>
        <v>0</v>
      </c>
      <c r="BG551" s="153">
        <f>IF(N551="zákl. přenesená",J551,0)</f>
        <v>0</v>
      </c>
      <c r="BH551" s="153">
        <f>IF(N551="sníž. přenesená",J551,0)</f>
        <v>0</v>
      </c>
      <c r="BI551" s="153">
        <f>IF(N551="nulová",J551,0)</f>
        <v>0</v>
      </c>
      <c r="BJ551" s="18" t="s">
        <v>81</v>
      </c>
      <c r="BK551" s="153">
        <f>ROUND(I551*H551,2)</f>
        <v>0</v>
      </c>
      <c r="BL551" s="18" t="s">
        <v>222</v>
      </c>
      <c r="BM551" s="152" t="s">
        <v>986</v>
      </c>
    </row>
    <row r="552" spans="1:65" s="13" customFormat="1">
      <c r="B552" s="154"/>
      <c r="D552" s="155" t="s">
        <v>146</v>
      </c>
      <c r="E552" s="156" t="s">
        <v>1</v>
      </c>
      <c r="F552" s="157" t="s">
        <v>987</v>
      </c>
      <c r="H552" s="158">
        <v>13.5</v>
      </c>
      <c r="L552" s="154"/>
      <c r="M552" s="159"/>
      <c r="N552" s="160"/>
      <c r="O552" s="160"/>
      <c r="P552" s="160"/>
      <c r="Q552" s="160"/>
      <c r="R552" s="160"/>
      <c r="S552" s="160"/>
      <c r="T552" s="161"/>
      <c r="AT552" s="156" t="s">
        <v>146</v>
      </c>
      <c r="AU552" s="156" t="s">
        <v>83</v>
      </c>
      <c r="AV552" s="13" t="s">
        <v>83</v>
      </c>
      <c r="AW552" s="13" t="s">
        <v>29</v>
      </c>
      <c r="AX552" s="13" t="s">
        <v>81</v>
      </c>
      <c r="AY552" s="156" t="s">
        <v>137</v>
      </c>
    </row>
    <row r="553" spans="1:65" s="2" customFormat="1" ht="24.2" customHeight="1">
      <c r="A553" s="30"/>
      <c r="B553" s="141"/>
      <c r="C553" s="142" t="s">
        <v>988</v>
      </c>
      <c r="D553" s="142" t="s">
        <v>139</v>
      </c>
      <c r="E553" s="143" t="s">
        <v>989</v>
      </c>
      <c r="F553" s="144" t="s">
        <v>990</v>
      </c>
      <c r="G553" s="145" t="s">
        <v>142</v>
      </c>
      <c r="H553" s="146">
        <v>6.5</v>
      </c>
      <c r="I553" s="198"/>
      <c r="J553" s="147">
        <f>ROUND(I553*H553,2)</f>
        <v>0</v>
      </c>
      <c r="K553" s="144" t="s">
        <v>143</v>
      </c>
      <c r="L553" s="31"/>
      <c r="M553" s="148" t="s">
        <v>1</v>
      </c>
      <c r="N553" s="149" t="s">
        <v>38</v>
      </c>
      <c r="O553" s="150">
        <v>0.34699999999999998</v>
      </c>
      <c r="P553" s="150">
        <f>O553*H553</f>
        <v>2.2554999999999996</v>
      </c>
      <c r="Q553" s="150">
        <v>1.4599999999999999E-3</v>
      </c>
      <c r="R553" s="150">
        <f>Q553*H553</f>
        <v>9.4900000000000002E-3</v>
      </c>
      <c r="S553" s="150">
        <v>0</v>
      </c>
      <c r="T553" s="151">
        <f>S553*H553</f>
        <v>0</v>
      </c>
      <c r="U553" s="30"/>
      <c r="V553" s="30"/>
      <c r="W553" s="30"/>
      <c r="X553" s="30"/>
      <c r="Y553" s="30"/>
      <c r="Z553" s="30"/>
      <c r="AA553" s="30"/>
      <c r="AB553" s="30"/>
      <c r="AC553" s="30"/>
      <c r="AD553" s="30"/>
      <c r="AE553" s="30"/>
      <c r="AR553" s="152" t="s">
        <v>222</v>
      </c>
      <c r="AT553" s="152" t="s">
        <v>139</v>
      </c>
      <c r="AU553" s="152" t="s">
        <v>83</v>
      </c>
      <c r="AY553" s="18" t="s">
        <v>137</v>
      </c>
      <c r="BE553" s="153">
        <f>IF(N553="základní",J553,0)</f>
        <v>0</v>
      </c>
      <c r="BF553" s="153">
        <f>IF(N553="snížená",J553,0)</f>
        <v>0</v>
      </c>
      <c r="BG553" s="153">
        <f>IF(N553="zákl. přenesená",J553,0)</f>
        <v>0</v>
      </c>
      <c r="BH553" s="153">
        <f>IF(N553="sníž. přenesená",J553,0)</f>
        <v>0</v>
      </c>
      <c r="BI553" s="153">
        <f>IF(N553="nulová",J553,0)</f>
        <v>0</v>
      </c>
      <c r="BJ553" s="18" t="s">
        <v>81</v>
      </c>
      <c r="BK553" s="153">
        <f>ROUND(I553*H553,2)</f>
        <v>0</v>
      </c>
      <c r="BL553" s="18" t="s">
        <v>222</v>
      </c>
      <c r="BM553" s="152" t="s">
        <v>991</v>
      </c>
    </row>
    <row r="554" spans="1:65" s="13" customFormat="1">
      <c r="B554" s="154"/>
      <c r="D554" s="155" t="s">
        <v>146</v>
      </c>
      <c r="E554" s="156" t="s">
        <v>1</v>
      </c>
      <c r="F554" s="157" t="s">
        <v>992</v>
      </c>
      <c r="H554" s="158">
        <v>4.5</v>
      </c>
      <c r="L554" s="154"/>
      <c r="M554" s="159"/>
      <c r="N554" s="160"/>
      <c r="O554" s="160"/>
      <c r="P554" s="160"/>
      <c r="Q554" s="160"/>
      <c r="R554" s="160"/>
      <c r="S554" s="160"/>
      <c r="T554" s="161"/>
      <c r="AT554" s="156" t="s">
        <v>146</v>
      </c>
      <c r="AU554" s="156" t="s">
        <v>83</v>
      </c>
      <c r="AV554" s="13" t="s">
        <v>83</v>
      </c>
      <c r="AW554" s="13" t="s">
        <v>29</v>
      </c>
      <c r="AX554" s="13" t="s">
        <v>73</v>
      </c>
      <c r="AY554" s="156" t="s">
        <v>137</v>
      </c>
    </row>
    <row r="555" spans="1:65" s="13" customFormat="1">
      <c r="B555" s="154"/>
      <c r="D555" s="155" t="s">
        <v>146</v>
      </c>
      <c r="E555" s="156" t="s">
        <v>1</v>
      </c>
      <c r="F555" s="157" t="s">
        <v>993</v>
      </c>
      <c r="H555" s="158">
        <v>2</v>
      </c>
      <c r="L555" s="154"/>
      <c r="M555" s="159"/>
      <c r="N555" s="160"/>
      <c r="O555" s="160"/>
      <c r="P555" s="160"/>
      <c r="Q555" s="160"/>
      <c r="R555" s="160"/>
      <c r="S555" s="160"/>
      <c r="T555" s="161"/>
      <c r="AT555" s="156" t="s">
        <v>146</v>
      </c>
      <c r="AU555" s="156" t="s">
        <v>83</v>
      </c>
      <c r="AV555" s="13" t="s">
        <v>83</v>
      </c>
      <c r="AW555" s="13" t="s">
        <v>29</v>
      </c>
      <c r="AX555" s="13" t="s">
        <v>73</v>
      </c>
      <c r="AY555" s="156" t="s">
        <v>137</v>
      </c>
    </row>
    <row r="556" spans="1:65" s="14" customFormat="1">
      <c r="B556" s="162"/>
      <c r="D556" s="155" t="s">
        <v>146</v>
      </c>
      <c r="E556" s="163" t="s">
        <v>1</v>
      </c>
      <c r="F556" s="164" t="s">
        <v>160</v>
      </c>
      <c r="H556" s="165">
        <v>6.5</v>
      </c>
      <c r="L556" s="162"/>
      <c r="M556" s="166"/>
      <c r="N556" s="167"/>
      <c r="O556" s="167"/>
      <c r="P556" s="167"/>
      <c r="Q556" s="167"/>
      <c r="R556" s="167"/>
      <c r="S556" s="167"/>
      <c r="T556" s="168"/>
      <c r="AT556" s="163" t="s">
        <v>146</v>
      </c>
      <c r="AU556" s="163" t="s">
        <v>83</v>
      </c>
      <c r="AV556" s="14" t="s">
        <v>144</v>
      </c>
      <c r="AW556" s="14" t="s">
        <v>29</v>
      </c>
      <c r="AX556" s="14" t="s">
        <v>81</v>
      </c>
      <c r="AY556" s="163" t="s">
        <v>137</v>
      </c>
    </row>
    <row r="557" spans="1:65" s="2" customFormat="1" ht="21.75" customHeight="1">
      <c r="A557" s="30"/>
      <c r="B557" s="141"/>
      <c r="C557" s="142" t="s">
        <v>994</v>
      </c>
      <c r="D557" s="142" t="s">
        <v>139</v>
      </c>
      <c r="E557" s="143" t="s">
        <v>995</v>
      </c>
      <c r="F557" s="144" t="s">
        <v>996</v>
      </c>
      <c r="G557" s="145" t="s">
        <v>142</v>
      </c>
      <c r="H557" s="146">
        <v>13.5</v>
      </c>
      <c r="I557" s="198"/>
      <c r="J557" s="147">
        <f>ROUND(I557*H557,2)</f>
        <v>0</v>
      </c>
      <c r="K557" s="144" t="s">
        <v>143</v>
      </c>
      <c r="L557" s="31"/>
      <c r="M557" s="148" t="s">
        <v>1</v>
      </c>
      <c r="N557" s="149" t="s">
        <v>38</v>
      </c>
      <c r="O557" s="150">
        <v>0.22800000000000001</v>
      </c>
      <c r="P557" s="150">
        <f>O557*H557</f>
        <v>3.0780000000000003</v>
      </c>
      <c r="Q557" s="150">
        <v>8.9999999999999998E-4</v>
      </c>
      <c r="R557" s="150">
        <f>Q557*H557</f>
        <v>1.2149999999999999E-2</v>
      </c>
      <c r="S557" s="150">
        <v>0</v>
      </c>
      <c r="T557" s="151">
        <f>S557*H557</f>
        <v>0</v>
      </c>
      <c r="U557" s="30"/>
      <c r="V557" s="30"/>
      <c r="W557" s="30"/>
      <c r="X557" s="30"/>
      <c r="Y557" s="30"/>
      <c r="Z557" s="30"/>
      <c r="AA557" s="30"/>
      <c r="AB557" s="30"/>
      <c r="AC557" s="30"/>
      <c r="AD557" s="30"/>
      <c r="AE557" s="30"/>
      <c r="AR557" s="152" t="s">
        <v>222</v>
      </c>
      <c r="AT557" s="152" t="s">
        <v>139</v>
      </c>
      <c r="AU557" s="152" t="s">
        <v>83</v>
      </c>
      <c r="AY557" s="18" t="s">
        <v>137</v>
      </c>
      <c r="BE557" s="153">
        <f>IF(N557="základní",J557,0)</f>
        <v>0</v>
      </c>
      <c r="BF557" s="153">
        <f>IF(N557="snížená",J557,0)</f>
        <v>0</v>
      </c>
      <c r="BG557" s="153">
        <f>IF(N557="zákl. přenesená",J557,0)</f>
        <v>0</v>
      </c>
      <c r="BH557" s="153">
        <f>IF(N557="sníž. přenesená",J557,0)</f>
        <v>0</v>
      </c>
      <c r="BI557" s="153">
        <f>IF(N557="nulová",J557,0)</f>
        <v>0</v>
      </c>
      <c r="BJ557" s="18" t="s">
        <v>81</v>
      </c>
      <c r="BK557" s="153">
        <f>ROUND(I557*H557,2)</f>
        <v>0</v>
      </c>
      <c r="BL557" s="18" t="s">
        <v>222</v>
      </c>
      <c r="BM557" s="152" t="s">
        <v>997</v>
      </c>
    </row>
    <row r="558" spans="1:65" s="2" customFormat="1" ht="24.2" customHeight="1">
      <c r="A558" s="30"/>
      <c r="B558" s="141"/>
      <c r="C558" s="142" t="s">
        <v>998</v>
      </c>
      <c r="D558" s="142" t="s">
        <v>139</v>
      </c>
      <c r="E558" s="143" t="s">
        <v>999</v>
      </c>
      <c r="F558" s="144" t="s">
        <v>1000</v>
      </c>
      <c r="G558" s="145" t="s">
        <v>142</v>
      </c>
      <c r="H558" s="146">
        <v>1.2</v>
      </c>
      <c r="I558" s="198"/>
      <c r="J558" s="147">
        <f>ROUND(I558*H558,2)</f>
        <v>0</v>
      </c>
      <c r="K558" s="144" t="s">
        <v>143</v>
      </c>
      <c r="L558" s="31"/>
      <c r="M558" s="148" t="s">
        <v>1</v>
      </c>
      <c r="N558" s="149" t="s">
        <v>38</v>
      </c>
      <c r="O558" s="150">
        <v>0.33400000000000002</v>
      </c>
      <c r="P558" s="150">
        <f>O558*H558</f>
        <v>0.40079999999999999</v>
      </c>
      <c r="Q558" s="150">
        <v>1.08E-3</v>
      </c>
      <c r="R558" s="150">
        <f>Q558*H558</f>
        <v>1.2960000000000001E-3</v>
      </c>
      <c r="S558" s="150">
        <v>0</v>
      </c>
      <c r="T558" s="151">
        <f>S558*H558</f>
        <v>0</v>
      </c>
      <c r="U558" s="30"/>
      <c r="V558" s="30"/>
      <c r="W558" s="30"/>
      <c r="X558" s="30"/>
      <c r="Y558" s="30"/>
      <c r="Z558" s="30"/>
      <c r="AA558" s="30"/>
      <c r="AB558" s="30"/>
      <c r="AC558" s="30"/>
      <c r="AD558" s="30"/>
      <c r="AE558" s="30"/>
      <c r="AR558" s="152" t="s">
        <v>222</v>
      </c>
      <c r="AT558" s="152" t="s">
        <v>139</v>
      </c>
      <c r="AU558" s="152" t="s">
        <v>83</v>
      </c>
      <c r="AY558" s="18" t="s">
        <v>137</v>
      </c>
      <c r="BE558" s="153">
        <f>IF(N558="základní",J558,0)</f>
        <v>0</v>
      </c>
      <c r="BF558" s="153">
        <f>IF(N558="snížená",J558,0)</f>
        <v>0</v>
      </c>
      <c r="BG558" s="153">
        <f>IF(N558="zákl. přenesená",J558,0)</f>
        <v>0</v>
      </c>
      <c r="BH558" s="153">
        <f>IF(N558="sníž. přenesená",J558,0)</f>
        <v>0</v>
      </c>
      <c r="BI558" s="153">
        <f>IF(N558="nulová",J558,0)</f>
        <v>0</v>
      </c>
      <c r="BJ558" s="18" t="s">
        <v>81</v>
      </c>
      <c r="BK558" s="153">
        <f>ROUND(I558*H558,2)</f>
        <v>0</v>
      </c>
      <c r="BL558" s="18" t="s">
        <v>222</v>
      </c>
      <c r="BM558" s="152" t="s">
        <v>1001</v>
      </c>
    </row>
    <row r="559" spans="1:65" s="2" customFormat="1" ht="24.2" customHeight="1">
      <c r="A559" s="30"/>
      <c r="B559" s="141"/>
      <c r="C559" s="142" t="s">
        <v>1002</v>
      </c>
      <c r="D559" s="142" t="s">
        <v>139</v>
      </c>
      <c r="E559" s="143" t="s">
        <v>1003</v>
      </c>
      <c r="F559" s="144" t="s">
        <v>1004</v>
      </c>
      <c r="G559" s="145" t="s">
        <v>184</v>
      </c>
      <c r="H559" s="146">
        <v>0.34100000000000003</v>
      </c>
      <c r="I559" s="198"/>
      <c r="J559" s="147">
        <f>ROUND(I559*H559,2)</f>
        <v>0</v>
      </c>
      <c r="K559" s="144" t="s">
        <v>143</v>
      </c>
      <c r="L559" s="31"/>
      <c r="M559" s="148" t="s">
        <v>1</v>
      </c>
      <c r="N559" s="149" t="s">
        <v>38</v>
      </c>
      <c r="O559" s="150">
        <v>4.7370000000000001</v>
      </c>
      <c r="P559" s="150">
        <f>O559*H559</f>
        <v>1.6153170000000001</v>
      </c>
      <c r="Q559" s="150">
        <v>0</v>
      </c>
      <c r="R559" s="150">
        <f>Q559*H559</f>
        <v>0</v>
      </c>
      <c r="S559" s="150">
        <v>0</v>
      </c>
      <c r="T559" s="151">
        <f>S559*H559</f>
        <v>0</v>
      </c>
      <c r="U559" s="30"/>
      <c r="V559" s="30"/>
      <c r="W559" s="30"/>
      <c r="X559" s="30"/>
      <c r="Y559" s="30"/>
      <c r="Z559" s="30"/>
      <c r="AA559" s="30"/>
      <c r="AB559" s="30"/>
      <c r="AC559" s="30"/>
      <c r="AD559" s="30"/>
      <c r="AE559" s="30"/>
      <c r="AR559" s="152" t="s">
        <v>222</v>
      </c>
      <c r="AT559" s="152" t="s">
        <v>139</v>
      </c>
      <c r="AU559" s="152" t="s">
        <v>83</v>
      </c>
      <c r="AY559" s="18" t="s">
        <v>137</v>
      </c>
      <c r="BE559" s="153">
        <f>IF(N559="základní",J559,0)</f>
        <v>0</v>
      </c>
      <c r="BF559" s="153">
        <f>IF(N559="snížená",J559,0)</f>
        <v>0</v>
      </c>
      <c r="BG559" s="153">
        <f>IF(N559="zákl. přenesená",J559,0)</f>
        <v>0</v>
      </c>
      <c r="BH559" s="153">
        <f>IF(N559="sníž. přenesená",J559,0)</f>
        <v>0</v>
      </c>
      <c r="BI559" s="153">
        <f>IF(N559="nulová",J559,0)</f>
        <v>0</v>
      </c>
      <c r="BJ559" s="18" t="s">
        <v>81</v>
      </c>
      <c r="BK559" s="153">
        <f>ROUND(I559*H559,2)</f>
        <v>0</v>
      </c>
      <c r="BL559" s="18" t="s">
        <v>222</v>
      </c>
      <c r="BM559" s="152" t="s">
        <v>1005</v>
      </c>
    </row>
    <row r="560" spans="1:65" s="2" customFormat="1" ht="24.2" customHeight="1">
      <c r="A560" s="30"/>
      <c r="B560" s="141"/>
      <c r="C560" s="142" t="s">
        <v>1006</v>
      </c>
      <c r="D560" s="142" t="s">
        <v>139</v>
      </c>
      <c r="E560" s="143" t="s">
        <v>1007</v>
      </c>
      <c r="F560" s="144" t="s">
        <v>1008</v>
      </c>
      <c r="G560" s="145" t="s">
        <v>184</v>
      </c>
      <c r="H560" s="146">
        <v>0.34100000000000003</v>
      </c>
      <c r="I560" s="198"/>
      <c r="J560" s="147">
        <f>ROUND(I560*H560,2)</f>
        <v>0</v>
      </c>
      <c r="K560" s="144" t="s">
        <v>143</v>
      </c>
      <c r="L560" s="31"/>
      <c r="M560" s="148" t="s">
        <v>1</v>
      </c>
      <c r="N560" s="149" t="s">
        <v>38</v>
      </c>
      <c r="O560" s="150">
        <v>2.75</v>
      </c>
      <c r="P560" s="150">
        <f>O560*H560</f>
        <v>0.93775000000000008</v>
      </c>
      <c r="Q560" s="150">
        <v>0</v>
      </c>
      <c r="R560" s="150">
        <f>Q560*H560</f>
        <v>0</v>
      </c>
      <c r="S560" s="150">
        <v>0</v>
      </c>
      <c r="T560" s="151">
        <f>S560*H560</f>
        <v>0</v>
      </c>
      <c r="U560" s="30"/>
      <c r="V560" s="30"/>
      <c r="W560" s="30"/>
      <c r="X560" s="30"/>
      <c r="Y560" s="30"/>
      <c r="Z560" s="30"/>
      <c r="AA560" s="30"/>
      <c r="AB560" s="30"/>
      <c r="AC560" s="30"/>
      <c r="AD560" s="30"/>
      <c r="AE560" s="30"/>
      <c r="AR560" s="152" t="s">
        <v>222</v>
      </c>
      <c r="AT560" s="152" t="s">
        <v>139</v>
      </c>
      <c r="AU560" s="152" t="s">
        <v>83</v>
      </c>
      <c r="AY560" s="18" t="s">
        <v>137</v>
      </c>
      <c r="BE560" s="153">
        <f>IF(N560="základní",J560,0)</f>
        <v>0</v>
      </c>
      <c r="BF560" s="153">
        <f>IF(N560="snížená",J560,0)</f>
        <v>0</v>
      </c>
      <c r="BG560" s="153">
        <f>IF(N560="zákl. přenesená",J560,0)</f>
        <v>0</v>
      </c>
      <c r="BH560" s="153">
        <f>IF(N560="sníž. přenesená",J560,0)</f>
        <v>0</v>
      </c>
      <c r="BI560" s="153">
        <f>IF(N560="nulová",J560,0)</f>
        <v>0</v>
      </c>
      <c r="BJ560" s="18" t="s">
        <v>81</v>
      </c>
      <c r="BK560" s="153">
        <f>ROUND(I560*H560,2)</f>
        <v>0</v>
      </c>
      <c r="BL560" s="18" t="s">
        <v>222</v>
      </c>
      <c r="BM560" s="152" t="s">
        <v>1009</v>
      </c>
    </row>
    <row r="561" spans="1:65" s="12" customFormat="1" ht="22.9" customHeight="1">
      <c r="B561" s="129"/>
      <c r="D561" s="130" t="s">
        <v>72</v>
      </c>
      <c r="E561" s="139" t="s">
        <v>1010</v>
      </c>
      <c r="F561" s="139" t="s">
        <v>1011</v>
      </c>
      <c r="J561" s="140">
        <f>BK561</f>
        <v>0</v>
      </c>
      <c r="L561" s="129"/>
      <c r="M561" s="133"/>
      <c r="N561" s="134"/>
      <c r="O561" s="134"/>
      <c r="P561" s="135">
        <f>SUM(P562:P605)</f>
        <v>67.094029999999989</v>
      </c>
      <c r="Q561" s="134"/>
      <c r="R561" s="135">
        <f>SUM(R562:R605)</f>
        <v>0.43815887999999997</v>
      </c>
      <c r="S561" s="134"/>
      <c r="T561" s="136">
        <f>SUM(T562:T605)</f>
        <v>0.27839999999999998</v>
      </c>
      <c r="AR561" s="130" t="s">
        <v>83</v>
      </c>
      <c r="AT561" s="137" t="s">
        <v>72</v>
      </c>
      <c r="AU561" s="137" t="s">
        <v>81</v>
      </c>
      <c r="AY561" s="130" t="s">
        <v>137</v>
      </c>
      <c r="BK561" s="138">
        <f>SUM(BK562:BK605)</f>
        <v>0</v>
      </c>
    </row>
    <row r="562" spans="1:65" s="2" customFormat="1" ht="16.5" customHeight="1">
      <c r="A562" s="30"/>
      <c r="B562" s="141"/>
      <c r="C562" s="142" t="s">
        <v>1012</v>
      </c>
      <c r="D562" s="142" t="s">
        <v>139</v>
      </c>
      <c r="E562" s="143" t="s">
        <v>1013</v>
      </c>
      <c r="F562" s="144" t="s">
        <v>1014</v>
      </c>
      <c r="G562" s="145" t="s">
        <v>215</v>
      </c>
      <c r="H562" s="146">
        <v>3.335</v>
      </c>
      <c r="I562" s="198"/>
      <c r="J562" s="147">
        <f>ROUND(I562*H562,2)</f>
        <v>0</v>
      </c>
      <c r="K562" s="144" t="s">
        <v>1</v>
      </c>
      <c r="L562" s="31"/>
      <c r="M562" s="148" t="s">
        <v>1</v>
      </c>
      <c r="N562" s="149" t="s">
        <v>38</v>
      </c>
      <c r="O562" s="150">
        <v>0.40500000000000003</v>
      </c>
      <c r="P562" s="150">
        <f>O562*H562</f>
        <v>1.3506750000000001</v>
      </c>
      <c r="Q562" s="150">
        <v>0</v>
      </c>
      <c r="R562" s="150">
        <f>Q562*H562</f>
        <v>0</v>
      </c>
      <c r="S562" s="150">
        <v>0</v>
      </c>
      <c r="T562" s="151">
        <f>S562*H562</f>
        <v>0</v>
      </c>
      <c r="U562" s="30"/>
      <c r="V562" s="30"/>
      <c r="W562" s="30"/>
      <c r="X562" s="30"/>
      <c r="Y562" s="30"/>
      <c r="Z562" s="30"/>
      <c r="AA562" s="30"/>
      <c r="AB562" s="30"/>
      <c r="AC562" s="30"/>
      <c r="AD562" s="30"/>
      <c r="AE562" s="30"/>
      <c r="AR562" s="152" t="s">
        <v>222</v>
      </c>
      <c r="AT562" s="152" t="s">
        <v>139</v>
      </c>
      <c r="AU562" s="152" t="s">
        <v>83</v>
      </c>
      <c r="AY562" s="18" t="s">
        <v>137</v>
      </c>
      <c r="BE562" s="153">
        <f>IF(N562="základní",J562,0)</f>
        <v>0</v>
      </c>
      <c r="BF562" s="153">
        <f>IF(N562="snížená",J562,0)</f>
        <v>0</v>
      </c>
      <c r="BG562" s="153">
        <f>IF(N562="zákl. přenesená",J562,0)</f>
        <v>0</v>
      </c>
      <c r="BH562" s="153">
        <f>IF(N562="sníž. přenesená",J562,0)</f>
        <v>0</v>
      </c>
      <c r="BI562" s="153">
        <f>IF(N562="nulová",J562,0)</f>
        <v>0</v>
      </c>
      <c r="BJ562" s="18" t="s">
        <v>81</v>
      </c>
      <c r="BK562" s="153">
        <f>ROUND(I562*H562,2)</f>
        <v>0</v>
      </c>
      <c r="BL562" s="18" t="s">
        <v>222</v>
      </c>
      <c r="BM562" s="152" t="s">
        <v>1015</v>
      </c>
    </row>
    <row r="563" spans="1:65" s="13" customFormat="1">
      <c r="B563" s="154"/>
      <c r="D563" s="155" t="s">
        <v>146</v>
      </c>
      <c r="E563" s="156" t="s">
        <v>1</v>
      </c>
      <c r="F563" s="157" t="s">
        <v>1016</v>
      </c>
      <c r="H563" s="158">
        <v>3.335</v>
      </c>
      <c r="L563" s="154"/>
      <c r="M563" s="159"/>
      <c r="N563" s="160"/>
      <c r="O563" s="160"/>
      <c r="P563" s="160"/>
      <c r="Q563" s="160"/>
      <c r="R563" s="160"/>
      <c r="S563" s="160"/>
      <c r="T563" s="161"/>
      <c r="AT563" s="156" t="s">
        <v>146</v>
      </c>
      <c r="AU563" s="156" t="s">
        <v>83</v>
      </c>
      <c r="AV563" s="13" t="s">
        <v>83</v>
      </c>
      <c r="AW563" s="13" t="s">
        <v>29</v>
      </c>
      <c r="AX563" s="13" t="s">
        <v>81</v>
      </c>
      <c r="AY563" s="156" t="s">
        <v>137</v>
      </c>
    </row>
    <row r="564" spans="1:65" s="2" customFormat="1" ht="24.2" customHeight="1">
      <c r="A564" s="30"/>
      <c r="B564" s="141"/>
      <c r="C564" s="142" t="s">
        <v>1017</v>
      </c>
      <c r="D564" s="142" t="s">
        <v>139</v>
      </c>
      <c r="E564" s="143" t="s">
        <v>1018</v>
      </c>
      <c r="F564" s="144" t="s">
        <v>1019</v>
      </c>
      <c r="G564" s="145" t="s">
        <v>215</v>
      </c>
      <c r="H564" s="146">
        <v>13.5</v>
      </c>
      <c r="I564" s="198"/>
      <c r="J564" s="147">
        <f>ROUND(I564*H564,2)</f>
        <v>0</v>
      </c>
      <c r="K564" s="144" t="s">
        <v>143</v>
      </c>
      <c r="L564" s="31"/>
      <c r="M564" s="148" t="s">
        <v>1</v>
      </c>
      <c r="N564" s="149" t="s">
        <v>38</v>
      </c>
      <c r="O564" s="150">
        <v>0.47099999999999997</v>
      </c>
      <c r="P564" s="150">
        <f>O564*H564</f>
        <v>6.3584999999999994</v>
      </c>
      <c r="Q564" s="150">
        <v>0</v>
      </c>
      <c r="R564" s="150">
        <f>Q564*H564</f>
        <v>0</v>
      </c>
      <c r="S564" s="150">
        <v>0</v>
      </c>
      <c r="T564" s="151">
        <f>S564*H564</f>
        <v>0</v>
      </c>
      <c r="U564" s="30"/>
      <c r="V564" s="30"/>
      <c r="W564" s="30"/>
      <c r="X564" s="30"/>
      <c r="Y564" s="30"/>
      <c r="Z564" s="30"/>
      <c r="AA564" s="30"/>
      <c r="AB564" s="30"/>
      <c r="AC564" s="30"/>
      <c r="AD564" s="30"/>
      <c r="AE564" s="30"/>
      <c r="AR564" s="152" t="s">
        <v>222</v>
      </c>
      <c r="AT564" s="152" t="s">
        <v>139</v>
      </c>
      <c r="AU564" s="152" t="s">
        <v>83</v>
      </c>
      <c r="AY564" s="18" t="s">
        <v>137</v>
      </c>
      <c r="BE564" s="153">
        <f>IF(N564="základní",J564,0)</f>
        <v>0</v>
      </c>
      <c r="BF564" s="153">
        <f>IF(N564="snížená",J564,0)</f>
        <v>0</v>
      </c>
      <c r="BG564" s="153">
        <f>IF(N564="zákl. přenesená",J564,0)</f>
        <v>0</v>
      </c>
      <c r="BH564" s="153">
        <f>IF(N564="sníž. přenesená",J564,0)</f>
        <v>0</v>
      </c>
      <c r="BI564" s="153">
        <f>IF(N564="nulová",J564,0)</f>
        <v>0</v>
      </c>
      <c r="BJ564" s="18" t="s">
        <v>81</v>
      </c>
      <c r="BK564" s="153">
        <f>ROUND(I564*H564,2)</f>
        <v>0</v>
      </c>
      <c r="BL564" s="18" t="s">
        <v>222</v>
      </c>
      <c r="BM564" s="152" t="s">
        <v>1020</v>
      </c>
    </row>
    <row r="565" spans="1:65" s="13" customFormat="1">
      <c r="B565" s="154"/>
      <c r="D565" s="155" t="s">
        <v>146</v>
      </c>
      <c r="E565" s="156" t="s">
        <v>1</v>
      </c>
      <c r="F565" s="157" t="s">
        <v>1021</v>
      </c>
      <c r="H565" s="158">
        <v>13.5</v>
      </c>
      <c r="L565" s="154"/>
      <c r="M565" s="159"/>
      <c r="N565" s="160"/>
      <c r="O565" s="160"/>
      <c r="P565" s="160"/>
      <c r="Q565" s="160"/>
      <c r="R565" s="160"/>
      <c r="S565" s="160"/>
      <c r="T565" s="161"/>
      <c r="AT565" s="156" t="s">
        <v>146</v>
      </c>
      <c r="AU565" s="156" t="s">
        <v>83</v>
      </c>
      <c r="AV565" s="13" t="s">
        <v>83</v>
      </c>
      <c r="AW565" s="13" t="s">
        <v>29</v>
      </c>
      <c r="AX565" s="13" t="s">
        <v>81</v>
      </c>
      <c r="AY565" s="156" t="s">
        <v>137</v>
      </c>
    </row>
    <row r="566" spans="1:65" s="2" customFormat="1" ht="24.2" customHeight="1">
      <c r="A566" s="30"/>
      <c r="B566" s="141"/>
      <c r="C566" s="169" t="s">
        <v>1022</v>
      </c>
      <c r="D566" s="169" t="s">
        <v>201</v>
      </c>
      <c r="E566" s="170" t="s">
        <v>1023</v>
      </c>
      <c r="F566" s="171" t="s">
        <v>1024</v>
      </c>
      <c r="G566" s="172" t="s">
        <v>215</v>
      </c>
      <c r="H566" s="173">
        <v>14.31</v>
      </c>
      <c r="I566" s="198"/>
      <c r="J566" s="174">
        <f>ROUND(I566*H566,2)</f>
        <v>0</v>
      </c>
      <c r="K566" s="171" t="s">
        <v>143</v>
      </c>
      <c r="L566" s="175"/>
      <c r="M566" s="176" t="s">
        <v>1</v>
      </c>
      <c r="N566" s="177" t="s">
        <v>38</v>
      </c>
      <c r="O566" s="150">
        <v>0</v>
      </c>
      <c r="P566" s="150">
        <f>O566*H566</f>
        <v>0</v>
      </c>
      <c r="Q566" s="150">
        <v>7.3499999999999998E-3</v>
      </c>
      <c r="R566" s="150">
        <f>Q566*H566</f>
        <v>0.10517849999999999</v>
      </c>
      <c r="S566" s="150">
        <v>0</v>
      </c>
      <c r="T566" s="151">
        <f>S566*H566</f>
        <v>0</v>
      </c>
      <c r="U566" s="30"/>
      <c r="V566" s="30"/>
      <c r="W566" s="30"/>
      <c r="X566" s="30"/>
      <c r="Y566" s="30"/>
      <c r="Z566" s="30"/>
      <c r="AA566" s="30"/>
      <c r="AB566" s="30"/>
      <c r="AC566" s="30"/>
      <c r="AD566" s="30"/>
      <c r="AE566" s="30"/>
      <c r="AR566" s="152" t="s">
        <v>307</v>
      </c>
      <c r="AT566" s="152" t="s">
        <v>201</v>
      </c>
      <c r="AU566" s="152" t="s">
        <v>83</v>
      </c>
      <c r="AY566" s="18" t="s">
        <v>137</v>
      </c>
      <c r="BE566" s="153">
        <f>IF(N566="základní",J566,0)</f>
        <v>0</v>
      </c>
      <c r="BF566" s="153">
        <f>IF(N566="snížená",J566,0)</f>
        <v>0</v>
      </c>
      <c r="BG566" s="153">
        <f>IF(N566="zákl. přenesená",J566,0)</f>
        <v>0</v>
      </c>
      <c r="BH566" s="153">
        <f>IF(N566="sníž. přenesená",J566,0)</f>
        <v>0</v>
      </c>
      <c r="BI566" s="153">
        <f>IF(N566="nulová",J566,0)</f>
        <v>0</v>
      </c>
      <c r="BJ566" s="18" t="s">
        <v>81</v>
      </c>
      <c r="BK566" s="153">
        <f>ROUND(I566*H566,2)</f>
        <v>0</v>
      </c>
      <c r="BL566" s="18" t="s">
        <v>222</v>
      </c>
      <c r="BM566" s="152" t="s">
        <v>1025</v>
      </c>
    </row>
    <row r="567" spans="1:65" s="13" customFormat="1">
      <c r="B567" s="154"/>
      <c r="D567" s="155" t="s">
        <v>146</v>
      </c>
      <c r="F567" s="157" t="s">
        <v>1026</v>
      </c>
      <c r="H567" s="158">
        <v>14.31</v>
      </c>
      <c r="L567" s="154"/>
      <c r="M567" s="159"/>
      <c r="N567" s="160"/>
      <c r="O567" s="160"/>
      <c r="P567" s="160"/>
      <c r="Q567" s="160"/>
      <c r="R567" s="160"/>
      <c r="S567" s="160"/>
      <c r="T567" s="161"/>
      <c r="AT567" s="156" t="s">
        <v>146</v>
      </c>
      <c r="AU567" s="156" t="s">
        <v>83</v>
      </c>
      <c r="AV567" s="13" t="s">
        <v>83</v>
      </c>
      <c r="AW567" s="13" t="s">
        <v>3</v>
      </c>
      <c r="AX567" s="13" t="s">
        <v>81</v>
      </c>
      <c r="AY567" s="156" t="s">
        <v>137</v>
      </c>
    </row>
    <row r="568" spans="1:65" s="2" customFormat="1" ht="21.75" customHeight="1">
      <c r="A568" s="30"/>
      <c r="B568" s="141"/>
      <c r="C568" s="142" t="s">
        <v>1027</v>
      </c>
      <c r="D568" s="142" t="s">
        <v>139</v>
      </c>
      <c r="E568" s="143" t="s">
        <v>1028</v>
      </c>
      <c r="F568" s="144" t="s">
        <v>1029</v>
      </c>
      <c r="G568" s="145" t="s">
        <v>142</v>
      </c>
      <c r="H568" s="146">
        <v>30</v>
      </c>
      <c r="I568" s="198"/>
      <c r="J568" s="147">
        <f>ROUND(I568*H568,2)</f>
        <v>0</v>
      </c>
      <c r="K568" s="144" t="s">
        <v>143</v>
      </c>
      <c r="L568" s="31"/>
      <c r="M568" s="148" t="s">
        <v>1</v>
      </c>
      <c r="N568" s="149" t="s">
        <v>38</v>
      </c>
      <c r="O568" s="150">
        <v>0.20100000000000001</v>
      </c>
      <c r="P568" s="150">
        <f>O568*H568</f>
        <v>6.03</v>
      </c>
      <c r="Q568" s="150">
        <v>0</v>
      </c>
      <c r="R568" s="150">
        <f>Q568*H568</f>
        <v>0</v>
      </c>
      <c r="S568" s="150">
        <v>0</v>
      </c>
      <c r="T568" s="151">
        <f>S568*H568</f>
        <v>0</v>
      </c>
      <c r="U568" s="30"/>
      <c r="V568" s="30"/>
      <c r="W568" s="30"/>
      <c r="X568" s="30"/>
      <c r="Y568" s="30"/>
      <c r="Z568" s="30"/>
      <c r="AA568" s="30"/>
      <c r="AB568" s="30"/>
      <c r="AC568" s="30"/>
      <c r="AD568" s="30"/>
      <c r="AE568" s="30"/>
      <c r="AR568" s="152" t="s">
        <v>222</v>
      </c>
      <c r="AT568" s="152" t="s">
        <v>139</v>
      </c>
      <c r="AU568" s="152" t="s">
        <v>83</v>
      </c>
      <c r="AY568" s="18" t="s">
        <v>137</v>
      </c>
      <c r="BE568" s="153">
        <f>IF(N568="základní",J568,0)</f>
        <v>0</v>
      </c>
      <c r="BF568" s="153">
        <f>IF(N568="snížená",J568,0)</f>
        <v>0</v>
      </c>
      <c r="BG568" s="153">
        <f>IF(N568="zákl. přenesená",J568,0)</f>
        <v>0</v>
      </c>
      <c r="BH568" s="153">
        <f>IF(N568="sníž. přenesená",J568,0)</f>
        <v>0</v>
      </c>
      <c r="BI568" s="153">
        <f>IF(N568="nulová",J568,0)</f>
        <v>0</v>
      </c>
      <c r="BJ568" s="18" t="s">
        <v>81</v>
      </c>
      <c r="BK568" s="153">
        <f>ROUND(I568*H568,2)</f>
        <v>0</v>
      </c>
      <c r="BL568" s="18" t="s">
        <v>222</v>
      </c>
      <c r="BM568" s="152" t="s">
        <v>1030</v>
      </c>
    </row>
    <row r="569" spans="1:65" s="13" customFormat="1">
      <c r="B569" s="154"/>
      <c r="D569" s="155" t="s">
        <v>146</v>
      </c>
      <c r="E569" s="156" t="s">
        <v>1</v>
      </c>
      <c r="F569" s="157" t="s">
        <v>1031</v>
      </c>
      <c r="H569" s="158">
        <v>30</v>
      </c>
      <c r="L569" s="154"/>
      <c r="M569" s="159"/>
      <c r="N569" s="160"/>
      <c r="O569" s="160"/>
      <c r="P569" s="160"/>
      <c r="Q569" s="160"/>
      <c r="R569" s="160"/>
      <c r="S569" s="160"/>
      <c r="T569" s="161"/>
      <c r="AT569" s="156" t="s">
        <v>146</v>
      </c>
      <c r="AU569" s="156" t="s">
        <v>83</v>
      </c>
      <c r="AV569" s="13" t="s">
        <v>83</v>
      </c>
      <c r="AW569" s="13" t="s">
        <v>29</v>
      </c>
      <c r="AX569" s="13" t="s">
        <v>81</v>
      </c>
      <c r="AY569" s="156" t="s">
        <v>137</v>
      </c>
    </row>
    <row r="570" spans="1:65" s="2" customFormat="1" ht="24.2" customHeight="1">
      <c r="A570" s="30"/>
      <c r="B570" s="141"/>
      <c r="C570" s="169" t="s">
        <v>1032</v>
      </c>
      <c r="D570" s="169" t="s">
        <v>201</v>
      </c>
      <c r="E570" s="170" t="s">
        <v>896</v>
      </c>
      <c r="F570" s="171" t="s">
        <v>897</v>
      </c>
      <c r="G570" s="172" t="s">
        <v>150</v>
      </c>
      <c r="H570" s="173">
        <v>8.3000000000000004E-2</v>
      </c>
      <c r="I570" s="198"/>
      <c r="J570" s="174">
        <f>ROUND(I570*H570,2)</f>
        <v>0</v>
      </c>
      <c r="K570" s="171" t="s">
        <v>143</v>
      </c>
      <c r="L570" s="175"/>
      <c r="M570" s="176" t="s">
        <v>1</v>
      </c>
      <c r="N570" s="177" t="s">
        <v>38</v>
      </c>
      <c r="O570" s="150">
        <v>0</v>
      </c>
      <c r="P570" s="150">
        <f>O570*H570</f>
        <v>0</v>
      </c>
      <c r="Q570" s="150">
        <v>0.55000000000000004</v>
      </c>
      <c r="R570" s="150">
        <f>Q570*H570</f>
        <v>4.5650000000000003E-2</v>
      </c>
      <c r="S570" s="150">
        <v>0</v>
      </c>
      <c r="T570" s="151">
        <f>S570*H570</f>
        <v>0</v>
      </c>
      <c r="U570" s="30"/>
      <c r="V570" s="30"/>
      <c r="W570" s="30"/>
      <c r="X570" s="30"/>
      <c r="Y570" s="30"/>
      <c r="Z570" s="30"/>
      <c r="AA570" s="30"/>
      <c r="AB570" s="30"/>
      <c r="AC570" s="30"/>
      <c r="AD570" s="30"/>
      <c r="AE570" s="30"/>
      <c r="AR570" s="152" t="s">
        <v>307</v>
      </c>
      <c r="AT570" s="152" t="s">
        <v>201</v>
      </c>
      <c r="AU570" s="152" t="s">
        <v>83</v>
      </c>
      <c r="AY570" s="18" t="s">
        <v>137</v>
      </c>
      <c r="BE570" s="153">
        <f>IF(N570="základní",J570,0)</f>
        <v>0</v>
      </c>
      <c r="BF570" s="153">
        <f>IF(N570="snížená",J570,0)</f>
        <v>0</v>
      </c>
      <c r="BG570" s="153">
        <f>IF(N570="zákl. přenesená",J570,0)</f>
        <v>0</v>
      </c>
      <c r="BH570" s="153">
        <f>IF(N570="sníž. přenesená",J570,0)</f>
        <v>0</v>
      </c>
      <c r="BI570" s="153">
        <f>IF(N570="nulová",J570,0)</f>
        <v>0</v>
      </c>
      <c r="BJ570" s="18" t="s">
        <v>81</v>
      </c>
      <c r="BK570" s="153">
        <f>ROUND(I570*H570,2)</f>
        <v>0</v>
      </c>
      <c r="BL570" s="18" t="s">
        <v>222</v>
      </c>
      <c r="BM570" s="152" t="s">
        <v>1033</v>
      </c>
    </row>
    <row r="571" spans="1:65" s="13" customFormat="1">
      <c r="B571" s="154"/>
      <c r="D571" s="155" t="s">
        <v>146</v>
      </c>
      <c r="E571" s="156" t="s">
        <v>1</v>
      </c>
      <c r="F571" s="157" t="s">
        <v>1034</v>
      </c>
      <c r="H571" s="158">
        <v>7.1999999999999995E-2</v>
      </c>
      <c r="L571" s="154"/>
      <c r="M571" s="159"/>
      <c r="N571" s="160"/>
      <c r="O571" s="160"/>
      <c r="P571" s="160"/>
      <c r="Q571" s="160"/>
      <c r="R571" s="160"/>
      <c r="S571" s="160"/>
      <c r="T571" s="161"/>
      <c r="AT571" s="156" t="s">
        <v>146</v>
      </c>
      <c r="AU571" s="156" t="s">
        <v>83</v>
      </c>
      <c r="AV571" s="13" t="s">
        <v>83</v>
      </c>
      <c r="AW571" s="13" t="s">
        <v>29</v>
      </c>
      <c r="AX571" s="13" t="s">
        <v>81</v>
      </c>
      <c r="AY571" s="156" t="s">
        <v>137</v>
      </c>
    </row>
    <row r="572" spans="1:65" s="13" customFormat="1">
      <c r="B572" s="154"/>
      <c r="D572" s="155" t="s">
        <v>146</v>
      </c>
      <c r="F572" s="157" t="s">
        <v>1035</v>
      </c>
      <c r="H572" s="158">
        <v>8.3000000000000004E-2</v>
      </c>
      <c r="L572" s="154"/>
      <c r="M572" s="159"/>
      <c r="N572" s="160"/>
      <c r="O572" s="160"/>
      <c r="P572" s="160"/>
      <c r="Q572" s="160"/>
      <c r="R572" s="160"/>
      <c r="S572" s="160"/>
      <c r="T572" s="161"/>
      <c r="AT572" s="156" t="s">
        <v>146</v>
      </c>
      <c r="AU572" s="156" t="s">
        <v>83</v>
      </c>
      <c r="AV572" s="13" t="s">
        <v>83</v>
      </c>
      <c r="AW572" s="13" t="s">
        <v>3</v>
      </c>
      <c r="AX572" s="13" t="s">
        <v>81</v>
      </c>
      <c r="AY572" s="156" t="s">
        <v>137</v>
      </c>
    </row>
    <row r="573" spans="1:65" s="2" customFormat="1" ht="24.2" customHeight="1">
      <c r="A573" s="30"/>
      <c r="B573" s="141"/>
      <c r="C573" s="142" t="s">
        <v>1036</v>
      </c>
      <c r="D573" s="142" t="s">
        <v>139</v>
      </c>
      <c r="E573" s="143" t="s">
        <v>1037</v>
      </c>
      <c r="F573" s="144" t="s">
        <v>1038</v>
      </c>
      <c r="G573" s="145" t="s">
        <v>215</v>
      </c>
      <c r="H573" s="146">
        <v>2.4729999999999999</v>
      </c>
      <c r="I573" s="198"/>
      <c r="J573" s="147">
        <f>ROUND(I573*H573,2)</f>
        <v>0</v>
      </c>
      <c r="K573" s="144" t="s">
        <v>1</v>
      </c>
      <c r="L573" s="31"/>
      <c r="M573" s="148" t="s">
        <v>1</v>
      </c>
      <c r="N573" s="149" t="s">
        <v>38</v>
      </c>
      <c r="O573" s="150">
        <v>1.585</v>
      </c>
      <c r="P573" s="150">
        <f>O573*H573</f>
        <v>3.9197049999999996</v>
      </c>
      <c r="Q573" s="150">
        <v>2.5999999999999998E-4</v>
      </c>
      <c r="R573" s="150">
        <f>Q573*H573</f>
        <v>6.4297999999999992E-4</v>
      </c>
      <c r="S573" s="150">
        <v>0</v>
      </c>
      <c r="T573" s="151">
        <f>S573*H573</f>
        <v>0</v>
      </c>
      <c r="U573" s="30"/>
      <c r="V573" s="30"/>
      <c r="W573" s="30"/>
      <c r="X573" s="30"/>
      <c r="Y573" s="30"/>
      <c r="Z573" s="30"/>
      <c r="AA573" s="30"/>
      <c r="AB573" s="30"/>
      <c r="AC573" s="30"/>
      <c r="AD573" s="30"/>
      <c r="AE573" s="30"/>
      <c r="AR573" s="152" t="s">
        <v>222</v>
      </c>
      <c r="AT573" s="152" t="s">
        <v>139</v>
      </c>
      <c r="AU573" s="152" t="s">
        <v>83</v>
      </c>
      <c r="AY573" s="18" t="s">
        <v>137</v>
      </c>
      <c r="BE573" s="153">
        <f>IF(N573="základní",J573,0)</f>
        <v>0</v>
      </c>
      <c r="BF573" s="153">
        <f>IF(N573="snížená",J573,0)</f>
        <v>0</v>
      </c>
      <c r="BG573" s="153">
        <f>IF(N573="zákl. přenesená",J573,0)</f>
        <v>0</v>
      </c>
      <c r="BH573" s="153">
        <f>IF(N573="sníž. přenesená",J573,0)</f>
        <v>0</v>
      </c>
      <c r="BI573" s="153">
        <f>IF(N573="nulová",J573,0)</f>
        <v>0</v>
      </c>
      <c r="BJ573" s="18" t="s">
        <v>81</v>
      </c>
      <c r="BK573" s="153">
        <f>ROUND(I573*H573,2)</f>
        <v>0</v>
      </c>
      <c r="BL573" s="18" t="s">
        <v>222</v>
      </c>
      <c r="BM573" s="152" t="s">
        <v>1039</v>
      </c>
    </row>
    <row r="574" spans="1:65" s="13" customFormat="1">
      <c r="B574" s="154"/>
      <c r="D574" s="155" t="s">
        <v>146</v>
      </c>
      <c r="E574" s="156" t="s">
        <v>1</v>
      </c>
      <c r="F574" s="157" t="s">
        <v>1040</v>
      </c>
      <c r="H574" s="158">
        <v>2.4729999999999999</v>
      </c>
      <c r="L574" s="154"/>
      <c r="M574" s="159"/>
      <c r="N574" s="160"/>
      <c r="O574" s="160"/>
      <c r="P574" s="160"/>
      <c r="Q574" s="160"/>
      <c r="R574" s="160"/>
      <c r="S574" s="160"/>
      <c r="T574" s="161"/>
      <c r="AT574" s="156" t="s">
        <v>146</v>
      </c>
      <c r="AU574" s="156" t="s">
        <v>83</v>
      </c>
      <c r="AV574" s="13" t="s">
        <v>83</v>
      </c>
      <c r="AW574" s="13" t="s">
        <v>29</v>
      </c>
      <c r="AX574" s="13" t="s">
        <v>81</v>
      </c>
      <c r="AY574" s="156" t="s">
        <v>137</v>
      </c>
    </row>
    <row r="575" spans="1:65" s="2" customFormat="1" ht="21.75" customHeight="1">
      <c r="A575" s="30"/>
      <c r="B575" s="141"/>
      <c r="C575" s="142" t="s">
        <v>1041</v>
      </c>
      <c r="D575" s="142" t="s">
        <v>139</v>
      </c>
      <c r="E575" s="143" t="s">
        <v>1042</v>
      </c>
      <c r="F575" s="144" t="s">
        <v>1043</v>
      </c>
      <c r="G575" s="145" t="s">
        <v>215</v>
      </c>
      <c r="H575" s="146">
        <v>2.3650000000000002</v>
      </c>
      <c r="I575" s="198"/>
      <c r="J575" s="147">
        <f>ROUND(I575*H575,2)</f>
        <v>0</v>
      </c>
      <c r="K575" s="144" t="s">
        <v>1</v>
      </c>
      <c r="L575" s="31"/>
      <c r="M575" s="148" t="s">
        <v>1</v>
      </c>
      <c r="N575" s="149" t="s">
        <v>38</v>
      </c>
      <c r="O575" s="150">
        <v>1.585</v>
      </c>
      <c r="P575" s="150">
        <f>O575*H575</f>
        <v>3.7485250000000003</v>
      </c>
      <c r="Q575" s="150">
        <v>2.5999999999999998E-4</v>
      </c>
      <c r="R575" s="150">
        <f>Q575*H575</f>
        <v>6.1490000000000004E-4</v>
      </c>
      <c r="S575" s="150">
        <v>0</v>
      </c>
      <c r="T575" s="151">
        <f>S575*H575</f>
        <v>0</v>
      </c>
      <c r="U575" s="30"/>
      <c r="V575" s="30"/>
      <c r="W575" s="30"/>
      <c r="X575" s="30"/>
      <c r="Y575" s="30"/>
      <c r="Z575" s="30"/>
      <c r="AA575" s="30"/>
      <c r="AB575" s="30"/>
      <c r="AC575" s="30"/>
      <c r="AD575" s="30"/>
      <c r="AE575" s="30"/>
      <c r="AR575" s="152" t="s">
        <v>222</v>
      </c>
      <c r="AT575" s="152" t="s">
        <v>139</v>
      </c>
      <c r="AU575" s="152" t="s">
        <v>83</v>
      </c>
      <c r="AY575" s="18" t="s">
        <v>137</v>
      </c>
      <c r="BE575" s="153">
        <f>IF(N575="základní",J575,0)</f>
        <v>0</v>
      </c>
      <c r="BF575" s="153">
        <f>IF(N575="snížená",J575,0)</f>
        <v>0</v>
      </c>
      <c r="BG575" s="153">
        <f>IF(N575="zákl. přenesená",J575,0)</f>
        <v>0</v>
      </c>
      <c r="BH575" s="153">
        <f>IF(N575="sníž. přenesená",J575,0)</f>
        <v>0</v>
      </c>
      <c r="BI575" s="153">
        <f>IF(N575="nulová",J575,0)</f>
        <v>0</v>
      </c>
      <c r="BJ575" s="18" t="s">
        <v>81</v>
      </c>
      <c r="BK575" s="153">
        <f>ROUND(I575*H575,2)</f>
        <v>0</v>
      </c>
      <c r="BL575" s="18" t="s">
        <v>222</v>
      </c>
      <c r="BM575" s="152" t="s">
        <v>1044</v>
      </c>
    </row>
    <row r="576" spans="1:65" s="13" customFormat="1">
      <c r="B576" s="154"/>
      <c r="D576" s="155" t="s">
        <v>146</v>
      </c>
      <c r="E576" s="156" t="s">
        <v>1</v>
      </c>
      <c r="F576" s="157" t="s">
        <v>465</v>
      </c>
      <c r="H576" s="158">
        <v>2.3650000000000002</v>
      </c>
      <c r="L576" s="154"/>
      <c r="M576" s="159"/>
      <c r="N576" s="160"/>
      <c r="O576" s="160"/>
      <c r="P576" s="160"/>
      <c r="Q576" s="160"/>
      <c r="R576" s="160"/>
      <c r="S576" s="160"/>
      <c r="T576" s="161"/>
      <c r="AT576" s="156" t="s">
        <v>146</v>
      </c>
      <c r="AU576" s="156" t="s">
        <v>83</v>
      </c>
      <c r="AV576" s="13" t="s">
        <v>83</v>
      </c>
      <c r="AW576" s="13" t="s">
        <v>29</v>
      </c>
      <c r="AX576" s="13" t="s">
        <v>81</v>
      </c>
      <c r="AY576" s="156" t="s">
        <v>137</v>
      </c>
    </row>
    <row r="577" spans="1:65" s="2" customFormat="1" ht="21.75" customHeight="1">
      <c r="A577" s="30"/>
      <c r="B577" s="141"/>
      <c r="C577" s="142" t="s">
        <v>1045</v>
      </c>
      <c r="D577" s="142" t="s">
        <v>139</v>
      </c>
      <c r="E577" s="143" t="s">
        <v>1046</v>
      </c>
      <c r="F577" s="144" t="s">
        <v>1047</v>
      </c>
      <c r="G577" s="145" t="s">
        <v>215</v>
      </c>
      <c r="H577" s="146">
        <v>5.625</v>
      </c>
      <c r="I577" s="198"/>
      <c r="J577" s="147">
        <f>ROUND(I577*H577,2)</f>
        <v>0</v>
      </c>
      <c r="K577" s="144" t="s">
        <v>1</v>
      </c>
      <c r="L577" s="31"/>
      <c r="M577" s="148" t="s">
        <v>1</v>
      </c>
      <c r="N577" s="149" t="s">
        <v>38</v>
      </c>
      <c r="O577" s="150">
        <v>1.585</v>
      </c>
      <c r="P577" s="150">
        <f>O577*H577</f>
        <v>8.9156250000000004</v>
      </c>
      <c r="Q577" s="150">
        <v>2.5999999999999998E-4</v>
      </c>
      <c r="R577" s="150">
        <f>Q577*H577</f>
        <v>1.4624999999999998E-3</v>
      </c>
      <c r="S577" s="150">
        <v>0</v>
      </c>
      <c r="T577" s="151">
        <f>S577*H577</f>
        <v>0</v>
      </c>
      <c r="U577" s="30"/>
      <c r="V577" s="30"/>
      <c r="W577" s="30"/>
      <c r="X577" s="30"/>
      <c r="Y577" s="30"/>
      <c r="Z577" s="30"/>
      <c r="AA577" s="30"/>
      <c r="AB577" s="30"/>
      <c r="AC577" s="30"/>
      <c r="AD577" s="30"/>
      <c r="AE577" s="30"/>
      <c r="AR577" s="152" t="s">
        <v>222</v>
      </c>
      <c r="AT577" s="152" t="s">
        <v>139</v>
      </c>
      <c r="AU577" s="152" t="s">
        <v>83</v>
      </c>
      <c r="AY577" s="18" t="s">
        <v>137</v>
      </c>
      <c r="BE577" s="153">
        <f>IF(N577="základní",J577,0)</f>
        <v>0</v>
      </c>
      <c r="BF577" s="153">
        <f>IF(N577="snížená",J577,0)</f>
        <v>0</v>
      </c>
      <c r="BG577" s="153">
        <f>IF(N577="zákl. přenesená",J577,0)</f>
        <v>0</v>
      </c>
      <c r="BH577" s="153">
        <f>IF(N577="sníž. přenesená",J577,0)</f>
        <v>0</v>
      </c>
      <c r="BI577" s="153">
        <f>IF(N577="nulová",J577,0)</f>
        <v>0</v>
      </c>
      <c r="BJ577" s="18" t="s">
        <v>81</v>
      </c>
      <c r="BK577" s="153">
        <f>ROUND(I577*H577,2)</f>
        <v>0</v>
      </c>
      <c r="BL577" s="18" t="s">
        <v>222</v>
      </c>
      <c r="BM577" s="152" t="s">
        <v>1048</v>
      </c>
    </row>
    <row r="578" spans="1:65" s="13" customFormat="1">
      <c r="B578" s="154"/>
      <c r="D578" s="155" t="s">
        <v>146</v>
      </c>
      <c r="E578" s="156" t="s">
        <v>1</v>
      </c>
      <c r="F578" s="157" t="s">
        <v>462</v>
      </c>
      <c r="H578" s="158">
        <v>5.625</v>
      </c>
      <c r="L578" s="154"/>
      <c r="M578" s="159"/>
      <c r="N578" s="160"/>
      <c r="O578" s="160"/>
      <c r="P578" s="160"/>
      <c r="Q578" s="160"/>
      <c r="R578" s="160"/>
      <c r="S578" s="160"/>
      <c r="T578" s="161"/>
      <c r="AT578" s="156" t="s">
        <v>146</v>
      </c>
      <c r="AU578" s="156" t="s">
        <v>83</v>
      </c>
      <c r="AV578" s="13" t="s">
        <v>83</v>
      </c>
      <c r="AW578" s="13" t="s">
        <v>29</v>
      </c>
      <c r="AX578" s="13" t="s">
        <v>81</v>
      </c>
      <c r="AY578" s="156" t="s">
        <v>137</v>
      </c>
    </row>
    <row r="579" spans="1:65" s="2" customFormat="1" ht="21.75" customHeight="1">
      <c r="A579" s="30"/>
      <c r="B579" s="141"/>
      <c r="C579" s="142" t="s">
        <v>1049</v>
      </c>
      <c r="D579" s="142" t="s">
        <v>139</v>
      </c>
      <c r="E579" s="143" t="s">
        <v>1050</v>
      </c>
      <c r="F579" s="144" t="s">
        <v>1051</v>
      </c>
      <c r="G579" s="145" t="s">
        <v>215</v>
      </c>
      <c r="H579" s="146">
        <v>1.5</v>
      </c>
      <c r="I579" s="198"/>
      <c r="J579" s="147">
        <f>ROUND(I579*H579,2)</f>
        <v>0</v>
      </c>
      <c r="K579" s="144" t="s">
        <v>1</v>
      </c>
      <c r="L579" s="31"/>
      <c r="M579" s="148" t="s">
        <v>1</v>
      </c>
      <c r="N579" s="149" t="s">
        <v>38</v>
      </c>
      <c r="O579" s="150">
        <v>1.585</v>
      </c>
      <c r="P579" s="150">
        <f>O579*H579</f>
        <v>2.3774999999999999</v>
      </c>
      <c r="Q579" s="150">
        <v>2.5999999999999998E-4</v>
      </c>
      <c r="R579" s="150">
        <f>Q579*H579</f>
        <v>3.8999999999999994E-4</v>
      </c>
      <c r="S579" s="150">
        <v>0</v>
      </c>
      <c r="T579" s="151">
        <f>S579*H579</f>
        <v>0</v>
      </c>
      <c r="U579" s="30"/>
      <c r="V579" s="30"/>
      <c r="W579" s="30"/>
      <c r="X579" s="30"/>
      <c r="Y579" s="30"/>
      <c r="Z579" s="30"/>
      <c r="AA579" s="30"/>
      <c r="AB579" s="30"/>
      <c r="AC579" s="30"/>
      <c r="AD579" s="30"/>
      <c r="AE579" s="30"/>
      <c r="AR579" s="152" t="s">
        <v>222</v>
      </c>
      <c r="AT579" s="152" t="s">
        <v>139</v>
      </c>
      <c r="AU579" s="152" t="s">
        <v>83</v>
      </c>
      <c r="AY579" s="18" t="s">
        <v>137</v>
      </c>
      <c r="BE579" s="153">
        <f>IF(N579="základní",J579,0)</f>
        <v>0</v>
      </c>
      <c r="BF579" s="153">
        <f>IF(N579="snížená",J579,0)</f>
        <v>0</v>
      </c>
      <c r="BG579" s="153">
        <f>IF(N579="zákl. přenesená",J579,0)</f>
        <v>0</v>
      </c>
      <c r="BH579" s="153">
        <f>IF(N579="sníž. přenesená",J579,0)</f>
        <v>0</v>
      </c>
      <c r="BI579" s="153">
        <f>IF(N579="nulová",J579,0)</f>
        <v>0</v>
      </c>
      <c r="BJ579" s="18" t="s">
        <v>81</v>
      </c>
      <c r="BK579" s="153">
        <f>ROUND(I579*H579,2)</f>
        <v>0</v>
      </c>
      <c r="BL579" s="18" t="s">
        <v>222</v>
      </c>
      <c r="BM579" s="152" t="s">
        <v>1052</v>
      </c>
    </row>
    <row r="580" spans="1:65" s="13" customFormat="1">
      <c r="B580" s="154"/>
      <c r="D580" s="155" t="s">
        <v>146</v>
      </c>
      <c r="E580" s="156" t="s">
        <v>1</v>
      </c>
      <c r="F580" s="157" t="s">
        <v>464</v>
      </c>
      <c r="H580" s="158">
        <v>1.5</v>
      </c>
      <c r="L580" s="154"/>
      <c r="M580" s="159"/>
      <c r="N580" s="160"/>
      <c r="O580" s="160"/>
      <c r="P580" s="160"/>
      <c r="Q580" s="160"/>
      <c r="R580" s="160"/>
      <c r="S580" s="160"/>
      <c r="T580" s="161"/>
      <c r="AT580" s="156" t="s">
        <v>146</v>
      </c>
      <c r="AU580" s="156" t="s">
        <v>83</v>
      </c>
      <c r="AV580" s="13" t="s">
        <v>83</v>
      </c>
      <c r="AW580" s="13" t="s">
        <v>29</v>
      </c>
      <c r="AX580" s="13" t="s">
        <v>81</v>
      </c>
      <c r="AY580" s="156" t="s">
        <v>137</v>
      </c>
    </row>
    <row r="581" spans="1:65" s="2" customFormat="1" ht="24.2" customHeight="1">
      <c r="A581" s="30"/>
      <c r="B581" s="141"/>
      <c r="C581" s="142" t="s">
        <v>1053</v>
      </c>
      <c r="D581" s="142" t="s">
        <v>139</v>
      </c>
      <c r="E581" s="143" t="s">
        <v>1054</v>
      </c>
      <c r="F581" s="144" t="s">
        <v>1055</v>
      </c>
      <c r="G581" s="145" t="s">
        <v>275</v>
      </c>
      <c r="H581" s="146">
        <v>6</v>
      </c>
      <c r="I581" s="198"/>
      <c r="J581" s="147">
        <f>ROUND(I581*H581,2)</f>
        <v>0</v>
      </c>
      <c r="K581" s="144" t="s">
        <v>143</v>
      </c>
      <c r="L581" s="31"/>
      <c r="M581" s="148" t="s">
        <v>1</v>
      </c>
      <c r="N581" s="149" t="s">
        <v>38</v>
      </c>
      <c r="O581" s="150">
        <v>1.8049999999999999</v>
      </c>
      <c r="P581" s="150">
        <f>O581*H581</f>
        <v>10.83</v>
      </c>
      <c r="Q581" s="150">
        <v>0</v>
      </c>
      <c r="R581" s="150">
        <f>Q581*H581</f>
        <v>0</v>
      </c>
      <c r="S581" s="150">
        <v>0</v>
      </c>
      <c r="T581" s="151">
        <f>S581*H581</f>
        <v>0</v>
      </c>
      <c r="U581" s="30"/>
      <c r="V581" s="30"/>
      <c r="W581" s="30"/>
      <c r="X581" s="30"/>
      <c r="Y581" s="30"/>
      <c r="Z581" s="30"/>
      <c r="AA581" s="30"/>
      <c r="AB581" s="30"/>
      <c r="AC581" s="30"/>
      <c r="AD581" s="30"/>
      <c r="AE581" s="30"/>
      <c r="AR581" s="152" t="s">
        <v>222</v>
      </c>
      <c r="AT581" s="152" t="s">
        <v>139</v>
      </c>
      <c r="AU581" s="152" t="s">
        <v>83</v>
      </c>
      <c r="AY581" s="18" t="s">
        <v>137</v>
      </c>
      <c r="BE581" s="153">
        <f>IF(N581="základní",J581,0)</f>
        <v>0</v>
      </c>
      <c r="BF581" s="153">
        <f>IF(N581="snížená",J581,0)</f>
        <v>0</v>
      </c>
      <c r="BG581" s="153">
        <f>IF(N581="zákl. přenesená",J581,0)</f>
        <v>0</v>
      </c>
      <c r="BH581" s="153">
        <f>IF(N581="sníž. přenesená",J581,0)</f>
        <v>0</v>
      </c>
      <c r="BI581" s="153">
        <f>IF(N581="nulová",J581,0)</f>
        <v>0</v>
      </c>
      <c r="BJ581" s="18" t="s">
        <v>81</v>
      </c>
      <c r="BK581" s="153">
        <f>ROUND(I581*H581,2)</f>
        <v>0</v>
      </c>
      <c r="BL581" s="18" t="s">
        <v>222</v>
      </c>
      <c r="BM581" s="152" t="s">
        <v>1056</v>
      </c>
    </row>
    <row r="582" spans="1:65" s="2" customFormat="1" ht="24.2" customHeight="1">
      <c r="A582" s="30"/>
      <c r="B582" s="141"/>
      <c r="C582" s="169" t="s">
        <v>1057</v>
      </c>
      <c r="D582" s="169" t="s">
        <v>201</v>
      </c>
      <c r="E582" s="170" t="s">
        <v>1058</v>
      </c>
      <c r="F582" s="171" t="s">
        <v>1059</v>
      </c>
      <c r="G582" s="172" t="s">
        <v>275</v>
      </c>
      <c r="H582" s="173">
        <v>2</v>
      </c>
      <c r="I582" s="198"/>
      <c r="J582" s="174">
        <f>ROUND(I582*H582,2)</f>
        <v>0</v>
      </c>
      <c r="K582" s="171" t="s">
        <v>143</v>
      </c>
      <c r="L582" s="175"/>
      <c r="M582" s="176" t="s">
        <v>1</v>
      </c>
      <c r="N582" s="177" t="s">
        <v>38</v>
      </c>
      <c r="O582" s="150">
        <v>0</v>
      </c>
      <c r="P582" s="150">
        <f>O582*H582</f>
        <v>0</v>
      </c>
      <c r="Q582" s="150">
        <v>1.6E-2</v>
      </c>
      <c r="R582" s="150">
        <f>Q582*H582</f>
        <v>3.2000000000000001E-2</v>
      </c>
      <c r="S582" s="150">
        <v>0</v>
      </c>
      <c r="T582" s="151">
        <f>S582*H582</f>
        <v>0</v>
      </c>
      <c r="U582" s="30"/>
      <c r="V582" s="30"/>
      <c r="W582" s="30"/>
      <c r="X582" s="30"/>
      <c r="Y582" s="30"/>
      <c r="Z582" s="30"/>
      <c r="AA582" s="30"/>
      <c r="AB582" s="30"/>
      <c r="AC582" s="30"/>
      <c r="AD582" s="30"/>
      <c r="AE582" s="30"/>
      <c r="AR582" s="152" t="s">
        <v>307</v>
      </c>
      <c r="AT582" s="152" t="s">
        <v>201</v>
      </c>
      <c r="AU582" s="152" t="s">
        <v>83</v>
      </c>
      <c r="AY582" s="18" t="s">
        <v>137</v>
      </c>
      <c r="BE582" s="153">
        <f>IF(N582="základní",J582,0)</f>
        <v>0</v>
      </c>
      <c r="BF582" s="153">
        <f>IF(N582="snížená",J582,0)</f>
        <v>0</v>
      </c>
      <c r="BG582" s="153">
        <f>IF(N582="zákl. přenesená",J582,0)</f>
        <v>0</v>
      </c>
      <c r="BH582" s="153">
        <f>IF(N582="sníž. přenesená",J582,0)</f>
        <v>0</v>
      </c>
      <c r="BI582" s="153">
        <f>IF(N582="nulová",J582,0)</f>
        <v>0</v>
      </c>
      <c r="BJ582" s="18" t="s">
        <v>81</v>
      </c>
      <c r="BK582" s="153">
        <f>ROUND(I582*H582,2)</f>
        <v>0</v>
      </c>
      <c r="BL582" s="18" t="s">
        <v>222</v>
      </c>
      <c r="BM582" s="152" t="s">
        <v>1060</v>
      </c>
    </row>
    <row r="583" spans="1:65" s="13" customFormat="1">
      <c r="B583" s="154"/>
      <c r="D583" s="155" t="s">
        <v>146</v>
      </c>
      <c r="E583" s="156" t="s">
        <v>1</v>
      </c>
      <c r="F583" s="157" t="s">
        <v>1061</v>
      </c>
      <c r="H583" s="158">
        <v>2</v>
      </c>
      <c r="L583" s="154"/>
      <c r="M583" s="159"/>
      <c r="N583" s="160"/>
      <c r="O583" s="160"/>
      <c r="P583" s="160"/>
      <c r="Q583" s="160"/>
      <c r="R583" s="160"/>
      <c r="S583" s="160"/>
      <c r="T583" s="161"/>
      <c r="AT583" s="156" t="s">
        <v>146</v>
      </c>
      <c r="AU583" s="156" t="s">
        <v>83</v>
      </c>
      <c r="AV583" s="13" t="s">
        <v>83</v>
      </c>
      <c r="AW583" s="13" t="s">
        <v>29</v>
      </c>
      <c r="AX583" s="13" t="s">
        <v>81</v>
      </c>
      <c r="AY583" s="156" t="s">
        <v>137</v>
      </c>
    </row>
    <row r="584" spans="1:65" s="2" customFormat="1" ht="24.2" customHeight="1">
      <c r="A584" s="30"/>
      <c r="B584" s="141"/>
      <c r="C584" s="169" t="s">
        <v>1062</v>
      </c>
      <c r="D584" s="169" t="s">
        <v>201</v>
      </c>
      <c r="E584" s="170" t="s">
        <v>1063</v>
      </c>
      <c r="F584" s="171" t="s">
        <v>1064</v>
      </c>
      <c r="G584" s="172" t="s">
        <v>275</v>
      </c>
      <c r="H584" s="173">
        <v>4</v>
      </c>
      <c r="I584" s="198"/>
      <c r="J584" s="174">
        <f>ROUND(I584*H584,2)</f>
        <v>0</v>
      </c>
      <c r="K584" s="171" t="s">
        <v>143</v>
      </c>
      <c r="L584" s="175"/>
      <c r="M584" s="176" t="s">
        <v>1</v>
      </c>
      <c r="N584" s="177" t="s">
        <v>38</v>
      </c>
      <c r="O584" s="150">
        <v>0</v>
      </c>
      <c r="P584" s="150">
        <f>O584*H584</f>
        <v>0</v>
      </c>
      <c r="Q584" s="150">
        <v>1.2999999999999999E-2</v>
      </c>
      <c r="R584" s="150">
        <f>Q584*H584</f>
        <v>5.1999999999999998E-2</v>
      </c>
      <c r="S584" s="150">
        <v>0</v>
      </c>
      <c r="T584" s="151">
        <f>S584*H584</f>
        <v>0</v>
      </c>
      <c r="U584" s="30"/>
      <c r="V584" s="30"/>
      <c r="W584" s="30"/>
      <c r="X584" s="30"/>
      <c r="Y584" s="30"/>
      <c r="Z584" s="30"/>
      <c r="AA584" s="30"/>
      <c r="AB584" s="30"/>
      <c r="AC584" s="30"/>
      <c r="AD584" s="30"/>
      <c r="AE584" s="30"/>
      <c r="AR584" s="152" t="s">
        <v>307</v>
      </c>
      <c r="AT584" s="152" t="s">
        <v>201</v>
      </c>
      <c r="AU584" s="152" t="s">
        <v>83</v>
      </c>
      <c r="AY584" s="18" t="s">
        <v>137</v>
      </c>
      <c r="BE584" s="153">
        <f>IF(N584="základní",J584,0)</f>
        <v>0</v>
      </c>
      <c r="BF584" s="153">
        <f>IF(N584="snížená",J584,0)</f>
        <v>0</v>
      </c>
      <c r="BG584" s="153">
        <f>IF(N584="zákl. přenesená",J584,0)</f>
        <v>0</v>
      </c>
      <c r="BH584" s="153">
        <f>IF(N584="sníž. přenesená",J584,0)</f>
        <v>0</v>
      </c>
      <c r="BI584" s="153">
        <f>IF(N584="nulová",J584,0)</f>
        <v>0</v>
      </c>
      <c r="BJ584" s="18" t="s">
        <v>81</v>
      </c>
      <c r="BK584" s="153">
        <f>ROUND(I584*H584,2)</f>
        <v>0</v>
      </c>
      <c r="BL584" s="18" t="s">
        <v>222</v>
      </c>
      <c r="BM584" s="152" t="s">
        <v>1065</v>
      </c>
    </row>
    <row r="585" spans="1:65" s="13" customFormat="1">
      <c r="B585" s="154"/>
      <c r="D585" s="155" t="s">
        <v>146</v>
      </c>
      <c r="E585" s="156" t="s">
        <v>1</v>
      </c>
      <c r="F585" s="157" t="s">
        <v>1066</v>
      </c>
      <c r="H585" s="158">
        <v>4</v>
      </c>
      <c r="L585" s="154"/>
      <c r="M585" s="159"/>
      <c r="N585" s="160"/>
      <c r="O585" s="160"/>
      <c r="P585" s="160"/>
      <c r="Q585" s="160"/>
      <c r="R585" s="160"/>
      <c r="S585" s="160"/>
      <c r="T585" s="161"/>
      <c r="AT585" s="156" t="s">
        <v>146</v>
      </c>
      <c r="AU585" s="156" t="s">
        <v>83</v>
      </c>
      <c r="AV585" s="13" t="s">
        <v>83</v>
      </c>
      <c r="AW585" s="13" t="s">
        <v>29</v>
      </c>
      <c r="AX585" s="13" t="s">
        <v>81</v>
      </c>
      <c r="AY585" s="156" t="s">
        <v>137</v>
      </c>
    </row>
    <row r="586" spans="1:65" s="2" customFormat="1" ht="16.5" customHeight="1">
      <c r="A586" s="30"/>
      <c r="B586" s="141"/>
      <c r="C586" s="142" t="s">
        <v>1067</v>
      </c>
      <c r="D586" s="142" t="s">
        <v>139</v>
      </c>
      <c r="E586" s="143" t="s">
        <v>1068</v>
      </c>
      <c r="F586" s="144" t="s">
        <v>1069</v>
      </c>
      <c r="G586" s="145" t="s">
        <v>275</v>
      </c>
      <c r="H586" s="146">
        <v>6</v>
      </c>
      <c r="I586" s="198"/>
      <c r="J586" s="147">
        <f t="shared" ref="J586:J594" si="10">ROUND(I586*H586,2)</f>
        <v>0</v>
      </c>
      <c r="K586" s="144" t="s">
        <v>143</v>
      </c>
      <c r="L586" s="31"/>
      <c r="M586" s="148" t="s">
        <v>1</v>
      </c>
      <c r="N586" s="149" t="s">
        <v>38</v>
      </c>
      <c r="O586" s="150">
        <v>0.20899999999999999</v>
      </c>
      <c r="P586" s="150">
        <f t="shared" ref="P586:P594" si="11">O586*H586</f>
        <v>1.254</v>
      </c>
      <c r="Q586" s="150">
        <v>0</v>
      </c>
      <c r="R586" s="150">
        <f t="shared" ref="R586:R594" si="12">Q586*H586</f>
        <v>0</v>
      </c>
      <c r="S586" s="150">
        <v>0</v>
      </c>
      <c r="T586" s="151">
        <f t="shared" ref="T586:T594" si="13">S586*H586</f>
        <v>0</v>
      </c>
      <c r="U586" s="30"/>
      <c r="V586" s="30"/>
      <c r="W586" s="30"/>
      <c r="X586" s="30"/>
      <c r="Y586" s="30"/>
      <c r="Z586" s="30"/>
      <c r="AA586" s="30"/>
      <c r="AB586" s="30"/>
      <c r="AC586" s="30"/>
      <c r="AD586" s="30"/>
      <c r="AE586" s="30"/>
      <c r="AR586" s="152" t="s">
        <v>222</v>
      </c>
      <c r="AT586" s="152" t="s">
        <v>139</v>
      </c>
      <c r="AU586" s="152" t="s">
        <v>83</v>
      </c>
      <c r="AY586" s="18" t="s">
        <v>137</v>
      </c>
      <c r="BE586" s="153">
        <f t="shared" ref="BE586:BE594" si="14">IF(N586="základní",J586,0)</f>
        <v>0</v>
      </c>
      <c r="BF586" s="153">
        <f t="shared" ref="BF586:BF594" si="15">IF(N586="snížená",J586,0)</f>
        <v>0</v>
      </c>
      <c r="BG586" s="153">
        <f t="shared" ref="BG586:BG594" si="16">IF(N586="zákl. přenesená",J586,0)</f>
        <v>0</v>
      </c>
      <c r="BH586" s="153">
        <f t="shared" ref="BH586:BH594" si="17">IF(N586="sníž. přenesená",J586,0)</f>
        <v>0</v>
      </c>
      <c r="BI586" s="153">
        <f t="shared" ref="BI586:BI594" si="18">IF(N586="nulová",J586,0)</f>
        <v>0</v>
      </c>
      <c r="BJ586" s="18" t="s">
        <v>81</v>
      </c>
      <c r="BK586" s="153">
        <f t="shared" ref="BK586:BK594" si="19">ROUND(I586*H586,2)</f>
        <v>0</v>
      </c>
      <c r="BL586" s="18" t="s">
        <v>222</v>
      </c>
      <c r="BM586" s="152" t="s">
        <v>1070</v>
      </c>
    </row>
    <row r="587" spans="1:65" s="2" customFormat="1" ht="24.2" customHeight="1">
      <c r="A587" s="30"/>
      <c r="B587" s="141"/>
      <c r="C587" s="169" t="s">
        <v>1071</v>
      </c>
      <c r="D587" s="169" t="s">
        <v>201</v>
      </c>
      <c r="E587" s="170" t="s">
        <v>1072</v>
      </c>
      <c r="F587" s="171" t="s">
        <v>1073</v>
      </c>
      <c r="G587" s="172" t="s">
        <v>275</v>
      </c>
      <c r="H587" s="173">
        <v>4</v>
      </c>
      <c r="I587" s="198"/>
      <c r="J587" s="174">
        <f t="shared" si="10"/>
        <v>0</v>
      </c>
      <c r="K587" s="171" t="s">
        <v>143</v>
      </c>
      <c r="L587" s="175"/>
      <c r="M587" s="176" t="s">
        <v>1</v>
      </c>
      <c r="N587" s="177" t="s">
        <v>38</v>
      </c>
      <c r="O587" s="150">
        <v>0</v>
      </c>
      <c r="P587" s="150">
        <f t="shared" si="11"/>
        <v>0</v>
      </c>
      <c r="Q587" s="150">
        <v>1.4999999999999999E-4</v>
      </c>
      <c r="R587" s="150">
        <f t="shared" si="12"/>
        <v>5.9999999999999995E-4</v>
      </c>
      <c r="S587" s="150">
        <v>0</v>
      </c>
      <c r="T587" s="151">
        <f t="shared" si="13"/>
        <v>0</v>
      </c>
      <c r="U587" s="30"/>
      <c r="V587" s="30"/>
      <c r="W587" s="30"/>
      <c r="X587" s="30"/>
      <c r="Y587" s="30"/>
      <c r="Z587" s="30"/>
      <c r="AA587" s="30"/>
      <c r="AB587" s="30"/>
      <c r="AC587" s="30"/>
      <c r="AD587" s="30"/>
      <c r="AE587" s="30"/>
      <c r="AR587" s="152" t="s">
        <v>307</v>
      </c>
      <c r="AT587" s="152" t="s">
        <v>201</v>
      </c>
      <c r="AU587" s="152" t="s">
        <v>83</v>
      </c>
      <c r="AY587" s="18" t="s">
        <v>137</v>
      </c>
      <c r="BE587" s="153">
        <f t="shared" si="14"/>
        <v>0</v>
      </c>
      <c r="BF587" s="153">
        <f t="shared" si="15"/>
        <v>0</v>
      </c>
      <c r="BG587" s="153">
        <f t="shared" si="16"/>
        <v>0</v>
      </c>
      <c r="BH587" s="153">
        <f t="shared" si="17"/>
        <v>0</v>
      </c>
      <c r="BI587" s="153">
        <f t="shared" si="18"/>
        <v>0</v>
      </c>
      <c r="BJ587" s="18" t="s">
        <v>81</v>
      </c>
      <c r="BK587" s="153">
        <f t="shared" si="19"/>
        <v>0</v>
      </c>
      <c r="BL587" s="18" t="s">
        <v>222</v>
      </c>
      <c r="BM587" s="152" t="s">
        <v>1074</v>
      </c>
    </row>
    <row r="588" spans="1:65" s="2" customFormat="1" ht="24.2" customHeight="1">
      <c r="A588" s="30"/>
      <c r="B588" s="141"/>
      <c r="C588" s="169" t="s">
        <v>1075</v>
      </c>
      <c r="D588" s="169" t="s">
        <v>201</v>
      </c>
      <c r="E588" s="170" t="s">
        <v>1076</v>
      </c>
      <c r="F588" s="171" t="s">
        <v>1077</v>
      </c>
      <c r="G588" s="172" t="s">
        <v>275</v>
      </c>
      <c r="H588" s="173">
        <v>2</v>
      </c>
      <c r="I588" s="198"/>
      <c r="J588" s="174">
        <f t="shared" si="10"/>
        <v>0</v>
      </c>
      <c r="K588" s="171" t="s">
        <v>143</v>
      </c>
      <c r="L588" s="175"/>
      <c r="M588" s="176" t="s">
        <v>1</v>
      </c>
      <c r="N588" s="177" t="s">
        <v>38</v>
      </c>
      <c r="O588" s="150">
        <v>0</v>
      </c>
      <c r="P588" s="150">
        <f t="shared" si="11"/>
        <v>0</v>
      </c>
      <c r="Q588" s="150">
        <v>1.4999999999999999E-4</v>
      </c>
      <c r="R588" s="150">
        <f t="shared" si="12"/>
        <v>2.9999999999999997E-4</v>
      </c>
      <c r="S588" s="150">
        <v>0</v>
      </c>
      <c r="T588" s="151">
        <f t="shared" si="13"/>
        <v>0</v>
      </c>
      <c r="U588" s="30"/>
      <c r="V588" s="30"/>
      <c r="W588" s="30"/>
      <c r="X588" s="30"/>
      <c r="Y588" s="30"/>
      <c r="Z588" s="30"/>
      <c r="AA588" s="30"/>
      <c r="AB588" s="30"/>
      <c r="AC588" s="30"/>
      <c r="AD588" s="30"/>
      <c r="AE588" s="30"/>
      <c r="AR588" s="152" t="s">
        <v>307</v>
      </c>
      <c r="AT588" s="152" t="s">
        <v>201</v>
      </c>
      <c r="AU588" s="152" t="s">
        <v>83</v>
      </c>
      <c r="AY588" s="18" t="s">
        <v>137</v>
      </c>
      <c r="BE588" s="153">
        <f t="shared" si="14"/>
        <v>0</v>
      </c>
      <c r="BF588" s="153">
        <f t="shared" si="15"/>
        <v>0</v>
      </c>
      <c r="BG588" s="153">
        <f t="shared" si="16"/>
        <v>0</v>
      </c>
      <c r="BH588" s="153">
        <f t="shared" si="17"/>
        <v>0</v>
      </c>
      <c r="BI588" s="153">
        <f t="shared" si="18"/>
        <v>0</v>
      </c>
      <c r="BJ588" s="18" t="s">
        <v>81</v>
      </c>
      <c r="BK588" s="153">
        <f t="shared" si="19"/>
        <v>0</v>
      </c>
      <c r="BL588" s="18" t="s">
        <v>222</v>
      </c>
      <c r="BM588" s="152" t="s">
        <v>1078</v>
      </c>
    </row>
    <row r="589" spans="1:65" s="2" customFormat="1" ht="21.75" customHeight="1">
      <c r="A589" s="30"/>
      <c r="B589" s="141"/>
      <c r="C589" s="142" t="s">
        <v>1079</v>
      </c>
      <c r="D589" s="142" t="s">
        <v>139</v>
      </c>
      <c r="E589" s="143" t="s">
        <v>1080</v>
      </c>
      <c r="F589" s="144" t="s">
        <v>1081</v>
      </c>
      <c r="G589" s="145" t="s">
        <v>275</v>
      </c>
      <c r="H589" s="146">
        <v>6</v>
      </c>
      <c r="I589" s="198"/>
      <c r="J589" s="147">
        <f t="shared" si="10"/>
        <v>0</v>
      </c>
      <c r="K589" s="144" t="s">
        <v>143</v>
      </c>
      <c r="L589" s="31"/>
      <c r="M589" s="148" t="s">
        <v>1</v>
      </c>
      <c r="N589" s="149" t="s">
        <v>38</v>
      </c>
      <c r="O589" s="150">
        <v>0.33500000000000002</v>
      </c>
      <c r="P589" s="150">
        <f t="shared" si="11"/>
        <v>2.0100000000000002</v>
      </c>
      <c r="Q589" s="150">
        <v>0</v>
      </c>
      <c r="R589" s="150">
        <f t="shared" si="12"/>
        <v>0</v>
      </c>
      <c r="S589" s="150">
        <v>0</v>
      </c>
      <c r="T589" s="151">
        <f t="shared" si="13"/>
        <v>0</v>
      </c>
      <c r="U589" s="30"/>
      <c r="V589" s="30"/>
      <c r="W589" s="30"/>
      <c r="X589" s="30"/>
      <c r="Y589" s="30"/>
      <c r="Z589" s="30"/>
      <c r="AA589" s="30"/>
      <c r="AB589" s="30"/>
      <c r="AC589" s="30"/>
      <c r="AD589" s="30"/>
      <c r="AE589" s="30"/>
      <c r="AR589" s="152" t="s">
        <v>222</v>
      </c>
      <c r="AT589" s="152" t="s">
        <v>139</v>
      </c>
      <c r="AU589" s="152" t="s">
        <v>83</v>
      </c>
      <c r="AY589" s="18" t="s">
        <v>137</v>
      </c>
      <c r="BE589" s="153">
        <f t="shared" si="14"/>
        <v>0</v>
      </c>
      <c r="BF589" s="153">
        <f t="shared" si="15"/>
        <v>0</v>
      </c>
      <c r="BG589" s="153">
        <f t="shared" si="16"/>
        <v>0</v>
      </c>
      <c r="BH589" s="153">
        <f t="shared" si="17"/>
        <v>0</v>
      </c>
      <c r="BI589" s="153">
        <f t="shared" si="18"/>
        <v>0</v>
      </c>
      <c r="BJ589" s="18" t="s">
        <v>81</v>
      </c>
      <c r="BK589" s="153">
        <f t="shared" si="19"/>
        <v>0</v>
      </c>
      <c r="BL589" s="18" t="s">
        <v>222</v>
      </c>
      <c r="BM589" s="152" t="s">
        <v>1082</v>
      </c>
    </row>
    <row r="590" spans="1:65" s="2" customFormat="1" ht="16.5" customHeight="1">
      <c r="A590" s="30"/>
      <c r="B590" s="141"/>
      <c r="C590" s="169" t="s">
        <v>1083</v>
      </c>
      <c r="D590" s="169" t="s">
        <v>201</v>
      </c>
      <c r="E590" s="170" t="s">
        <v>1084</v>
      </c>
      <c r="F590" s="171" t="s">
        <v>1085</v>
      </c>
      <c r="G590" s="172" t="s">
        <v>275</v>
      </c>
      <c r="H590" s="173">
        <v>6</v>
      </c>
      <c r="I590" s="198"/>
      <c r="J590" s="174">
        <f t="shared" si="10"/>
        <v>0</v>
      </c>
      <c r="K590" s="171" t="s">
        <v>143</v>
      </c>
      <c r="L590" s="175"/>
      <c r="M590" s="176" t="s">
        <v>1</v>
      </c>
      <c r="N590" s="177" t="s">
        <v>38</v>
      </c>
      <c r="O590" s="150">
        <v>0</v>
      </c>
      <c r="P590" s="150">
        <f t="shared" si="11"/>
        <v>0</v>
      </c>
      <c r="Q590" s="150">
        <v>2.2000000000000001E-3</v>
      </c>
      <c r="R590" s="150">
        <f t="shared" si="12"/>
        <v>1.32E-2</v>
      </c>
      <c r="S590" s="150">
        <v>0</v>
      </c>
      <c r="T590" s="151">
        <f t="shared" si="13"/>
        <v>0</v>
      </c>
      <c r="U590" s="30"/>
      <c r="V590" s="30"/>
      <c r="W590" s="30"/>
      <c r="X590" s="30"/>
      <c r="Y590" s="30"/>
      <c r="Z590" s="30"/>
      <c r="AA590" s="30"/>
      <c r="AB590" s="30"/>
      <c r="AC590" s="30"/>
      <c r="AD590" s="30"/>
      <c r="AE590" s="30"/>
      <c r="AR590" s="152" t="s">
        <v>307</v>
      </c>
      <c r="AT590" s="152" t="s">
        <v>201</v>
      </c>
      <c r="AU590" s="152" t="s">
        <v>83</v>
      </c>
      <c r="AY590" s="18" t="s">
        <v>137</v>
      </c>
      <c r="BE590" s="153">
        <f t="shared" si="14"/>
        <v>0</v>
      </c>
      <c r="BF590" s="153">
        <f t="shared" si="15"/>
        <v>0</v>
      </c>
      <c r="BG590" s="153">
        <f t="shared" si="16"/>
        <v>0</v>
      </c>
      <c r="BH590" s="153">
        <f t="shared" si="17"/>
        <v>0</v>
      </c>
      <c r="BI590" s="153">
        <f t="shared" si="18"/>
        <v>0</v>
      </c>
      <c r="BJ590" s="18" t="s">
        <v>81</v>
      </c>
      <c r="BK590" s="153">
        <f t="shared" si="19"/>
        <v>0</v>
      </c>
      <c r="BL590" s="18" t="s">
        <v>222</v>
      </c>
      <c r="BM590" s="152" t="s">
        <v>1086</v>
      </c>
    </row>
    <row r="591" spans="1:65" s="2" customFormat="1" ht="24.2" customHeight="1">
      <c r="A591" s="30"/>
      <c r="B591" s="141"/>
      <c r="C591" s="142" t="s">
        <v>1087</v>
      </c>
      <c r="D591" s="142" t="s">
        <v>139</v>
      </c>
      <c r="E591" s="143" t="s">
        <v>1088</v>
      </c>
      <c r="F591" s="144" t="s">
        <v>1089</v>
      </c>
      <c r="G591" s="145" t="s">
        <v>275</v>
      </c>
      <c r="H591" s="146">
        <v>6</v>
      </c>
      <c r="I591" s="198"/>
      <c r="J591" s="147">
        <f t="shared" si="10"/>
        <v>0</v>
      </c>
      <c r="K591" s="144" t="s">
        <v>143</v>
      </c>
      <c r="L591" s="31"/>
      <c r="M591" s="148" t="s">
        <v>1</v>
      </c>
      <c r="N591" s="149" t="s">
        <v>38</v>
      </c>
      <c r="O591" s="150">
        <v>2.9249999999999998</v>
      </c>
      <c r="P591" s="150">
        <f t="shared" si="11"/>
        <v>17.549999999999997</v>
      </c>
      <c r="Q591" s="150">
        <v>4.6999999999999999E-4</v>
      </c>
      <c r="R591" s="150">
        <f t="shared" si="12"/>
        <v>2.82E-3</v>
      </c>
      <c r="S591" s="150">
        <v>0</v>
      </c>
      <c r="T591" s="151">
        <f t="shared" si="13"/>
        <v>0</v>
      </c>
      <c r="U591" s="30"/>
      <c r="V591" s="30"/>
      <c r="W591" s="30"/>
      <c r="X591" s="30"/>
      <c r="Y591" s="30"/>
      <c r="Z591" s="30"/>
      <c r="AA591" s="30"/>
      <c r="AB591" s="30"/>
      <c r="AC591" s="30"/>
      <c r="AD591" s="30"/>
      <c r="AE591" s="30"/>
      <c r="AR591" s="152" t="s">
        <v>222</v>
      </c>
      <c r="AT591" s="152" t="s">
        <v>139</v>
      </c>
      <c r="AU591" s="152" t="s">
        <v>83</v>
      </c>
      <c r="AY591" s="18" t="s">
        <v>137</v>
      </c>
      <c r="BE591" s="153">
        <f t="shared" si="14"/>
        <v>0</v>
      </c>
      <c r="BF591" s="153">
        <f t="shared" si="15"/>
        <v>0</v>
      </c>
      <c r="BG591" s="153">
        <f t="shared" si="16"/>
        <v>0</v>
      </c>
      <c r="BH591" s="153">
        <f t="shared" si="17"/>
        <v>0</v>
      </c>
      <c r="BI591" s="153">
        <f t="shared" si="18"/>
        <v>0</v>
      </c>
      <c r="BJ591" s="18" t="s">
        <v>81</v>
      </c>
      <c r="BK591" s="153">
        <f t="shared" si="19"/>
        <v>0</v>
      </c>
      <c r="BL591" s="18" t="s">
        <v>222</v>
      </c>
      <c r="BM591" s="152" t="s">
        <v>1090</v>
      </c>
    </row>
    <row r="592" spans="1:65" s="2" customFormat="1" ht="37.9" customHeight="1">
      <c r="A592" s="30"/>
      <c r="B592" s="141"/>
      <c r="C592" s="169" t="s">
        <v>1091</v>
      </c>
      <c r="D592" s="169" t="s">
        <v>201</v>
      </c>
      <c r="E592" s="170" t="s">
        <v>1092</v>
      </c>
      <c r="F592" s="171" t="s">
        <v>1093</v>
      </c>
      <c r="G592" s="172" t="s">
        <v>275</v>
      </c>
      <c r="H592" s="173">
        <v>6</v>
      </c>
      <c r="I592" s="198"/>
      <c r="J592" s="174">
        <f t="shared" si="10"/>
        <v>0</v>
      </c>
      <c r="K592" s="171" t="s">
        <v>143</v>
      </c>
      <c r="L592" s="175"/>
      <c r="M592" s="176" t="s">
        <v>1</v>
      </c>
      <c r="N592" s="177" t="s">
        <v>38</v>
      </c>
      <c r="O592" s="150">
        <v>0</v>
      </c>
      <c r="P592" s="150">
        <f t="shared" si="11"/>
        <v>0</v>
      </c>
      <c r="Q592" s="150">
        <v>2.5999999999999999E-2</v>
      </c>
      <c r="R592" s="150">
        <f t="shared" si="12"/>
        <v>0.156</v>
      </c>
      <c r="S592" s="150">
        <v>0</v>
      </c>
      <c r="T592" s="151">
        <f t="shared" si="13"/>
        <v>0</v>
      </c>
      <c r="U592" s="30"/>
      <c r="V592" s="30"/>
      <c r="W592" s="30"/>
      <c r="X592" s="30"/>
      <c r="Y592" s="30"/>
      <c r="Z592" s="30"/>
      <c r="AA592" s="30"/>
      <c r="AB592" s="30"/>
      <c r="AC592" s="30"/>
      <c r="AD592" s="30"/>
      <c r="AE592" s="30"/>
      <c r="AR592" s="152" t="s">
        <v>307</v>
      </c>
      <c r="AT592" s="152" t="s">
        <v>201</v>
      </c>
      <c r="AU592" s="152" t="s">
        <v>83</v>
      </c>
      <c r="AY592" s="18" t="s">
        <v>137</v>
      </c>
      <c r="BE592" s="153">
        <f t="shared" si="14"/>
        <v>0</v>
      </c>
      <c r="BF592" s="153">
        <f t="shared" si="15"/>
        <v>0</v>
      </c>
      <c r="BG592" s="153">
        <f t="shared" si="16"/>
        <v>0</v>
      </c>
      <c r="BH592" s="153">
        <f t="shared" si="17"/>
        <v>0</v>
      </c>
      <c r="BI592" s="153">
        <f t="shared" si="18"/>
        <v>0</v>
      </c>
      <c r="BJ592" s="18" t="s">
        <v>81</v>
      </c>
      <c r="BK592" s="153">
        <f t="shared" si="19"/>
        <v>0</v>
      </c>
      <c r="BL592" s="18" t="s">
        <v>222</v>
      </c>
      <c r="BM592" s="152" t="s">
        <v>1094</v>
      </c>
    </row>
    <row r="593" spans="1:65" s="2" customFormat="1" ht="24.2" customHeight="1">
      <c r="A593" s="30"/>
      <c r="B593" s="141"/>
      <c r="C593" s="142" t="s">
        <v>1095</v>
      </c>
      <c r="D593" s="142" t="s">
        <v>139</v>
      </c>
      <c r="E593" s="143" t="s">
        <v>1096</v>
      </c>
      <c r="F593" s="144" t="s">
        <v>1097</v>
      </c>
      <c r="G593" s="145" t="s">
        <v>142</v>
      </c>
      <c r="H593" s="146">
        <v>3.35</v>
      </c>
      <c r="I593" s="198"/>
      <c r="J593" s="147">
        <f t="shared" si="10"/>
        <v>0</v>
      </c>
      <c r="K593" s="144" t="s">
        <v>1</v>
      </c>
      <c r="L593" s="31"/>
      <c r="M593" s="148" t="s">
        <v>1</v>
      </c>
      <c r="N593" s="149" t="s">
        <v>38</v>
      </c>
      <c r="O593" s="150">
        <v>0.05</v>
      </c>
      <c r="P593" s="150">
        <f t="shared" si="11"/>
        <v>0.16750000000000001</v>
      </c>
      <c r="Q593" s="150">
        <v>0</v>
      </c>
      <c r="R593" s="150">
        <f t="shared" si="12"/>
        <v>0</v>
      </c>
      <c r="S593" s="150">
        <v>2.4E-2</v>
      </c>
      <c r="T593" s="151">
        <f t="shared" si="13"/>
        <v>8.0399999999999999E-2</v>
      </c>
      <c r="U593" s="30"/>
      <c r="V593" s="30"/>
      <c r="W593" s="30"/>
      <c r="X593" s="30"/>
      <c r="Y593" s="30"/>
      <c r="Z593" s="30"/>
      <c r="AA593" s="30"/>
      <c r="AB593" s="30"/>
      <c r="AC593" s="30"/>
      <c r="AD593" s="30"/>
      <c r="AE593" s="30"/>
      <c r="AR593" s="152" t="s">
        <v>222</v>
      </c>
      <c r="AT593" s="152" t="s">
        <v>139</v>
      </c>
      <c r="AU593" s="152" t="s">
        <v>83</v>
      </c>
      <c r="AY593" s="18" t="s">
        <v>137</v>
      </c>
      <c r="BE593" s="153">
        <f t="shared" si="14"/>
        <v>0</v>
      </c>
      <c r="BF593" s="153">
        <f t="shared" si="15"/>
        <v>0</v>
      </c>
      <c r="BG593" s="153">
        <f t="shared" si="16"/>
        <v>0</v>
      </c>
      <c r="BH593" s="153">
        <f t="shared" si="17"/>
        <v>0</v>
      </c>
      <c r="BI593" s="153">
        <f t="shared" si="18"/>
        <v>0</v>
      </c>
      <c r="BJ593" s="18" t="s">
        <v>81</v>
      </c>
      <c r="BK593" s="153">
        <f t="shared" si="19"/>
        <v>0</v>
      </c>
      <c r="BL593" s="18" t="s">
        <v>222</v>
      </c>
      <c r="BM593" s="152" t="s">
        <v>1098</v>
      </c>
    </row>
    <row r="594" spans="1:65" s="2" customFormat="1" ht="24.2" customHeight="1">
      <c r="A594" s="30"/>
      <c r="B594" s="141"/>
      <c r="C594" s="142" t="s">
        <v>1099</v>
      </c>
      <c r="D594" s="142" t="s">
        <v>139</v>
      </c>
      <c r="E594" s="143" t="s">
        <v>1100</v>
      </c>
      <c r="F594" s="144" t="s">
        <v>1101</v>
      </c>
      <c r="G594" s="145" t="s">
        <v>275</v>
      </c>
      <c r="H594" s="146">
        <v>6</v>
      </c>
      <c r="I594" s="198"/>
      <c r="J594" s="147">
        <f t="shared" si="10"/>
        <v>0</v>
      </c>
      <c r="K594" s="144" t="s">
        <v>143</v>
      </c>
      <c r="L594" s="31"/>
      <c r="M594" s="148" t="s">
        <v>1</v>
      </c>
      <c r="N594" s="149" t="s">
        <v>38</v>
      </c>
      <c r="O594" s="150">
        <v>0.06</v>
      </c>
      <c r="P594" s="150">
        <f t="shared" si="11"/>
        <v>0.36</v>
      </c>
      <c r="Q594" s="150">
        <v>0</v>
      </c>
      <c r="R594" s="150">
        <f t="shared" si="12"/>
        <v>0</v>
      </c>
      <c r="S594" s="150">
        <v>1.7000000000000001E-2</v>
      </c>
      <c r="T594" s="151">
        <f t="shared" si="13"/>
        <v>0.10200000000000001</v>
      </c>
      <c r="U594" s="30"/>
      <c r="V594" s="30"/>
      <c r="W594" s="30"/>
      <c r="X594" s="30"/>
      <c r="Y594" s="30"/>
      <c r="Z594" s="30"/>
      <c r="AA594" s="30"/>
      <c r="AB594" s="30"/>
      <c r="AC594" s="30"/>
      <c r="AD594" s="30"/>
      <c r="AE594" s="30"/>
      <c r="AR594" s="152" t="s">
        <v>222</v>
      </c>
      <c r="AT594" s="152" t="s">
        <v>139</v>
      </c>
      <c r="AU594" s="152" t="s">
        <v>83</v>
      </c>
      <c r="AY594" s="18" t="s">
        <v>137</v>
      </c>
      <c r="BE594" s="153">
        <f t="shared" si="14"/>
        <v>0</v>
      </c>
      <c r="BF594" s="153">
        <f t="shared" si="15"/>
        <v>0</v>
      </c>
      <c r="BG594" s="153">
        <f t="shared" si="16"/>
        <v>0</v>
      </c>
      <c r="BH594" s="153">
        <f t="shared" si="17"/>
        <v>0</v>
      </c>
      <c r="BI594" s="153">
        <f t="shared" si="18"/>
        <v>0</v>
      </c>
      <c r="BJ594" s="18" t="s">
        <v>81</v>
      </c>
      <c r="BK594" s="153">
        <f t="shared" si="19"/>
        <v>0</v>
      </c>
      <c r="BL594" s="18" t="s">
        <v>222</v>
      </c>
      <c r="BM594" s="152" t="s">
        <v>1102</v>
      </c>
    </row>
    <row r="595" spans="1:65" s="13" customFormat="1">
      <c r="B595" s="154"/>
      <c r="D595" s="155" t="s">
        <v>146</v>
      </c>
      <c r="E595" s="156" t="s">
        <v>1</v>
      </c>
      <c r="F595" s="157" t="s">
        <v>1103</v>
      </c>
      <c r="H595" s="158">
        <v>6</v>
      </c>
      <c r="L595" s="154"/>
      <c r="M595" s="159"/>
      <c r="N595" s="160"/>
      <c r="O595" s="160"/>
      <c r="P595" s="160"/>
      <c r="Q595" s="160"/>
      <c r="R595" s="160"/>
      <c r="S595" s="160"/>
      <c r="T595" s="161"/>
      <c r="AT595" s="156" t="s">
        <v>146</v>
      </c>
      <c r="AU595" s="156" t="s">
        <v>83</v>
      </c>
      <c r="AV595" s="13" t="s">
        <v>83</v>
      </c>
      <c r="AW595" s="13" t="s">
        <v>29</v>
      </c>
      <c r="AX595" s="13" t="s">
        <v>81</v>
      </c>
      <c r="AY595" s="156" t="s">
        <v>137</v>
      </c>
    </row>
    <row r="596" spans="1:65" s="2" customFormat="1" ht="24.2" customHeight="1">
      <c r="A596" s="30"/>
      <c r="B596" s="141"/>
      <c r="C596" s="142" t="s">
        <v>1104</v>
      </c>
      <c r="D596" s="142" t="s">
        <v>139</v>
      </c>
      <c r="E596" s="143" t="s">
        <v>1105</v>
      </c>
      <c r="F596" s="144" t="s">
        <v>1106</v>
      </c>
      <c r="G596" s="145" t="s">
        <v>275</v>
      </c>
      <c r="H596" s="146">
        <v>4</v>
      </c>
      <c r="I596" s="198"/>
      <c r="J596" s="147">
        <f>ROUND(I596*H596,2)</f>
        <v>0</v>
      </c>
      <c r="K596" s="144" t="s">
        <v>143</v>
      </c>
      <c r="L596" s="31"/>
      <c r="M596" s="148" t="s">
        <v>1</v>
      </c>
      <c r="N596" s="149" t="s">
        <v>38</v>
      </c>
      <c r="O596" s="150">
        <v>0.05</v>
      </c>
      <c r="P596" s="150">
        <f>O596*H596</f>
        <v>0.2</v>
      </c>
      <c r="Q596" s="150">
        <v>0</v>
      </c>
      <c r="R596" s="150">
        <f>Q596*H596</f>
        <v>0</v>
      </c>
      <c r="S596" s="150">
        <v>2.4E-2</v>
      </c>
      <c r="T596" s="151">
        <f>S596*H596</f>
        <v>9.6000000000000002E-2</v>
      </c>
      <c r="U596" s="30"/>
      <c r="V596" s="30"/>
      <c r="W596" s="30"/>
      <c r="X596" s="30"/>
      <c r="Y596" s="30"/>
      <c r="Z596" s="30"/>
      <c r="AA596" s="30"/>
      <c r="AB596" s="30"/>
      <c r="AC596" s="30"/>
      <c r="AD596" s="30"/>
      <c r="AE596" s="30"/>
      <c r="AR596" s="152" t="s">
        <v>222</v>
      </c>
      <c r="AT596" s="152" t="s">
        <v>139</v>
      </c>
      <c r="AU596" s="152" t="s">
        <v>83</v>
      </c>
      <c r="AY596" s="18" t="s">
        <v>137</v>
      </c>
      <c r="BE596" s="153">
        <f>IF(N596="základní",J596,0)</f>
        <v>0</v>
      </c>
      <c r="BF596" s="153">
        <f>IF(N596="snížená",J596,0)</f>
        <v>0</v>
      </c>
      <c r="BG596" s="153">
        <f>IF(N596="zákl. přenesená",J596,0)</f>
        <v>0</v>
      </c>
      <c r="BH596" s="153">
        <f>IF(N596="sníž. přenesená",J596,0)</f>
        <v>0</v>
      </c>
      <c r="BI596" s="153">
        <f>IF(N596="nulová",J596,0)</f>
        <v>0</v>
      </c>
      <c r="BJ596" s="18" t="s">
        <v>81</v>
      </c>
      <c r="BK596" s="153">
        <f>ROUND(I596*H596,2)</f>
        <v>0</v>
      </c>
      <c r="BL596" s="18" t="s">
        <v>222</v>
      </c>
      <c r="BM596" s="152" t="s">
        <v>1107</v>
      </c>
    </row>
    <row r="597" spans="1:65" s="2" customFormat="1" ht="24.2" customHeight="1">
      <c r="A597" s="30"/>
      <c r="B597" s="141"/>
      <c r="C597" s="142" t="s">
        <v>1108</v>
      </c>
      <c r="D597" s="142" t="s">
        <v>139</v>
      </c>
      <c r="E597" s="143" t="s">
        <v>1109</v>
      </c>
      <c r="F597" s="144" t="s">
        <v>1110</v>
      </c>
      <c r="G597" s="145" t="s">
        <v>275</v>
      </c>
      <c r="H597" s="146">
        <v>3</v>
      </c>
      <c r="I597" s="198"/>
      <c r="J597" s="147">
        <f>ROUND(I597*H597,2)</f>
        <v>0</v>
      </c>
      <c r="K597" s="144" t="s">
        <v>143</v>
      </c>
      <c r="L597" s="31"/>
      <c r="M597" s="148" t="s">
        <v>1</v>
      </c>
      <c r="N597" s="149" t="s">
        <v>38</v>
      </c>
      <c r="O597" s="150">
        <v>0.46400000000000002</v>
      </c>
      <c r="P597" s="150">
        <f>O597*H597</f>
        <v>1.3920000000000001</v>
      </c>
      <c r="Q597" s="150">
        <v>0</v>
      </c>
      <c r="R597" s="150">
        <f>Q597*H597</f>
        <v>0</v>
      </c>
      <c r="S597" s="150">
        <v>0</v>
      </c>
      <c r="T597" s="151">
        <f>S597*H597</f>
        <v>0</v>
      </c>
      <c r="U597" s="30"/>
      <c r="V597" s="30"/>
      <c r="W597" s="30"/>
      <c r="X597" s="30"/>
      <c r="Y597" s="30"/>
      <c r="Z597" s="30"/>
      <c r="AA597" s="30"/>
      <c r="AB597" s="30"/>
      <c r="AC597" s="30"/>
      <c r="AD597" s="30"/>
      <c r="AE597" s="30"/>
      <c r="AR597" s="152" t="s">
        <v>222</v>
      </c>
      <c r="AT597" s="152" t="s">
        <v>139</v>
      </c>
      <c r="AU597" s="152" t="s">
        <v>83</v>
      </c>
      <c r="AY597" s="18" t="s">
        <v>137</v>
      </c>
      <c r="BE597" s="153">
        <f>IF(N597="základní",J597,0)</f>
        <v>0</v>
      </c>
      <c r="BF597" s="153">
        <f>IF(N597="snížená",J597,0)</f>
        <v>0</v>
      </c>
      <c r="BG597" s="153">
        <f>IF(N597="zákl. přenesená",J597,0)</f>
        <v>0</v>
      </c>
      <c r="BH597" s="153">
        <f>IF(N597="sníž. přenesená",J597,0)</f>
        <v>0</v>
      </c>
      <c r="BI597" s="153">
        <f>IF(N597="nulová",J597,0)</f>
        <v>0</v>
      </c>
      <c r="BJ597" s="18" t="s">
        <v>81</v>
      </c>
      <c r="BK597" s="153">
        <f>ROUND(I597*H597,2)</f>
        <v>0</v>
      </c>
      <c r="BL597" s="18" t="s">
        <v>222</v>
      </c>
      <c r="BM597" s="152" t="s">
        <v>1111</v>
      </c>
    </row>
    <row r="598" spans="1:65" s="2" customFormat="1" ht="24.2" customHeight="1">
      <c r="A598" s="30"/>
      <c r="B598" s="141"/>
      <c r="C598" s="169" t="s">
        <v>1112</v>
      </c>
      <c r="D598" s="169" t="s">
        <v>201</v>
      </c>
      <c r="E598" s="170" t="s">
        <v>1113</v>
      </c>
      <c r="F598" s="171" t="s">
        <v>1114</v>
      </c>
      <c r="G598" s="172" t="s">
        <v>142</v>
      </c>
      <c r="H598" s="173">
        <v>4.7249999999999996</v>
      </c>
      <c r="I598" s="198"/>
      <c r="J598" s="174">
        <f>ROUND(I598*H598,2)</f>
        <v>0</v>
      </c>
      <c r="K598" s="171" t="s">
        <v>143</v>
      </c>
      <c r="L598" s="175"/>
      <c r="M598" s="176" t="s">
        <v>1</v>
      </c>
      <c r="N598" s="177" t="s">
        <v>38</v>
      </c>
      <c r="O598" s="150">
        <v>0</v>
      </c>
      <c r="P598" s="150">
        <f>O598*H598</f>
        <v>0</v>
      </c>
      <c r="Q598" s="150">
        <v>4.0000000000000001E-3</v>
      </c>
      <c r="R598" s="150">
        <f>Q598*H598</f>
        <v>1.89E-2</v>
      </c>
      <c r="S598" s="150">
        <v>0</v>
      </c>
      <c r="T598" s="151">
        <f>S598*H598</f>
        <v>0</v>
      </c>
      <c r="U598" s="30"/>
      <c r="V598" s="30"/>
      <c r="W598" s="30"/>
      <c r="X598" s="30"/>
      <c r="Y598" s="30"/>
      <c r="Z598" s="30"/>
      <c r="AA598" s="30"/>
      <c r="AB598" s="30"/>
      <c r="AC598" s="30"/>
      <c r="AD598" s="30"/>
      <c r="AE598" s="30"/>
      <c r="AR598" s="152" t="s">
        <v>307</v>
      </c>
      <c r="AT598" s="152" t="s">
        <v>201</v>
      </c>
      <c r="AU598" s="152" t="s">
        <v>83</v>
      </c>
      <c r="AY598" s="18" t="s">
        <v>137</v>
      </c>
      <c r="BE598" s="153">
        <f>IF(N598="základní",J598,0)</f>
        <v>0</v>
      </c>
      <c r="BF598" s="153">
        <f>IF(N598="snížená",J598,0)</f>
        <v>0</v>
      </c>
      <c r="BG598" s="153">
        <f>IF(N598="zákl. přenesená",J598,0)</f>
        <v>0</v>
      </c>
      <c r="BH598" s="153">
        <f>IF(N598="sníž. přenesená",J598,0)</f>
        <v>0</v>
      </c>
      <c r="BI598" s="153">
        <f>IF(N598="nulová",J598,0)</f>
        <v>0</v>
      </c>
      <c r="BJ598" s="18" t="s">
        <v>81</v>
      </c>
      <c r="BK598" s="153">
        <f>ROUND(I598*H598,2)</f>
        <v>0</v>
      </c>
      <c r="BL598" s="18" t="s">
        <v>222</v>
      </c>
      <c r="BM598" s="152" t="s">
        <v>1115</v>
      </c>
    </row>
    <row r="599" spans="1:65" s="13" customFormat="1">
      <c r="B599" s="154"/>
      <c r="D599" s="155" t="s">
        <v>146</v>
      </c>
      <c r="E599" s="156" t="s">
        <v>1</v>
      </c>
      <c r="F599" s="157" t="s">
        <v>1116</v>
      </c>
      <c r="H599" s="158">
        <v>4.5</v>
      </c>
      <c r="L599" s="154"/>
      <c r="M599" s="159"/>
      <c r="N599" s="160"/>
      <c r="O599" s="160"/>
      <c r="P599" s="160"/>
      <c r="Q599" s="160"/>
      <c r="R599" s="160"/>
      <c r="S599" s="160"/>
      <c r="T599" s="161"/>
      <c r="AT599" s="156" t="s">
        <v>146</v>
      </c>
      <c r="AU599" s="156" t="s">
        <v>83</v>
      </c>
      <c r="AV599" s="13" t="s">
        <v>83</v>
      </c>
      <c r="AW599" s="13" t="s">
        <v>29</v>
      </c>
      <c r="AX599" s="13" t="s">
        <v>81</v>
      </c>
      <c r="AY599" s="156" t="s">
        <v>137</v>
      </c>
    </row>
    <row r="600" spans="1:65" s="13" customFormat="1">
      <c r="B600" s="154"/>
      <c r="D600" s="155" t="s">
        <v>146</v>
      </c>
      <c r="F600" s="157" t="s">
        <v>1117</v>
      </c>
      <c r="H600" s="158">
        <v>4.7249999999999996</v>
      </c>
      <c r="L600" s="154"/>
      <c r="M600" s="159"/>
      <c r="N600" s="160"/>
      <c r="O600" s="160"/>
      <c r="P600" s="160"/>
      <c r="Q600" s="160"/>
      <c r="R600" s="160"/>
      <c r="S600" s="160"/>
      <c r="T600" s="161"/>
      <c r="AT600" s="156" t="s">
        <v>146</v>
      </c>
      <c r="AU600" s="156" t="s">
        <v>83</v>
      </c>
      <c r="AV600" s="13" t="s">
        <v>83</v>
      </c>
      <c r="AW600" s="13" t="s">
        <v>3</v>
      </c>
      <c r="AX600" s="13" t="s">
        <v>81</v>
      </c>
      <c r="AY600" s="156" t="s">
        <v>137</v>
      </c>
    </row>
    <row r="601" spans="1:65" s="2" customFormat="1" ht="24.2" customHeight="1">
      <c r="A601" s="30"/>
      <c r="B601" s="141"/>
      <c r="C601" s="142" t="s">
        <v>1118</v>
      </c>
      <c r="D601" s="142" t="s">
        <v>139</v>
      </c>
      <c r="E601" s="143" t="s">
        <v>1119</v>
      </c>
      <c r="F601" s="144" t="s">
        <v>1120</v>
      </c>
      <c r="G601" s="145" t="s">
        <v>275</v>
      </c>
      <c r="H601" s="146">
        <v>1</v>
      </c>
      <c r="I601" s="198"/>
      <c r="J601" s="147">
        <f>ROUND(I601*H601,2)</f>
        <v>0</v>
      </c>
      <c r="K601" s="144" t="s">
        <v>143</v>
      </c>
      <c r="L601" s="31"/>
      <c r="M601" s="148" t="s">
        <v>1</v>
      </c>
      <c r="N601" s="149" t="s">
        <v>38</v>
      </c>
      <c r="O601" s="150">
        <v>0.63</v>
      </c>
      <c r="P601" s="150">
        <f>O601*H601</f>
        <v>0.63</v>
      </c>
      <c r="Q601" s="150">
        <v>0</v>
      </c>
      <c r="R601" s="150">
        <f>Q601*H601</f>
        <v>0</v>
      </c>
      <c r="S601" s="150">
        <v>0</v>
      </c>
      <c r="T601" s="151">
        <f>S601*H601</f>
        <v>0</v>
      </c>
      <c r="U601" s="30"/>
      <c r="V601" s="30"/>
      <c r="W601" s="30"/>
      <c r="X601" s="30"/>
      <c r="Y601" s="30"/>
      <c r="Z601" s="30"/>
      <c r="AA601" s="30"/>
      <c r="AB601" s="30"/>
      <c r="AC601" s="30"/>
      <c r="AD601" s="30"/>
      <c r="AE601" s="30"/>
      <c r="AR601" s="152" t="s">
        <v>222</v>
      </c>
      <c r="AT601" s="152" t="s">
        <v>139</v>
      </c>
      <c r="AU601" s="152" t="s">
        <v>83</v>
      </c>
      <c r="AY601" s="18" t="s">
        <v>137</v>
      </c>
      <c r="BE601" s="153">
        <f>IF(N601="základní",J601,0)</f>
        <v>0</v>
      </c>
      <c r="BF601" s="153">
        <f>IF(N601="snížená",J601,0)</f>
        <v>0</v>
      </c>
      <c r="BG601" s="153">
        <f>IF(N601="zákl. přenesená",J601,0)</f>
        <v>0</v>
      </c>
      <c r="BH601" s="153">
        <f>IF(N601="sníž. přenesená",J601,0)</f>
        <v>0</v>
      </c>
      <c r="BI601" s="153">
        <f>IF(N601="nulová",J601,0)</f>
        <v>0</v>
      </c>
      <c r="BJ601" s="18" t="s">
        <v>81</v>
      </c>
      <c r="BK601" s="153">
        <f>ROUND(I601*H601,2)</f>
        <v>0</v>
      </c>
      <c r="BL601" s="18" t="s">
        <v>222</v>
      </c>
      <c r="BM601" s="152" t="s">
        <v>1121</v>
      </c>
    </row>
    <row r="602" spans="1:65" s="2" customFormat="1" ht="24.2" customHeight="1">
      <c r="A602" s="30"/>
      <c r="B602" s="141"/>
      <c r="C602" s="169" t="s">
        <v>1122</v>
      </c>
      <c r="D602" s="169" t="s">
        <v>201</v>
      </c>
      <c r="E602" s="170" t="s">
        <v>1113</v>
      </c>
      <c r="F602" s="171" t="s">
        <v>1114</v>
      </c>
      <c r="G602" s="172" t="s">
        <v>142</v>
      </c>
      <c r="H602" s="173">
        <v>2.1</v>
      </c>
      <c r="I602" s="198"/>
      <c r="J602" s="174">
        <f>ROUND(I602*H602,2)</f>
        <v>0</v>
      </c>
      <c r="K602" s="171" t="s">
        <v>143</v>
      </c>
      <c r="L602" s="175"/>
      <c r="M602" s="176" t="s">
        <v>1</v>
      </c>
      <c r="N602" s="177" t="s">
        <v>38</v>
      </c>
      <c r="O602" s="150">
        <v>0</v>
      </c>
      <c r="P602" s="150">
        <f>O602*H602</f>
        <v>0</v>
      </c>
      <c r="Q602" s="150">
        <v>4.0000000000000001E-3</v>
      </c>
      <c r="R602" s="150">
        <f>Q602*H602</f>
        <v>8.4000000000000012E-3</v>
      </c>
      <c r="S602" s="150">
        <v>0</v>
      </c>
      <c r="T602" s="151">
        <f>S602*H602</f>
        <v>0</v>
      </c>
      <c r="U602" s="30"/>
      <c r="V602" s="30"/>
      <c r="W602" s="30"/>
      <c r="X602" s="30"/>
      <c r="Y602" s="30"/>
      <c r="Z602" s="30"/>
      <c r="AA602" s="30"/>
      <c r="AB602" s="30"/>
      <c r="AC602" s="30"/>
      <c r="AD602" s="30"/>
      <c r="AE602" s="30"/>
      <c r="AR602" s="152" t="s">
        <v>307</v>
      </c>
      <c r="AT602" s="152" t="s">
        <v>201</v>
      </c>
      <c r="AU602" s="152" t="s">
        <v>83</v>
      </c>
      <c r="AY602" s="18" t="s">
        <v>137</v>
      </c>
      <c r="BE602" s="153">
        <f>IF(N602="základní",J602,0)</f>
        <v>0</v>
      </c>
      <c r="BF602" s="153">
        <f>IF(N602="snížená",J602,0)</f>
        <v>0</v>
      </c>
      <c r="BG602" s="153">
        <f>IF(N602="zákl. přenesená",J602,0)</f>
        <v>0</v>
      </c>
      <c r="BH602" s="153">
        <f>IF(N602="sníž. přenesená",J602,0)</f>
        <v>0</v>
      </c>
      <c r="BI602" s="153">
        <f>IF(N602="nulová",J602,0)</f>
        <v>0</v>
      </c>
      <c r="BJ602" s="18" t="s">
        <v>81</v>
      </c>
      <c r="BK602" s="153">
        <f>ROUND(I602*H602,2)</f>
        <v>0</v>
      </c>
      <c r="BL602" s="18" t="s">
        <v>222</v>
      </c>
      <c r="BM602" s="152" t="s">
        <v>1123</v>
      </c>
    </row>
    <row r="603" spans="1:65" s="13" customFormat="1">
      <c r="B603" s="154"/>
      <c r="D603" s="155" t="s">
        <v>146</v>
      </c>
      <c r="E603" s="156" t="s">
        <v>1</v>
      </c>
      <c r="F603" s="157" t="s">
        <v>993</v>
      </c>
      <c r="H603" s="158">
        <v>2</v>
      </c>
      <c r="L603" s="154"/>
      <c r="M603" s="159"/>
      <c r="N603" s="160"/>
      <c r="O603" s="160"/>
      <c r="P603" s="160"/>
      <c r="Q603" s="160"/>
      <c r="R603" s="160"/>
      <c r="S603" s="160"/>
      <c r="T603" s="161"/>
      <c r="AT603" s="156" t="s">
        <v>146</v>
      </c>
      <c r="AU603" s="156" t="s">
        <v>83</v>
      </c>
      <c r="AV603" s="13" t="s">
        <v>83</v>
      </c>
      <c r="AW603" s="13" t="s">
        <v>29</v>
      </c>
      <c r="AX603" s="13" t="s">
        <v>81</v>
      </c>
      <c r="AY603" s="156" t="s">
        <v>137</v>
      </c>
    </row>
    <row r="604" spans="1:65" s="13" customFormat="1">
      <c r="B604" s="154"/>
      <c r="D604" s="155" t="s">
        <v>146</v>
      </c>
      <c r="F604" s="157" t="s">
        <v>1124</v>
      </c>
      <c r="H604" s="158">
        <v>2.1</v>
      </c>
      <c r="L604" s="154"/>
      <c r="M604" s="159"/>
      <c r="N604" s="160"/>
      <c r="O604" s="160"/>
      <c r="P604" s="160"/>
      <c r="Q604" s="160"/>
      <c r="R604" s="160"/>
      <c r="S604" s="160"/>
      <c r="T604" s="161"/>
      <c r="AT604" s="156" t="s">
        <v>146</v>
      </c>
      <c r="AU604" s="156" t="s">
        <v>83</v>
      </c>
      <c r="AV604" s="13" t="s">
        <v>83</v>
      </c>
      <c r="AW604" s="13" t="s">
        <v>3</v>
      </c>
      <c r="AX604" s="13" t="s">
        <v>81</v>
      </c>
      <c r="AY604" s="156" t="s">
        <v>137</v>
      </c>
    </row>
    <row r="605" spans="1:65" s="2" customFormat="1" ht="24.2" customHeight="1">
      <c r="A605" s="30"/>
      <c r="B605" s="141"/>
      <c r="C605" s="142" t="s">
        <v>1125</v>
      </c>
      <c r="D605" s="142" t="s">
        <v>139</v>
      </c>
      <c r="E605" s="143" t="s">
        <v>1126</v>
      </c>
      <c r="F605" s="144" t="s">
        <v>1127</v>
      </c>
      <c r="G605" s="145" t="s">
        <v>1128</v>
      </c>
      <c r="H605" s="146">
        <v>2376.0250000000001</v>
      </c>
      <c r="I605" s="198"/>
      <c r="J605" s="147">
        <f>ROUND(I605*H605,2)</f>
        <v>0</v>
      </c>
      <c r="K605" s="144" t="s">
        <v>143</v>
      </c>
      <c r="L605" s="31"/>
      <c r="M605" s="148" t="s">
        <v>1</v>
      </c>
      <c r="N605" s="149" t="s">
        <v>38</v>
      </c>
      <c r="O605" s="150">
        <v>0</v>
      </c>
      <c r="P605" s="150">
        <f>O605*H605</f>
        <v>0</v>
      </c>
      <c r="Q605" s="150">
        <v>0</v>
      </c>
      <c r="R605" s="150">
        <f>Q605*H605</f>
        <v>0</v>
      </c>
      <c r="S605" s="150">
        <v>0</v>
      </c>
      <c r="T605" s="151">
        <f>S605*H605</f>
        <v>0</v>
      </c>
      <c r="U605" s="30"/>
      <c r="V605" s="30"/>
      <c r="W605" s="30"/>
      <c r="X605" s="30"/>
      <c r="Y605" s="30"/>
      <c r="Z605" s="30"/>
      <c r="AA605" s="30"/>
      <c r="AB605" s="30"/>
      <c r="AC605" s="30"/>
      <c r="AD605" s="30"/>
      <c r="AE605" s="30"/>
      <c r="AR605" s="152" t="s">
        <v>222</v>
      </c>
      <c r="AT605" s="152" t="s">
        <v>139</v>
      </c>
      <c r="AU605" s="152" t="s">
        <v>83</v>
      </c>
      <c r="AY605" s="18" t="s">
        <v>137</v>
      </c>
      <c r="BE605" s="153">
        <f>IF(N605="základní",J605,0)</f>
        <v>0</v>
      </c>
      <c r="BF605" s="153">
        <f>IF(N605="snížená",J605,0)</f>
        <v>0</v>
      </c>
      <c r="BG605" s="153">
        <f>IF(N605="zákl. přenesená",J605,0)</f>
        <v>0</v>
      </c>
      <c r="BH605" s="153">
        <f>IF(N605="sníž. přenesená",J605,0)</f>
        <v>0</v>
      </c>
      <c r="BI605" s="153">
        <f>IF(N605="nulová",J605,0)</f>
        <v>0</v>
      </c>
      <c r="BJ605" s="18" t="s">
        <v>81</v>
      </c>
      <c r="BK605" s="153">
        <f>ROUND(I605*H605,2)</f>
        <v>0</v>
      </c>
      <c r="BL605" s="18" t="s">
        <v>222</v>
      </c>
      <c r="BM605" s="152" t="s">
        <v>1129</v>
      </c>
    </row>
    <row r="606" spans="1:65" s="12" customFormat="1" ht="22.9" customHeight="1">
      <c r="B606" s="129"/>
      <c r="D606" s="130" t="s">
        <v>72</v>
      </c>
      <c r="E606" s="139" t="s">
        <v>1130</v>
      </c>
      <c r="F606" s="139" t="s">
        <v>1131</v>
      </c>
      <c r="J606" s="140">
        <f>BK606</f>
        <v>0</v>
      </c>
      <c r="L606" s="129"/>
      <c r="M606" s="133"/>
      <c r="N606" s="134"/>
      <c r="O606" s="134"/>
      <c r="P606" s="135">
        <f>SUM(P607:P637)</f>
        <v>88.974400000000003</v>
      </c>
      <c r="Q606" s="134"/>
      <c r="R606" s="135">
        <f>SUM(R607:R637)</f>
        <v>2.3795557999999994</v>
      </c>
      <c r="S606" s="134"/>
      <c r="T606" s="136">
        <f>SUM(T607:T637)</f>
        <v>0</v>
      </c>
      <c r="AR606" s="130" t="s">
        <v>83</v>
      </c>
      <c r="AT606" s="137" t="s">
        <v>72</v>
      </c>
      <c r="AU606" s="137" t="s">
        <v>81</v>
      </c>
      <c r="AY606" s="130" t="s">
        <v>137</v>
      </c>
      <c r="BK606" s="138">
        <f>SUM(BK607:BK637)</f>
        <v>0</v>
      </c>
    </row>
    <row r="607" spans="1:65" s="2" customFormat="1" ht="16.5" customHeight="1">
      <c r="A607" s="30"/>
      <c r="B607" s="141"/>
      <c r="C607" s="142" t="s">
        <v>1132</v>
      </c>
      <c r="D607" s="142" t="s">
        <v>139</v>
      </c>
      <c r="E607" s="143" t="s">
        <v>1133</v>
      </c>
      <c r="F607" s="144" t="s">
        <v>1134</v>
      </c>
      <c r="G607" s="145" t="s">
        <v>215</v>
      </c>
      <c r="H607" s="146">
        <v>65.34</v>
      </c>
      <c r="I607" s="198"/>
      <c r="J607" s="147">
        <f>ROUND(I607*H607,2)</f>
        <v>0</v>
      </c>
      <c r="K607" s="144" t="s">
        <v>143</v>
      </c>
      <c r="L607" s="31"/>
      <c r="M607" s="148" t="s">
        <v>1</v>
      </c>
      <c r="N607" s="149" t="s">
        <v>38</v>
      </c>
      <c r="O607" s="150">
        <v>2.4E-2</v>
      </c>
      <c r="P607" s="150">
        <f>O607*H607</f>
        <v>1.5681600000000002</v>
      </c>
      <c r="Q607" s="150">
        <v>0</v>
      </c>
      <c r="R607" s="150">
        <f>Q607*H607</f>
        <v>0</v>
      </c>
      <c r="S607" s="150">
        <v>0</v>
      </c>
      <c r="T607" s="151">
        <f>S607*H607</f>
        <v>0</v>
      </c>
      <c r="U607" s="30"/>
      <c r="V607" s="30"/>
      <c r="W607" s="30"/>
      <c r="X607" s="30"/>
      <c r="Y607" s="30"/>
      <c r="Z607" s="30"/>
      <c r="AA607" s="30"/>
      <c r="AB607" s="30"/>
      <c r="AC607" s="30"/>
      <c r="AD607" s="30"/>
      <c r="AE607" s="30"/>
      <c r="AR607" s="152" t="s">
        <v>222</v>
      </c>
      <c r="AT607" s="152" t="s">
        <v>139</v>
      </c>
      <c r="AU607" s="152" t="s">
        <v>83</v>
      </c>
      <c r="AY607" s="18" t="s">
        <v>137</v>
      </c>
      <c r="BE607" s="153">
        <f>IF(N607="základní",J607,0)</f>
        <v>0</v>
      </c>
      <c r="BF607" s="153">
        <f>IF(N607="snížená",J607,0)</f>
        <v>0</v>
      </c>
      <c r="BG607" s="153">
        <f>IF(N607="zákl. přenesená",J607,0)</f>
        <v>0</v>
      </c>
      <c r="BH607" s="153">
        <f>IF(N607="sníž. přenesená",J607,0)</f>
        <v>0</v>
      </c>
      <c r="BI607" s="153">
        <f>IF(N607="nulová",J607,0)</f>
        <v>0</v>
      </c>
      <c r="BJ607" s="18" t="s">
        <v>81</v>
      </c>
      <c r="BK607" s="153">
        <f>ROUND(I607*H607,2)</f>
        <v>0</v>
      </c>
      <c r="BL607" s="18" t="s">
        <v>222</v>
      </c>
      <c r="BM607" s="152" t="s">
        <v>1135</v>
      </c>
    </row>
    <row r="608" spans="1:65" s="13" customFormat="1">
      <c r="B608" s="154"/>
      <c r="D608" s="155" t="s">
        <v>146</v>
      </c>
      <c r="E608" s="156" t="s">
        <v>1</v>
      </c>
      <c r="F608" s="157" t="s">
        <v>1136</v>
      </c>
      <c r="H608" s="158">
        <v>28.6</v>
      </c>
      <c r="L608" s="154"/>
      <c r="M608" s="159"/>
      <c r="N608" s="160"/>
      <c r="O608" s="160"/>
      <c r="P608" s="160"/>
      <c r="Q608" s="160"/>
      <c r="R608" s="160"/>
      <c r="S608" s="160"/>
      <c r="T608" s="161"/>
      <c r="AT608" s="156" t="s">
        <v>146</v>
      </c>
      <c r="AU608" s="156" t="s">
        <v>83</v>
      </c>
      <c r="AV608" s="13" t="s">
        <v>83</v>
      </c>
      <c r="AW608" s="13" t="s">
        <v>29</v>
      </c>
      <c r="AX608" s="13" t="s">
        <v>73</v>
      </c>
      <c r="AY608" s="156" t="s">
        <v>137</v>
      </c>
    </row>
    <row r="609" spans="1:65" s="13" customFormat="1">
      <c r="B609" s="154"/>
      <c r="D609" s="155" t="s">
        <v>146</v>
      </c>
      <c r="E609" s="156" t="s">
        <v>1</v>
      </c>
      <c r="F609" s="157" t="s">
        <v>1137</v>
      </c>
      <c r="H609" s="158">
        <v>25.94</v>
      </c>
      <c r="L609" s="154"/>
      <c r="M609" s="159"/>
      <c r="N609" s="160"/>
      <c r="O609" s="160"/>
      <c r="P609" s="160"/>
      <c r="Q609" s="160"/>
      <c r="R609" s="160"/>
      <c r="S609" s="160"/>
      <c r="T609" s="161"/>
      <c r="AT609" s="156" t="s">
        <v>146</v>
      </c>
      <c r="AU609" s="156" t="s">
        <v>83</v>
      </c>
      <c r="AV609" s="13" t="s">
        <v>83</v>
      </c>
      <c r="AW609" s="13" t="s">
        <v>29</v>
      </c>
      <c r="AX609" s="13" t="s">
        <v>73</v>
      </c>
      <c r="AY609" s="156" t="s">
        <v>137</v>
      </c>
    </row>
    <row r="610" spans="1:65" s="13" customFormat="1">
      <c r="B610" s="154"/>
      <c r="D610" s="155" t="s">
        <v>146</v>
      </c>
      <c r="E610" s="156" t="s">
        <v>1</v>
      </c>
      <c r="F610" s="157" t="s">
        <v>1138</v>
      </c>
      <c r="H610" s="158">
        <v>10.8</v>
      </c>
      <c r="L610" s="154"/>
      <c r="M610" s="159"/>
      <c r="N610" s="160"/>
      <c r="O610" s="160"/>
      <c r="P610" s="160"/>
      <c r="Q610" s="160"/>
      <c r="R610" s="160"/>
      <c r="S610" s="160"/>
      <c r="T610" s="161"/>
      <c r="AT610" s="156" t="s">
        <v>146</v>
      </c>
      <c r="AU610" s="156" t="s">
        <v>83</v>
      </c>
      <c r="AV610" s="13" t="s">
        <v>83</v>
      </c>
      <c r="AW610" s="13" t="s">
        <v>29</v>
      </c>
      <c r="AX610" s="13" t="s">
        <v>73</v>
      </c>
      <c r="AY610" s="156" t="s">
        <v>137</v>
      </c>
    </row>
    <row r="611" spans="1:65" s="14" customFormat="1">
      <c r="B611" s="162"/>
      <c r="D611" s="155" t="s">
        <v>146</v>
      </c>
      <c r="E611" s="163" t="s">
        <v>1</v>
      </c>
      <c r="F611" s="164" t="s">
        <v>160</v>
      </c>
      <c r="H611" s="165">
        <v>65.34</v>
      </c>
      <c r="L611" s="162"/>
      <c r="M611" s="166"/>
      <c r="N611" s="167"/>
      <c r="O611" s="167"/>
      <c r="P611" s="167"/>
      <c r="Q611" s="167"/>
      <c r="R611" s="167"/>
      <c r="S611" s="167"/>
      <c r="T611" s="168"/>
      <c r="AT611" s="163" t="s">
        <v>146</v>
      </c>
      <c r="AU611" s="163" t="s">
        <v>83</v>
      </c>
      <c r="AV611" s="14" t="s">
        <v>144</v>
      </c>
      <c r="AW611" s="14" t="s">
        <v>29</v>
      </c>
      <c r="AX611" s="14" t="s">
        <v>81</v>
      </c>
      <c r="AY611" s="163" t="s">
        <v>137</v>
      </c>
    </row>
    <row r="612" spans="1:65" s="2" customFormat="1" ht="16.5" customHeight="1">
      <c r="A612" s="30"/>
      <c r="B612" s="141"/>
      <c r="C612" s="142" t="s">
        <v>1139</v>
      </c>
      <c r="D612" s="142" t="s">
        <v>139</v>
      </c>
      <c r="E612" s="143" t="s">
        <v>1140</v>
      </c>
      <c r="F612" s="144" t="s">
        <v>1141</v>
      </c>
      <c r="G612" s="145" t="s">
        <v>215</v>
      </c>
      <c r="H612" s="146">
        <v>65.34</v>
      </c>
      <c r="I612" s="198"/>
      <c r="J612" s="147">
        <f>ROUND(I612*H612,2)</f>
        <v>0</v>
      </c>
      <c r="K612" s="144" t="s">
        <v>143</v>
      </c>
      <c r="L612" s="31"/>
      <c r="M612" s="148" t="s">
        <v>1</v>
      </c>
      <c r="N612" s="149" t="s">
        <v>38</v>
      </c>
      <c r="O612" s="150">
        <v>4.3999999999999997E-2</v>
      </c>
      <c r="P612" s="150">
        <f>O612*H612</f>
        <v>2.8749600000000002</v>
      </c>
      <c r="Q612" s="150">
        <v>2.9999999999999997E-4</v>
      </c>
      <c r="R612" s="150">
        <f>Q612*H612</f>
        <v>1.9601999999999998E-2</v>
      </c>
      <c r="S612" s="150">
        <v>0</v>
      </c>
      <c r="T612" s="151">
        <f>S612*H612</f>
        <v>0</v>
      </c>
      <c r="U612" s="30"/>
      <c r="V612" s="30"/>
      <c r="W612" s="30"/>
      <c r="X612" s="30"/>
      <c r="Y612" s="30"/>
      <c r="Z612" s="30"/>
      <c r="AA612" s="30"/>
      <c r="AB612" s="30"/>
      <c r="AC612" s="30"/>
      <c r="AD612" s="30"/>
      <c r="AE612" s="30"/>
      <c r="AR612" s="152" t="s">
        <v>222</v>
      </c>
      <c r="AT612" s="152" t="s">
        <v>139</v>
      </c>
      <c r="AU612" s="152" t="s">
        <v>83</v>
      </c>
      <c r="AY612" s="18" t="s">
        <v>137</v>
      </c>
      <c r="BE612" s="153">
        <f>IF(N612="základní",J612,0)</f>
        <v>0</v>
      </c>
      <c r="BF612" s="153">
        <f>IF(N612="snížená",J612,0)</f>
        <v>0</v>
      </c>
      <c r="BG612" s="153">
        <f>IF(N612="zákl. přenesená",J612,0)</f>
        <v>0</v>
      </c>
      <c r="BH612" s="153">
        <f>IF(N612="sníž. přenesená",J612,0)</f>
        <v>0</v>
      </c>
      <c r="BI612" s="153">
        <f>IF(N612="nulová",J612,0)</f>
        <v>0</v>
      </c>
      <c r="BJ612" s="18" t="s">
        <v>81</v>
      </c>
      <c r="BK612" s="153">
        <f>ROUND(I612*H612,2)</f>
        <v>0</v>
      </c>
      <c r="BL612" s="18" t="s">
        <v>222</v>
      </c>
      <c r="BM612" s="152" t="s">
        <v>1142</v>
      </c>
    </row>
    <row r="613" spans="1:65" s="2" customFormat="1" ht="16.5" customHeight="1">
      <c r="A613" s="30"/>
      <c r="B613" s="141"/>
      <c r="C613" s="142" t="s">
        <v>1143</v>
      </c>
      <c r="D613" s="142" t="s">
        <v>139</v>
      </c>
      <c r="E613" s="143" t="s">
        <v>1144</v>
      </c>
      <c r="F613" s="144" t="s">
        <v>1145</v>
      </c>
      <c r="G613" s="145" t="s">
        <v>215</v>
      </c>
      <c r="H613" s="146">
        <v>65.34</v>
      </c>
      <c r="I613" s="198"/>
      <c r="J613" s="147">
        <f>ROUND(I613*H613,2)</f>
        <v>0</v>
      </c>
      <c r="K613" s="144" t="s">
        <v>143</v>
      </c>
      <c r="L613" s="31"/>
      <c r="M613" s="148" t="s">
        <v>1</v>
      </c>
      <c r="N613" s="149" t="s">
        <v>38</v>
      </c>
      <c r="O613" s="150">
        <v>4.3999999999999997E-2</v>
      </c>
      <c r="P613" s="150">
        <f>O613*H613</f>
        <v>2.8749600000000002</v>
      </c>
      <c r="Q613" s="150">
        <v>5.0000000000000001E-4</v>
      </c>
      <c r="R613" s="150">
        <f>Q613*H613</f>
        <v>3.2670000000000005E-2</v>
      </c>
      <c r="S613" s="150">
        <v>0</v>
      </c>
      <c r="T613" s="151">
        <f>S613*H613</f>
        <v>0</v>
      </c>
      <c r="U613" s="30"/>
      <c r="V613" s="30"/>
      <c r="W613" s="30"/>
      <c r="X613" s="30"/>
      <c r="Y613" s="30"/>
      <c r="Z613" s="30"/>
      <c r="AA613" s="30"/>
      <c r="AB613" s="30"/>
      <c r="AC613" s="30"/>
      <c r="AD613" s="30"/>
      <c r="AE613" s="30"/>
      <c r="AR613" s="152" t="s">
        <v>222</v>
      </c>
      <c r="AT613" s="152" t="s">
        <v>139</v>
      </c>
      <c r="AU613" s="152" t="s">
        <v>83</v>
      </c>
      <c r="AY613" s="18" t="s">
        <v>137</v>
      </c>
      <c r="BE613" s="153">
        <f>IF(N613="základní",J613,0)</f>
        <v>0</v>
      </c>
      <c r="BF613" s="153">
        <f>IF(N613="snížená",J613,0)</f>
        <v>0</v>
      </c>
      <c r="BG613" s="153">
        <f>IF(N613="zákl. přenesená",J613,0)</f>
        <v>0</v>
      </c>
      <c r="BH613" s="153">
        <f>IF(N613="sníž. přenesená",J613,0)</f>
        <v>0</v>
      </c>
      <c r="BI613" s="153">
        <f>IF(N613="nulová",J613,0)</f>
        <v>0</v>
      </c>
      <c r="BJ613" s="18" t="s">
        <v>81</v>
      </c>
      <c r="BK613" s="153">
        <f>ROUND(I613*H613,2)</f>
        <v>0</v>
      </c>
      <c r="BL613" s="18" t="s">
        <v>222</v>
      </c>
      <c r="BM613" s="152" t="s">
        <v>1146</v>
      </c>
    </row>
    <row r="614" spans="1:65" s="2" customFormat="1" ht="21.75" customHeight="1">
      <c r="A614" s="30"/>
      <c r="B614" s="141"/>
      <c r="C614" s="142" t="s">
        <v>1147</v>
      </c>
      <c r="D614" s="142" t="s">
        <v>139</v>
      </c>
      <c r="E614" s="143" t="s">
        <v>1148</v>
      </c>
      <c r="F614" s="144" t="s">
        <v>1149</v>
      </c>
      <c r="G614" s="145" t="s">
        <v>215</v>
      </c>
      <c r="H614" s="146">
        <v>65.34</v>
      </c>
      <c r="I614" s="198"/>
      <c r="J614" s="147">
        <f>ROUND(I614*H614,2)</f>
        <v>0</v>
      </c>
      <c r="K614" s="144" t="s">
        <v>143</v>
      </c>
      <c r="L614" s="31"/>
      <c r="M614" s="148" t="s">
        <v>1</v>
      </c>
      <c r="N614" s="149" t="s">
        <v>38</v>
      </c>
      <c r="O614" s="150">
        <v>0.192</v>
      </c>
      <c r="P614" s="150">
        <f>O614*H614</f>
        <v>12.545280000000002</v>
      </c>
      <c r="Q614" s="150">
        <v>4.4999999999999997E-3</v>
      </c>
      <c r="R614" s="150">
        <f>Q614*H614</f>
        <v>0.29403000000000001</v>
      </c>
      <c r="S614" s="150">
        <v>0</v>
      </c>
      <c r="T614" s="151">
        <f>S614*H614</f>
        <v>0</v>
      </c>
      <c r="U614" s="30"/>
      <c r="V614" s="30"/>
      <c r="W614" s="30"/>
      <c r="X614" s="30"/>
      <c r="Y614" s="30"/>
      <c r="Z614" s="30"/>
      <c r="AA614" s="30"/>
      <c r="AB614" s="30"/>
      <c r="AC614" s="30"/>
      <c r="AD614" s="30"/>
      <c r="AE614" s="30"/>
      <c r="AR614" s="152" t="s">
        <v>222</v>
      </c>
      <c r="AT614" s="152" t="s">
        <v>139</v>
      </c>
      <c r="AU614" s="152" t="s">
        <v>83</v>
      </c>
      <c r="AY614" s="18" t="s">
        <v>137</v>
      </c>
      <c r="BE614" s="153">
        <f>IF(N614="základní",J614,0)</f>
        <v>0</v>
      </c>
      <c r="BF614" s="153">
        <f>IF(N614="snížená",J614,0)</f>
        <v>0</v>
      </c>
      <c r="BG614" s="153">
        <f>IF(N614="zákl. přenesená",J614,0)</f>
        <v>0</v>
      </c>
      <c r="BH614" s="153">
        <f>IF(N614="sníž. přenesená",J614,0)</f>
        <v>0</v>
      </c>
      <c r="BI614" s="153">
        <f>IF(N614="nulová",J614,0)</f>
        <v>0</v>
      </c>
      <c r="BJ614" s="18" t="s">
        <v>81</v>
      </c>
      <c r="BK614" s="153">
        <f>ROUND(I614*H614,2)</f>
        <v>0</v>
      </c>
      <c r="BL614" s="18" t="s">
        <v>222</v>
      </c>
      <c r="BM614" s="152" t="s">
        <v>1150</v>
      </c>
    </row>
    <row r="615" spans="1:65" s="2" customFormat="1" ht="24.2" customHeight="1">
      <c r="A615" s="30"/>
      <c r="B615" s="141"/>
      <c r="C615" s="142" t="s">
        <v>1151</v>
      </c>
      <c r="D615" s="142" t="s">
        <v>139</v>
      </c>
      <c r="E615" s="143" t="s">
        <v>1152</v>
      </c>
      <c r="F615" s="144" t="s">
        <v>1153</v>
      </c>
      <c r="G615" s="145" t="s">
        <v>142</v>
      </c>
      <c r="H615" s="146">
        <v>47.3</v>
      </c>
      <c r="I615" s="198"/>
      <c r="J615" s="147">
        <f>ROUND(I615*H615,2)</f>
        <v>0</v>
      </c>
      <c r="K615" s="144" t="s">
        <v>143</v>
      </c>
      <c r="L615" s="31"/>
      <c r="M615" s="148" t="s">
        <v>1</v>
      </c>
      <c r="N615" s="149" t="s">
        <v>38</v>
      </c>
      <c r="O615" s="150">
        <v>0.19</v>
      </c>
      <c r="P615" s="150">
        <f>O615*H615</f>
        <v>8.9870000000000001</v>
      </c>
      <c r="Q615" s="150">
        <v>4.2999999999999999E-4</v>
      </c>
      <c r="R615" s="150">
        <f>Q615*H615</f>
        <v>2.0338999999999999E-2</v>
      </c>
      <c r="S615" s="150">
        <v>0</v>
      </c>
      <c r="T615" s="151">
        <f>S615*H615</f>
        <v>0</v>
      </c>
      <c r="U615" s="30"/>
      <c r="V615" s="30"/>
      <c r="W615" s="30"/>
      <c r="X615" s="30"/>
      <c r="Y615" s="30"/>
      <c r="Z615" s="30"/>
      <c r="AA615" s="30"/>
      <c r="AB615" s="30"/>
      <c r="AC615" s="30"/>
      <c r="AD615" s="30"/>
      <c r="AE615" s="30"/>
      <c r="AR615" s="152" t="s">
        <v>222</v>
      </c>
      <c r="AT615" s="152" t="s">
        <v>139</v>
      </c>
      <c r="AU615" s="152" t="s">
        <v>83</v>
      </c>
      <c r="AY615" s="18" t="s">
        <v>137</v>
      </c>
      <c r="BE615" s="153">
        <f>IF(N615="základní",J615,0)</f>
        <v>0</v>
      </c>
      <c r="BF615" s="153">
        <f>IF(N615="snížená",J615,0)</f>
        <v>0</v>
      </c>
      <c r="BG615" s="153">
        <f>IF(N615="zákl. přenesená",J615,0)</f>
        <v>0</v>
      </c>
      <c r="BH615" s="153">
        <f>IF(N615="sníž. přenesená",J615,0)</f>
        <v>0</v>
      </c>
      <c r="BI615" s="153">
        <f>IF(N615="nulová",J615,0)</f>
        <v>0</v>
      </c>
      <c r="BJ615" s="18" t="s">
        <v>81</v>
      </c>
      <c r="BK615" s="153">
        <f>ROUND(I615*H615,2)</f>
        <v>0</v>
      </c>
      <c r="BL615" s="18" t="s">
        <v>222</v>
      </c>
      <c r="BM615" s="152" t="s">
        <v>1154</v>
      </c>
    </row>
    <row r="616" spans="1:65" s="13" customFormat="1">
      <c r="B616" s="154"/>
      <c r="D616" s="155" t="s">
        <v>146</v>
      </c>
      <c r="E616" s="156" t="s">
        <v>1</v>
      </c>
      <c r="F616" s="157" t="s">
        <v>1155</v>
      </c>
      <c r="H616" s="158">
        <v>32.5</v>
      </c>
      <c r="L616" s="154"/>
      <c r="M616" s="159"/>
      <c r="N616" s="160"/>
      <c r="O616" s="160"/>
      <c r="P616" s="160"/>
      <c r="Q616" s="160"/>
      <c r="R616" s="160"/>
      <c r="S616" s="160"/>
      <c r="T616" s="161"/>
      <c r="AT616" s="156" t="s">
        <v>146</v>
      </c>
      <c r="AU616" s="156" t="s">
        <v>83</v>
      </c>
      <c r="AV616" s="13" t="s">
        <v>83</v>
      </c>
      <c r="AW616" s="13" t="s">
        <v>29</v>
      </c>
      <c r="AX616" s="13" t="s">
        <v>73</v>
      </c>
      <c r="AY616" s="156" t="s">
        <v>137</v>
      </c>
    </row>
    <row r="617" spans="1:65" s="13" customFormat="1">
      <c r="B617" s="154"/>
      <c r="D617" s="155" t="s">
        <v>146</v>
      </c>
      <c r="E617" s="156" t="s">
        <v>1</v>
      </c>
      <c r="F617" s="157" t="s">
        <v>1156</v>
      </c>
      <c r="H617" s="158">
        <v>14.8</v>
      </c>
      <c r="L617" s="154"/>
      <c r="M617" s="159"/>
      <c r="N617" s="160"/>
      <c r="O617" s="160"/>
      <c r="P617" s="160"/>
      <c r="Q617" s="160"/>
      <c r="R617" s="160"/>
      <c r="S617" s="160"/>
      <c r="T617" s="161"/>
      <c r="AT617" s="156" t="s">
        <v>146</v>
      </c>
      <c r="AU617" s="156" t="s">
        <v>83</v>
      </c>
      <c r="AV617" s="13" t="s">
        <v>83</v>
      </c>
      <c r="AW617" s="13" t="s">
        <v>29</v>
      </c>
      <c r="AX617" s="13" t="s">
        <v>73</v>
      </c>
      <c r="AY617" s="156" t="s">
        <v>137</v>
      </c>
    </row>
    <row r="618" spans="1:65" s="14" customFormat="1">
      <c r="B618" s="162"/>
      <c r="D618" s="155" t="s">
        <v>146</v>
      </c>
      <c r="E618" s="163" t="s">
        <v>1</v>
      </c>
      <c r="F618" s="164" t="s">
        <v>160</v>
      </c>
      <c r="H618" s="165">
        <v>47.3</v>
      </c>
      <c r="L618" s="162"/>
      <c r="M618" s="166"/>
      <c r="N618" s="167"/>
      <c r="O618" s="167"/>
      <c r="P618" s="167"/>
      <c r="Q618" s="167"/>
      <c r="R618" s="167"/>
      <c r="S618" s="167"/>
      <c r="T618" s="168"/>
      <c r="AT618" s="163" t="s">
        <v>146</v>
      </c>
      <c r="AU618" s="163" t="s">
        <v>83</v>
      </c>
      <c r="AV618" s="14" t="s">
        <v>144</v>
      </c>
      <c r="AW618" s="14" t="s">
        <v>29</v>
      </c>
      <c r="AX618" s="14" t="s">
        <v>81</v>
      </c>
      <c r="AY618" s="163" t="s">
        <v>137</v>
      </c>
    </row>
    <row r="619" spans="1:65" s="2" customFormat="1" ht="37.9" customHeight="1">
      <c r="A619" s="30"/>
      <c r="B619" s="141"/>
      <c r="C619" s="142" t="s">
        <v>1157</v>
      </c>
      <c r="D619" s="142" t="s">
        <v>139</v>
      </c>
      <c r="E619" s="143" t="s">
        <v>1158</v>
      </c>
      <c r="F619" s="144" t="s">
        <v>1159</v>
      </c>
      <c r="G619" s="145" t="s">
        <v>215</v>
      </c>
      <c r="H619" s="146">
        <v>65.34</v>
      </c>
      <c r="I619" s="198"/>
      <c r="J619" s="147">
        <f>ROUND(I619*H619,2)</f>
        <v>0</v>
      </c>
      <c r="K619" s="144" t="s">
        <v>143</v>
      </c>
      <c r="L619" s="31"/>
      <c r="M619" s="148" t="s">
        <v>1</v>
      </c>
      <c r="N619" s="149" t="s">
        <v>38</v>
      </c>
      <c r="O619" s="150">
        <v>0.74099999999999999</v>
      </c>
      <c r="P619" s="150">
        <f>O619*H619</f>
        <v>48.416940000000004</v>
      </c>
      <c r="Q619" s="150">
        <v>6.8900000000000003E-3</v>
      </c>
      <c r="R619" s="150">
        <f>Q619*H619</f>
        <v>0.45019260000000005</v>
      </c>
      <c r="S619" s="150">
        <v>0</v>
      </c>
      <c r="T619" s="151">
        <f>S619*H619</f>
        <v>0</v>
      </c>
      <c r="U619" s="30"/>
      <c r="V619" s="30"/>
      <c r="W619" s="30"/>
      <c r="X619" s="30"/>
      <c r="Y619" s="30"/>
      <c r="Z619" s="30"/>
      <c r="AA619" s="30"/>
      <c r="AB619" s="30"/>
      <c r="AC619" s="30"/>
      <c r="AD619" s="30"/>
      <c r="AE619" s="30"/>
      <c r="AR619" s="152" t="s">
        <v>222</v>
      </c>
      <c r="AT619" s="152" t="s">
        <v>139</v>
      </c>
      <c r="AU619" s="152" t="s">
        <v>83</v>
      </c>
      <c r="AY619" s="18" t="s">
        <v>137</v>
      </c>
      <c r="BE619" s="153">
        <f>IF(N619="základní",J619,0)</f>
        <v>0</v>
      </c>
      <c r="BF619" s="153">
        <f>IF(N619="snížená",J619,0)</f>
        <v>0</v>
      </c>
      <c r="BG619" s="153">
        <f>IF(N619="zákl. přenesená",J619,0)</f>
        <v>0</v>
      </c>
      <c r="BH619" s="153">
        <f>IF(N619="sníž. přenesená",J619,0)</f>
        <v>0</v>
      </c>
      <c r="BI619" s="153">
        <f>IF(N619="nulová",J619,0)</f>
        <v>0</v>
      </c>
      <c r="BJ619" s="18" t="s">
        <v>81</v>
      </c>
      <c r="BK619" s="153">
        <f>ROUND(I619*H619,2)</f>
        <v>0</v>
      </c>
      <c r="BL619" s="18" t="s">
        <v>222</v>
      </c>
      <c r="BM619" s="152" t="s">
        <v>1160</v>
      </c>
    </row>
    <row r="620" spans="1:65" s="2" customFormat="1" ht="37.9" customHeight="1">
      <c r="A620" s="30"/>
      <c r="B620" s="141"/>
      <c r="C620" s="169" t="s">
        <v>1161</v>
      </c>
      <c r="D620" s="169" t="s">
        <v>201</v>
      </c>
      <c r="E620" s="170" t="s">
        <v>1162</v>
      </c>
      <c r="F620" s="171" t="s">
        <v>1163</v>
      </c>
      <c r="G620" s="172" t="s">
        <v>215</v>
      </c>
      <c r="H620" s="173">
        <v>80.581000000000003</v>
      </c>
      <c r="I620" s="198"/>
      <c r="J620" s="174">
        <f>ROUND(I620*H620,2)</f>
        <v>0</v>
      </c>
      <c r="K620" s="171" t="s">
        <v>143</v>
      </c>
      <c r="L620" s="175"/>
      <c r="M620" s="176" t="s">
        <v>1</v>
      </c>
      <c r="N620" s="177" t="s">
        <v>38</v>
      </c>
      <c r="O620" s="150">
        <v>0</v>
      </c>
      <c r="P620" s="150">
        <f>O620*H620</f>
        <v>0</v>
      </c>
      <c r="Q620" s="150">
        <v>1.9199999999999998E-2</v>
      </c>
      <c r="R620" s="150">
        <f>Q620*H620</f>
        <v>1.5471552</v>
      </c>
      <c r="S620" s="150">
        <v>0</v>
      </c>
      <c r="T620" s="151">
        <f>S620*H620</f>
        <v>0</v>
      </c>
      <c r="U620" s="30"/>
      <c r="V620" s="30"/>
      <c r="W620" s="30"/>
      <c r="X620" s="30"/>
      <c r="Y620" s="30"/>
      <c r="Z620" s="30"/>
      <c r="AA620" s="30"/>
      <c r="AB620" s="30"/>
      <c r="AC620" s="30"/>
      <c r="AD620" s="30"/>
      <c r="AE620" s="30"/>
      <c r="AR620" s="152" t="s">
        <v>307</v>
      </c>
      <c r="AT620" s="152" t="s">
        <v>201</v>
      </c>
      <c r="AU620" s="152" t="s">
        <v>83</v>
      </c>
      <c r="AY620" s="18" t="s">
        <v>137</v>
      </c>
      <c r="BE620" s="153">
        <f>IF(N620="základní",J620,0)</f>
        <v>0</v>
      </c>
      <c r="BF620" s="153">
        <f>IF(N620="snížená",J620,0)</f>
        <v>0</v>
      </c>
      <c r="BG620" s="153">
        <f>IF(N620="zákl. přenesená",J620,0)</f>
        <v>0</v>
      </c>
      <c r="BH620" s="153">
        <f>IF(N620="sníž. přenesená",J620,0)</f>
        <v>0</v>
      </c>
      <c r="BI620" s="153">
        <f>IF(N620="nulová",J620,0)</f>
        <v>0</v>
      </c>
      <c r="BJ620" s="18" t="s">
        <v>81</v>
      </c>
      <c r="BK620" s="153">
        <f>ROUND(I620*H620,2)</f>
        <v>0</v>
      </c>
      <c r="BL620" s="18" t="s">
        <v>222</v>
      </c>
      <c r="BM620" s="152" t="s">
        <v>1164</v>
      </c>
    </row>
    <row r="621" spans="1:65" s="13" customFormat="1">
      <c r="B621" s="154"/>
      <c r="D621" s="155" t="s">
        <v>146</v>
      </c>
      <c r="E621" s="156" t="s">
        <v>1</v>
      </c>
      <c r="F621" s="157" t="s">
        <v>521</v>
      </c>
      <c r="H621" s="158">
        <v>65.34</v>
      </c>
      <c r="L621" s="154"/>
      <c r="M621" s="159"/>
      <c r="N621" s="160"/>
      <c r="O621" s="160"/>
      <c r="P621" s="160"/>
      <c r="Q621" s="160"/>
      <c r="R621" s="160"/>
      <c r="S621" s="160"/>
      <c r="T621" s="161"/>
      <c r="AT621" s="156" t="s">
        <v>146</v>
      </c>
      <c r="AU621" s="156" t="s">
        <v>83</v>
      </c>
      <c r="AV621" s="13" t="s">
        <v>83</v>
      </c>
      <c r="AW621" s="13" t="s">
        <v>29</v>
      </c>
      <c r="AX621" s="13" t="s">
        <v>73</v>
      </c>
      <c r="AY621" s="156" t="s">
        <v>137</v>
      </c>
    </row>
    <row r="622" spans="1:65" s="13" customFormat="1">
      <c r="B622" s="154"/>
      <c r="D622" s="155" t="s">
        <v>146</v>
      </c>
      <c r="E622" s="156" t="s">
        <v>1</v>
      </c>
      <c r="F622" s="157" t="s">
        <v>1165</v>
      </c>
      <c r="H622" s="158">
        <v>4.7300000000000004</v>
      </c>
      <c r="L622" s="154"/>
      <c r="M622" s="159"/>
      <c r="N622" s="160"/>
      <c r="O622" s="160"/>
      <c r="P622" s="160"/>
      <c r="Q622" s="160"/>
      <c r="R622" s="160"/>
      <c r="S622" s="160"/>
      <c r="T622" s="161"/>
      <c r="AT622" s="156" t="s">
        <v>146</v>
      </c>
      <c r="AU622" s="156" t="s">
        <v>83</v>
      </c>
      <c r="AV622" s="13" t="s">
        <v>83</v>
      </c>
      <c r="AW622" s="13" t="s">
        <v>29</v>
      </c>
      <c r="AX622" s="13" t="s">
        <v>73</v>
      </c>
      <c r="AY622" s="156" t="s">
        <v>137</v>
      </c>
    </row>
    <row r="623" spans="1:65" s="14" customFormat="1">
      <c r="B623" s="162"/>
      <c r="D623" s="155" t="s">
        <v>146</v>
      </c>
      <c r="E623" s="163" t="s">
        <v>1</v>
      </c>
      <c r="F623" s="164" t="s">
        <v>160</v>
      </c>
      <c r="H623" s="165">
        <v>70.069999999999993</v>
      </c>
      <c r="L623" s="162"/>
      <c r="M623" s="166"/>
      <c r="N623" s="167"/>
      <c r="O623" s="167"/>
      <c r="P623" s="167"/>
      <c r="Q623" s="167"/>
      <c r="R623" s="167"/>
      <c r="S623" s="167"/>
      <c r="T623" s="168"/>
      <c r="AT623" s="163" t="s">
        <v>146</v>
      </c>
      <c r="AU623" s="163" t="s">
        <v>83</v>
      </c>
      <c r="AV623" s="14" t="s">
        <v>144</v>
      </c>
      <c r="AW623" s="14" t="s">
        <v>29</v>
      </c>
      <c r="AX623" s="14" t="s">
        <v>81</v>
      </c>
      <c r="AY623" s="163" t="s">
        <v>137</v>
      </c>
    </row>
    <row r="624" spans="1:65" s="13" customFormat="1">
      <c r="B624" s="154"/>
      <c r="D624" s="155" t="s">
        <v>146</v>
      </c>
      <c r="F624" s="157" t="s">
        <v>1166</v>
      </c>
      <c r="H624" s="158">
        <v>80.581000000000003</v>
      </c>
      <c r="L624" s="154"/>
      <c r="M624" s="159"/>
      <c r="N624" s="160"/>
      <c r="O624" s="160"/>
      <c r="P624" s="160"/>
      <c r="Q624" s="160"/>
      <c r="R624" s="160"/>
      <c r="S624" s="160"/>
      <c r="T624" s="161"/>
      <c r="AT624" s="156" t="s">
        <v>146</v>
      </c>
      <c r="AU624" s="156" t="s">
        <v>83</v>
      </c>
      <c r="AV624" s="13" t="s">
        <v>83</v>
      </c>
      <c r="AW624" s="13" t="s">
        <v>3</v>
      </c>
      <c r="AX624" s="13" t="s">
        <v>81</v>
      </c>
      <c r="AY624" s="156" t="s">
        <v>137</v>
      </c>
    </row>
    <row r="625" spans="1:65" s="2" customFormat="1" ht="24.2" customHeight="1">
      <c r="A625" s="30"/>
      <c r="B625" s="141"/>
      <c r="C625" s="142" t="s">
        <v>1167</v>
      </c>
      <c r="D625" s="142" t="s">
        <v>139</v>
      </c>
      <c r="E625" s="143" t="s">
        <v>1168</v>
      </c>
      <c r="F625" s="144" t="s">
        <v>1169</v>
      </c>
      <c r="G625" s="145" t="s">
        <v>215</v>
      </c>
      <c r="H625" s="146">
        <v>3.24</v>
      </c>
      <c r="I625" s="198"/>
      <c r="J625" s="147">
        <f>ROUND(I625*H625,2)</f>
        <v>0</v>
      </c>
      <c r="K625" s="144" t="s">
        <v>143</v>
      </c>
      <c r="L625" s="31"/>
      <c r="M625" s="148" t="s">
        <v>1</v>
      </c>
      <c r="N625" s="149" t="s">
        <v>38</v>
      </c>
      <c r="O625" s="150">
        <v>0.27800000000000002</v>
      </c>
      <c r="P625" s="150">
        <f>O625*H625</f>
        <v>0.90072000000000019</v>
      </c>
      <c r="Q625" s="150">
        <v>1.5E-3</v>
      </c>
      <c r="R625" s="150">
        <f>Q625*H625</f>
        <v>4.8600000000000006E-3</v>
      </c>
      <c r="S625" s="150">
        <v>0</v>
      </c>
      <c r="T625" s="151">
        <f>S625*H625</f>
        <v>0</v>
      </c>
      <c r="U625" s="30"/>
      <c r="V625" s="30"/>
      <c r="W625" s="30"/>
      <c r="X625" s="30"/>
      <c r="Y625" s="30"/>
      <c r="Z625" s="30"/>
      <c r="AA625" s="30"/>
      <c r="AB625" s="30"/>
      <c r="AC625" s="30"/>
      <c r="AD625" s="30"/>
      <c r="AE625" s="30"/>
      <c r="AR625" s="152" t="s">
        <v>222</v>
      </c>
      <c r="AT625" s="152" t="s">
        <v>139</v>
      </c>
      <c r="AU625" s="152" t="s">
        <v>83</v>
      </c>
      <c r="AY625" s="18" t="s">
        <v>137</v>
      </c>
      <c r="BE625" s="153">
        <f>IF(N625="základní",J625,0)</f>
        <v>0</v>
      </c>
      <c r="BF625" s="153">
        <f>IF(N625="snížená",J625,0)</f>
        <v>0</v>
      </c>
      <c r="BG625" s="153">
        <f>IF(N625="zákl. přenesená",J625,0)</f>
        <v>0</v>
      </c>
      <c r="BH625" s="153">
        <f>IF(N625="sníž. přenesená",J625,0)</f>
        <v>0</v>
      </c>
      <c r="BI625" s="153">
        <f>IF(N625="nulová",J625,0)</f>
        <v>0</v>
      </c>
      <c r="BJ625" s="18" t="s">
        <v>81</v>
      </c>
      <c r="BK625" s="153">
        <f>ROUND(I625*H625,2)</f>
        <v>0</v>
      </c>
      <c r="BL625" s="18" t="s">
        <v>222</v>
      </c>
      <c r="BM625" s="152" t="s">
        <v>1170</v>
      </c>
    </row>
    <row r="626" spans="1:65" s="13" customFormat="1">
      <c r="B626" s="154"/>
      <c r="D626" s="155" t="s">
        <v>146</v>
      </c>
      <c r="E626" s="156" t="s">
        <v>1</v>
      </c>
      <c r="F626" s="157" t="s">
        <v>1171</v>
      </c>
      <c r="H626" s="158">
        <v>3.24</v>
      </c>
      <c r="L626" s="154"/>
      <c r="M626" s="159"/>
      <c r="N626" s="160"/>
      <c r="O626" s="160"/>
      <c r="P626" s="160"/>
      <c r="Q626" s="160"/>
      <c r="R626" s="160"/>
      <c r="S626" s="160"/>
      <c r="T626" s="161"/>
      <c r="AT626" s="156" t="s">
        <v>146</v>
      </c>
      <c r="AU626" s="156" t="s">
        <v>83</v>
      </c>
      <c r="AV626" s="13" t="s">
        <v>83</v>
      </c>
      <c r="AW626" s="13" t="s">
        <v>29</v>
      </c>
      <c r="AX626" s="13" t="s">
        <v>81</v>
      </c>
      <c r="AY626" s="156" t="s">
        <v>137</v>
      </c>
    </row>
    <row r="627" spans="1:65" s="2" customFormat="1" ht="16.5" customHeight="1">
      <c r="A627" s="30"/>
      <c r="B627" s="141"/>
      <c r="C627" s="142" t="s">
        <v>1172</v>
      </c>
      <c r="D627" s="142" t="s">
        <v>139</v>
      </c>
      <c r="E627" s="143" t="s">
        <v>1173</v>
      </c>
      <c r="F627" s="144" t="s">
        <v>1174</v>
      </c>
      <c r="G627" s="145" t="s">
        <v>275</v>
      </c>
      <c r="H627" s="146">
        <v>8</v>
      </c>
      <c r="I627" s="198"/>
      <c r="J627" s="147">
        <f>ROUND(I627*H627,2)</f>
        <v>0</v>
      </c>
      <c r="K627" s="144" t="s">
        <v>143</v>
      </c>
      <c r="L627" s="31"/>
      <c r="M627" s="148" t="s">
        <v>1</v>
      </c>
      <c r="N627" s="149" t="s">
        <v>38</v>
      </c>
      <c r="O627" s="150">
        <v>3.5000000000000003E-2</v>
      </c>
      <c r="P627" s="150">
        <f>O627*H627</f>
        <v>0.28000000000000003</v>
      </c>
      <c r="Q627" s="150">
        <v>2.1000000000000001E-4</v>
      </c>
      <c r="R627" s="150">
        <f>Q627*H627</f>
        <v>1.6800000000000001E-3</v>
      </c>
      <c r="S627" s="150">
        <v>0</v>
      </c>
      <c r="T627" s="151">
        <f>S627*H627</f>
        <v>0</v>
      </c>
      <c r="U627" s="30"/>
      <c r="V627" s="30"/>
      <c r="W627" s="30"/>
      <c r="X627" s="30"/>
      <c r="Y627" s="30"/>
      <c r="Z627" s="30"/>
      <c r="AA627" s="30"/>
      <c r="AB627" s="30"/>
      <c r="AC627" s="30"/>
      <c r="AD627" s="30"/>
      <c r="AE627" s="30"/>
      <c r="AR627" s="152" t="s">
        <v>222</v>
      </c>
      <c r="AT627" s="152" t="s">
        <v>139</v>
      </c>
      <c r="AU627" s="152" t="s">
        <v>83</v>
      </c>
      <c r="AY627" s="18" t="s">
        <v>137</v>
      </c>
      <c r="BE627" s="153">
        <f>IF(N627="základní",J627,0)</f>
        <v>0</v>
      </c>
      <c r="BF627" s="153">
        <f>IF(N627="snížená",J627,0)</f>
        <v>0</v>
      </c>
      <c r="BG627" s="153">
        <f>IF(N627="zákl. přenesená",J627,0)</f>
        <v>0</v>
      </c>
      <c r="BH627" s="153">
        <f>IF(N627="sníž. přenesená",J627,0)</f>
        <v>0</v>
      </c>
      <c r="BI627" s="153">
        <f>IF(N627="nulová",J627,0)</f>
        <v>0</v>
      </c>
      <c r="BJ627" s="18" t="s">
        <v>81</v>
      </c>
      <c r="BK627" s="153">
        <f>ROUND(I627*H627,2)</f>
        <v>0</v>
      </c>
      <c r="BL627" s="18" t="s">
        <v>222</v>
      </c>
      <c r="BM627" s="152" t="s">
        <v>1175</v>
      </c>
    </row>
    <row r="628" spans="1:65" s="13" customFormat="1">
      <c r="B628" s="154"/>
      <c r="D628" s="155" t="s">
        <v>146</v>
      </c>
      <c r="E628" s="156" t="s">
        <v>1</v>
      </c>
      <c r="F628" s="157" t="s">
        <v>1176</v>
      </c>
      <c r="H628" s="158">
        <v>8</v>
      </c>
      <c r="L628" s="154"/>
      <c r="M628" s="159"/>
      <c r="N628" s="160"/>
      <c r="O628" s="160"/>
      <c r="P628" s="160"/>
      <c r="Q628" s="160"/>
      <c r="R628" s="160"/>
      <c r="S628" s="160"/>
      <c r="T628" s="161"/>
      <c r="AT628" s="156" t="s">
        <v>146</v>
      </c>
      <c r="AU628" s="156" t="s">
        <v>83</v>
      </c>
      <c r="AV628" s="13" t="s">
        <v>83</v>
      </c>
      <c r="AW628" s="13" t="s">
        <v>29</v>
      </c>
      <c r="AX628" s="13" t="s">
        <v>81</v>
      </c>
      <c r="AY628" s="156" t="s">
        <v>137</v>
      </c>
    </row>
    <row r="629" spans="1:65" s="2" customFormat="1" ht="16.5" customHeight="1">
      <c r="A629" s="30"/>
      <c r="B629" s="141"/>
      <c r="C629" s="142" t="s">
        <v>1177</v>
      </c>
      <c r="D629" s="142" t="s">
        <v>139</v>
      </c>
      <c r="E629" s="143" t="s">
        <v>1178</v>
      </c>
      <c r="F629" s="144" t="s">
        <v>1179</v>
      </c>
      <c r="G629" s="145" t="s">
        <v>275</v>
      </c>
      <c r="H629" s="146">
        <v>6</v>
      </c>
      <c r="I629" s="198"/>
      <c r="J629" s="147">
        <f>ROUND(I629*H629,2)</f>
        <v>0</v>
      </c>
      <c r="K629" s="144" t="s">
        <v>143</v>
      </c>
      <c r="L629" s="31"/>
      <c r="M629" s="148" t="s">
        <v>1</v>
      </c>
      <c r="N629" s="149" t="s">
        <v>38</v>
      </c>
      <c r="O629" s="150">
        <v>3.5000000000000003E-2</v>
      </c>
      <c r="P629" s="150">
        <f>O629*H629</f>
        <v>0.21000000000000002</v>
      </c>
      <c r="Q629" s="150">
        <v>2.0000000000000001E-4</v>
      </c>
      <c r="R629" s="150">
        <f>Q629*H629</f>
        <v>1.2000000000000001E-3</v>
      </c>
      <c r="S629" s="150">
        <v>0</v>
      </c>
      <c r="T629" s="151">
        <f>S629*H629</f>
        <v>0</v>
      </c>
      <c r="U629" s="30"/>
      <c r="V629" s="30"/>
      <c r="W629" s="30"/>
      <c r="X629" s="30"/>
      <c r="Y629" s="30"/>
      <c r="Z629" s="30"/>
      <c r="AA629" s="30"/>
      <c r="AB629" s="30"/>
      <c r="AC629" s="30"/>
      <c r="AD629" s="30"/>
      <c r="AE629" s="30"/>
      <c r="AR629" s="152" t="s">
        <v>222</v>
      </c>
      <c r="AT629" s="152" t="s">
        <v>139</v>
      </c>
      <c r="AU629" s="152" t="s">
        <v>83</v>
      </c>
      <c r="AY629" s="18" t="s">
        <v>137</v>
      </c>
      <c r="BE629" s="153">
        <f>IF(N629="základní",J629,0)</f>
        <v>0</v>
      </c>
      <c r="BF629" s="153">
        <f>IF(N629="snížená",J629,0)</f>
        <v>0</v>
      </c>
      <c r="BG629" s="153">
        <f>IF(N629="zákl. přenesená",J629,0)</f>
        <v>0</v>
      </c>
      <c r="BH629" s="153">
        <f>IF(N629="sníž. přenesená",J629,0)</f>
        <v>0</v>
      </c>
      <c r="BI629" s="153">
        <f>IF(N629="nulová",J629,0)</f>
        <v>0</v>
      </c>
      <c r="BJ629" s="18" t="s">
        <v>81</v>
      </c>
      <c r="BK629" s="153">
        <f>ROUND(I629*H629,2)</f>
        <v>0</v>
      </c>
      <c r="BL629" s="18" t="s">
        <v>222</v>
      </c>
      <c r="BM629" s="152" t="s">
        <v>1180</v>
      </c>
    </row>
    <row r="630" spans="1:65" s="13" customFormat="1">
      <c r="B630" s="154"/>
      <c r="D630" s="155" t="s">
        <v>146</v>
      </c>
      <c r="E630" s="156" t="s">
        <v>1</v>
      </c>
      <c r="F630" s="157" t="s">
        <v>1181</v>
      </c>
      <c r="H630" s="158">
        <v>6</v>
      </c>
      <c r="L630" s="154"/>
      <c r="M630" s="159"/>
      <c r="N630" s="160"/>
      <c r="O630" s="160"/>
      <c r="P630" s="160"/>
      <c r="Q630" s="160"/>
      <c r="R630" s="160"/>
      <c r="S630" s="160"/>
      <c r="T630" s="161"/>
      <c r="AT630" s="156" t="s">
        <v>146</v>
      </c>
      <c r="AU630" s="156" t="s">
        <v>83</v>
      </c>
      <c r="AV630" s="13" t="s">
        <v>83</v>
      </c>
      <c r="AW630" s="13" t="s">
        <v>29</v>
      </c>
      <c r="AX630" s="13" t="s">
        <v>81</v>
      </c>
      <c r="AY630" s="156" t="s">
        <v>137</v>
      </c>
    </row>
    <row r="631" spans="1:65" s="2" customFormat="1" ht="16.5" customHeight="1">
      <c r="A631" s="30"/>
      <c r="B631" s="141"/>
      <c r="C631" s="142" t="s">
        <v>1182</v>
      </c>
      <c r="D631" s="142" t="s">
        <v>139</v>
      </c>
      <c r="E631" s="143" t="s">
        <v>1183</v>
      </c>
      <c r="F631" s="144" t="s">
        <v>1184</v>
      </c>
      <c r="G631" s="145" t="s">
        <v>275</v>
      </c>
      <c r="H631" s="146">
        <v>4</v>
      </c>
      <c r="I631" s="198"/>
      <c r="J631" s="147">
        <f>ROUND(I631*H631,2)</f>
        <v>0</v>
      </c>
      <c r="K631" s="144" t="s">
        <v>143</v>
      </c>
      <c r="L631" s="31"/>
      <c r="M631" s="148" t="s">
        <v>1</v>
      </c>
      <c r="N631" s="149" t="s">
        <v>38</v>
      </c>
      <c r="O631" s="150">
        <v>0.13</v>
      </c>
      <c r="P631" s="150">
        <f>O631*H631</f>
        <v>0.52</v>
      </c>
      <c r="Q631" s="150">
        <v>1.8000000000000001E-4</v>
      </c>
      <c r="R631" s="150">
        <f>Q631*H631</f>
        <v>7.2000000000000005E-4</v>
      </c>
      <c r="S631" s="150">
        <v>0</v>
      </c>
      <c r="T631" s="151">
        <f>S631*H631</f>
        <v>0</v>
      </c>
      <c r="U631" s="30"/>
      <c r="V631" s="30"/>
      <c r="W631" s="30"/>
      <c r="X631" s="30"/>
      <c r="Y631" s="30"/>
      <c r="Z631" s="30"/>
      <c r="AA631" s="30"/>
      <c r="AB631" s="30"/>
      <c r="AC631" s="30"/>
      <c r="AD631" s="30"/>
      <c r="AE631" s="30"/>
      <c r="AR631" s="152" t="s">
        <v>222</v>
      </c>
      <c r="AT631" s="152" t="s">
        <v>139</v>
      </c>
      <c r="AU631" s="152" t="s">
        <v>83</v>
      </c>
      <c r="AY631" s="18" t="s">
        <v>137</v>
      </c>
      <c r="BE631" s="153">
        <f>IF(N631="základní",J631,0)</f>
        <v>0</v>
      </c>
      <c r="BF631" s="153">
        <f>IF(N631="snížená",J631,0)</f>
        <v>0</v>
      </c>
      <c r="BG631" s="153">
        <f>IF(N631="zákl. přenesená",J631,0)</f>
        <v>0</v>
      </c>
      <c r="BH631" s="153">
        <f>IF(N631="sníž. přenesená",J631,0)</f>
        <v>0</v>
      </c>
      <c r="BI631" s="153">
        <f>IF(N631="nulová",J631,0)</f>
        <v>0</v>
      </c>
      <c r="BJ631" s="18" t="s">
        <v>81</v>
      </c>
      <c r="BK631" s="153">
        <f>ROUND(I631*H631,2)</f>
        <v>0</v>
      </c>
      <c r="BL631" s="18" t="s">
        <v>222</v>
      </c>
      <c r="BM631" s="152" t="s">
        <v>1185</v>
      </c>
    </row>
    <row r="632" spans="1:65" s="13" customFormat="1">
      <c r="B632" s="154"/>
      <c r="D632" s="155" t="s">
        <v>146</v>
      </c>
      <c r="E632" s="156" t="s">
        <v>1</v>
      </c>
      <c r="F632" s="157" t="s">
        <v>144</v>
      </c>
      <c r="H632" s="158">
        <v>4</v>
      </c>
      <c r="L632" s="154"/>
      <c r="M632" s="159"/>
      <c r="N632" s="160"/>
      <c r="O632" s="160"/>
      <c r="P632" s="160"/>
      <c r="Q632" s="160"/>
      <c r="R632" s="160"/>
      <c r="S632" s="160"/>
      <c r="T632" s="161"/>
      <c r="AT632" s="156" t="s">
        <v>146</v>
      </c>
      <c r="AU632" s="156" t="s">
        <v>83</v>
      </c>
      <c r="AV632" s="13" t="s">
        <v>83</v>
      </c>
      <c r="AW632" s="13" t="s">
        <v>29</v>
      </c>
      <c r="AX632" s="13" t="s">
        <v>81</v>
      </c>
      <c r="AY632" s="156" t="s">
        <v>137</v>
      </c>
    </row>
    <row r="633" spans="1:65" s="2" customFormat="1" ht="16.5" customHeight="1">
      <c r="A633" s="30"/>
      <c r="B633" s="141"/>
      <c r="C633" s="142" t="s">
        <v>1186</v>
      </c>
      <c r="D633" s="142" t="s">
        <v>139</v>
      </c>
      <c r="E633" s="143" t="s">
        <v>1187</v>
      </c>
      <c r="F633" s="144" t="s">
        <v>1188</v>
      </c>
      <c r="G633" s="145" t="s">
        <v>142</v>
      </c>
      <c r="H633" s="146">
        <v>12</v>
      </c>
      <c r="I633" s="198"/>
      <c r="J633" s="147">
        <f>ROUND(I633*H633,2)</f>
        <v>0</v>
      </c>
      <c r="K633" s="144" t="s">
        <v>143</v>
      </c>
      <c r="L633" s="31"/>
      <c r="M633" s="148" t="s">
        <v>1</v>
      </c>
      <c r="N633" s="149" t="s">
        <v>38</v>
      </c>
      <c r="O633" s="150">
        <v>0.06</v>
      </c>
      <c r="P633" s="150">
        <f>O633*H633</f>
        <v>0.72</v>
      </c>
      <c r="Q633" s="150">
        <v>3.2000000000000003E-4</v>
      </c>
      <c r="R633" s="150">
        <f>Q633*H633</f>
        <v>3.8400000000000005E-3</v>
      </c>
      <c r="S633" s="150">
        <v>0</v>
      </c>
      <c r="T633" s="151">
        <f>S633*H633</f>
        <v>0</v>
      </c>
      <c r="U633" s="30"/>
      <c r="V633" s="30"/>
      <c r="W633" s="30"/>
      <c r="X633" s="30"/>
      <c r="Y633" s="30"/>
      <c r="Z633" s="30"/>
      <c r="AA633" s="30"/>
      <c r="AB633" s="30"/>
      <c r="AC633" s="30"/>
      <c r="AD633" s="30"/>
      <c r="AE633" s="30"/>
      <c r="AR633" s="152" t="s">
        <v>222</v>
      </c>
      <c r="AT633" s="152" t="s">
        <v>139</v>
      </c>
      <c r="AU633" s="152" t="s">
        <v>83</v>
      </c>
      <c r="AY633" s="18" t="s">
        <v>137</v>
      </c>
      <c r="BE633" s="153">
        <f>IF(N633="základní",J633,0)</f>
        <v>0</v>
      </c>
      <c r="BF633" s="153">
        <f>IF(N633="snížená",J633,0)</f>
        <v>0</v>
      </c>
      <c r="BG633" s="153">
        <f>IF(N633="zákl. přenesená",J633,0)</f>
        <v>0</v>
      </c>
      <c r="BH633" s="153">
        <f>IF(N633="sníž. přenesená",J633,0)</f>
        <v>0</v>
      </c>
      <c r="BI633" s="153">
        <f>IF(N633="nulová",J633,0)</f>
        <v>0</v>
      </c>
      <c r="BJ633" s="18" t="s">
        <v>81</v>
      </c>
      <c r="BK633" s="153">
        <f>ROUND(I633*H633,2)</f>
        <v>0</v>
      </c>
      <c r="BL633" s="18" t="s">
        <v>222</v>
      </c>
      <c r="BM633" s="152" t="s">
        <v>1189</v>
      </c>
    </row>
    <row r="634" spans="1:65" s="13" customFormat="1">
      <c r="B634" s="154"/>
      <c r="D634" s="155" t="s">
        <v>146</v>
      </c>
      <c r="E634" s="156" t="s">
        <v>1</v>
      </c>
      <c r="F634" s="157" t="s">
        <v>1190</v>
      </c>
      <c r="H634" s="158">
        <v>12</v>
      </c>
      <c r="L634" s="154"/>
      <c r="M634" s="159"/>
      <c r="N634" s="160"/>
      <c r="O634" s="160"/>
      <c r="P634" s="160"/>
      <c r="Q634" s="160"/>
      <c r="R634" s="160"/>
      <c r="S634" s="160"/>
      <c r="T634" s="161"/>
      <c r="AT634" s="156" t="s">
        <v>146</v>
      </c>
      <c r="AU634" s="156" t="s">
        <v>83</v>
      </c>
      <c r="AV634" s="13" t="s">
        <v>83</v>
      </c>
      <c r="AW634" s="13" t="s">
        <v>29</v>
      </c>
      <c r="AX634" s="13" t="s">
        <v>81</v>
      </c>
      <c r="AY634" s="156" t="s">
        <v>137</v>
      </c>
    </row>
    <row r="635" spans="1:65" s="2" customFormat="1" ht="24.2" customHeight="1">
      <c r="A635" s="30"/>
      <c r="B635" s="141"/>
      <c r="C635" s="142" t="s">
        <v>1191</v>
      </c>
      <c r="D635" s="142" t="s">
        <v>139</v>
      </c>
      <c r="E635" s="143" t="s">
        <v>1192</v>
      </c>
      <c r="F635" s="144" t="s">
        <v>1193</v>
      </c>
      <c r="G635" s="145" t="s">
        <v>215</v>
      </c>
      <c r="H635" s="146">
        <v>65.34</v>
      </c>
      <c r="I635" s="198"/>
      <c r="J635" s="147">
        <f>ROUND(I635*H635,2)</f>
        <v>0</v>
      </c>
      <c r="K635" s="144" t="s">
        <v>143</v>
      </c>
      <c r="L635" s="31"/>
      <c r="M635" s="148" t="s">
        <v>1</v>
      </c>
      <c r="N635" s="149" t="s">
        <v>38</v>
      </c>
      <c r="O635" s="150">
        <v>4.1000000000000002E-2</v>
      </c>
      <c r="P635" s="150">
        <f>O635*H635</f>
        <v>2.6789400000000003</v>
      </c>
      <c r="Q635" s="150">
        <v>5.0000000000000002E-5</v>
      </c>
      <c r="R635" s="150">
        <f>Q635*H635</f>
        <v>3.2670000000000004E-3</v>
      </c>
      <c r="S635" s="150">
        <v>0</v>
      </c>
      <c r="T635" s="151">
        <f>S635*H635</f>
        <v>0</v>
      </c>
      <c r="U635" s="30"/>
      <c r="V635" s="30"/>
      <c r="W635" s="30"/>
      <c r="X635" s="30"/>
      <c r="Y635" s="30"/>
      <c r="Z635" s="30"/>
      <c r="AA635" s="30"/>
      <c r="AB635" s="30"/>
      <c r="AC635" s="30"/>
      <c r="AD635" s="30"/>
      <c r="AE635" s="30"/>
      <c r="AR635" s="152" t="s">
        <v>222</v>
      </c>
      <c r="AT635" s="152" t="s">
        <v>139</v>
      </c>
      <c r="AU635" s="152" t="s">
        <v>83</v>
      </c>
      <c r="AY635" s="18" t="s">
        <v>137</v>
      </c>
      <c r="BE635" s="153">
        <f>IF(N635="základní",J635,0)</f>
        <v>0</v>
      </c>
      <c r="BF635" s="153">
        <f>IF(N635="snížená",J635,0)</f>
        <v>0</v>
      </c>
      <c r="BG635" s="153">
        <f>IF(N635="zákl. přenesená",J635,0)</f>
        <v>0</v>
      </c>
      <c r="BH635" s="153">
        <f>IF(N635="sníž. přenesená",J635,0)</f>
        <v>0</v>
      </c>
      <c r="BI635" s="153">
        <f>IF(N635="nulová",J635,0)</f>
        <v>0</v>
      </c>
      <c r="BJ635" s="18" t="s">
        <v>81</v>
      </c>
      <c r="BK635" s="153">
        <f>ROUND(I635*H635,2)</f>
        <v>0</v>
      </c>
      <c r="BL635" s="18" t="s">
        <v>222</v>
      </c>
      <c r="BM635" s="152" t="s">
        <v>1194</v>
      </c>
    </row>
    <row r="636" spans="1:65" s="2" customFormat="1" ht="24.2" customHeight="1">
      <c r="A636" s="30"/>
      <c r="B636" s="141"/>
      <c r="C636" s="142" t="s">
        <v>1195</v>
      </c>
      <c r="D636" s="142" t="s">
        <v>139</v>
      </c>
      <c r="E636" s="143" t="s">
        <v>1196</v>
      </c>
      <c r="F636" s="144" t="s">
        <v>1197</v>
      </c>
      <c r="G636" s="145" t="s">
        <v>184</v>
      </c>
      <c r="H636" s="146">
        <v>2.38</v>
      </c>
      <c r="I636" s="198"/>
      <c r="J636" s="147">
        <f>ROUND(I636*H636,2)</f>
        <v>0</v>
      </c>
      <c r="K636" s="144" t="s">
        <v>143</v>
      </c>
      <c r="L636" s="31"/>
      <c r="M636" s="148" t="s">
        <v>1</v>
      </c>
      <c r="N636" s="149" t="s">
        <v>38</v>
      </c>
      <c r="O636" s="150">
        <v>1.548</v>
      </c>
      <c r="P636" s="150">
        <f>O636*H636</f>
        <v>3.68424</v>
      </c>
      <c r="Q636" s="150">
        <v>0</v>
      </c>
      <c r="R636" s="150">
        <f>Q636*H636</f>
        <v>0</v>
      </c>
      <c r="S636" s="150">
        <v>0</v>
      </c>
      <c r="T636" s="151">
        <f>S636*H636</f>
        <v>0</v>
      </c>
      <c r="U636" s="30"/>
      <c r="V636" s="30"/>
      <c r="W636" s="30"/>
      <c r="X636" s="30"/>
      <c r="Y636" s="30"/>
      <c r="Z636" s="30"/>
      <c r="AA636" s="30"/>
      <c r="AB636" s="30"/>
      <c r="AC636" s="30"/>
      <c r="AD636" s="30"/>
      <c r="AE636" s="30"/>
      <c r="AR636" s="152" t="s">
        <v>222</v>
      </c>
      <c r="AT636" s="152" t="s">
        <v>139</v>
      </c>
      <c r="AU636" s="152" t="s">
        <v>83</v>
      </c>
      <c r="AY636" s="18" t="s">
        <v>137</v>
      </c>
      <c r="BE636" s="153">
        <f>IF(N636="základní",J636,0)</f>
        <v>0</v>
      </c>
      <c r="BF636" s="153">
        <f>IF(N636="snížená",J636,0)</f>
        <v>0</v>
      </c>
      <c r="BG636" s="153">
        <f>IF(N636="zákl. přenesená",J636,0)</f>
        <v>0</v>
      </c>
      <c r="BH636" s="153">
        <f>IF(N636="sníž. přenesená",J636,0)</f>
        <v>0</v>
      </c>
      <c r="BI636" s="153">
        <f>IF(N636="nulová",J636,0)</f>
        <v>0</v>
      </c>
      <c r="BJ636" s="18" t="s">
        <v>81</v>
      </c>
      <c r="BK636" s="153">
        <f>ROUND(I636*H636,2)</f>
        <v>0</v>
      </c>
      <c r="BL636" s="18" t="s">
        <v>222</v>
      </c>
      <c r="BM636" s="152" t="s">
        <v>1198</v>
      </c>
    </row>
    <row r="637" spans="1:65" s="2" customFormat="1" ht="24.2" customHeight="1">
      <c r="A637" s="30"/>
      <c r="B637" s="141"/>
      <c r="C637" s="142" t="s">
        <v>1199</v>
      </c>
      <c r="D637" s="142" t="s">
        <v>139</v>
      </c>
      <c r="E637" s="143" t="s">
        <v>1200</v>
      </c>
      <c r="F637" s="144" t="s">
        <v>1201</v>
      </c>
      <c r="G637" s="145" t="s">
        <v>184</v>
      </c>
      <c r="H637" s="146">
        <v>2.38</v>
      </c>
      <c r="I637" s="198"/>
      <c r="J637" s="147">
        <f>ROUND(I637*H637,2)</f>
        <v>0</v>
      </c>
      <c r="K637" s="144" t="s">
        <v>143</v>
      </c>
      <c r="L637" s="31"/>
      <c r="M637" s="148" t="s">
        <v>1</v>
      </c>
      <c r="N637" s="149" t="s">
        <v>38</v>
      </c>
      <c r="O637" s="150">
        <v>1.1399999999999999</v>
      </c>
      <c r="P637" s="150">
        <f>O637*H637</f>
        <v>2.7131999999999996</v>
      </c>
      <c r="Q637" s="150">
        <v>0</v>
      </c>
      <c r="R637" s="150">
        <f>Q637*H637</f>
        <v>0</v>
      </c>
      <c r="S637" s="150">
        <v>0</v>
      </c>
      <c r="T637" s="151">
        <f>S637*H637</f>
        <v>0</v>
      </c>
      <c r="U637" s="30"/>
      <c r="V637" s="30"/>
      <c r="W637" s="30"/>
      <c r="X637" s="30"/>
      <c r="Y637" s="30"/>
      <c r="Z637" s="30"/>
      <c r="AA637" s="30"/>
      <c r="AB637" s="30"/>
      <c r="AC637" s="30"/>
      <c r="AD637" s="30"/>
      <c r="AE637" s="30"/>
      <c r="AR637" s="152" t="s">
        <v>222</v>
      </c>
      <c r="AT637" s="152" t="s">
        <v>139</v>
      </c>
      <c r="AU637" s="152" t="s">
        <v>83</v>
      </c>
      <c r="AY637" s="18" t="s">
        <v>137</v>
      </c>
      <c r="BE637" s="153">
        <f>IF(N637="základní",J637,0)</f>
        <v>0</v>
      </c>
      <c r="BF637" s="153">
        <f>IF(N637="snížená",J637,0)</f>
        <v>0</v>
      </c>
      <c r="BG637" s="153">
        <f>IF(N637="zákl. přenesená",J637,0)</f>
        <v>0</v>
      </c>
      <c r="BH637" s="153">
        <f>IF(N637="sníž. přenesená",J637,0)</f>
        <v>0</v>
      </c>
      <c r="BI637" s="153">
        <f>IF(N637="nulová",J637,0)</f>
        <v>0</v>
      </c>
      <c r="BJ637" s="18" t="s">
        <v>81</v>
      </c>
      <c r="BK637" s="153">
        <f>ROUND(I637*H637,2)</f>
        <v>0</v>
      </c>
      <c r="BL637" s="18" t="s">
        <v>222</v>
      </c>
      <c r="BM637" s="152" t="s">
        <v>1202</v>
      </c>
    </row>
    <row r="638" spans="1:65" s="12" customFormat="1" ht="22.9" customHeight="1">
      <c r="B638" s="129"/>
      <c r="D638" s="130" t="s">
        <v>72</v>
      </c>
      <c r="E638" s="139" t="s">
        <v>1203</v>
      </c>
      <c r="F638" s="139" t="s">
        <v>1204</v>
      </c>
      <c r="J638" s="140">
        <f>BK638</f>
        <v>0</v>
      </c>
      <c r="L638" s="129"/>
      <c r="M638" s="133"/>
      <c r="N638" s="134"/>
      <c r="O638" s="134"/>
      <c r="P638" s="135">
        <f>SUM(P639:P655)</f>
        <v>119.86084600000001</v>
      </c>
      <c r="Q638" s="134"/>
      <c r="R638" s="135">
        <f>SUM(R639:R655)</f>
        <v>2.8665219</v>
      </c>
      <c r="S638" s="134"/>
      <c r="T638" s="136">
        <f>SUM(T639:T655)</f>
        <v>0</v>
      </c>
      <c r="AR638" s="130" t="s">
        <v>83</v>
      </c>
      <c r="AT638" s="137" t="s">
        <v>72</v>
      </c>
      <c r="AU638" s="137" t="s">
        <v>81</v>
      </c>
      <c r="AY638" s="130" t="s">
        <v>137</v>
      </c>
      <c r="BK638" s="138">
        <f>SUM(BK639:BK655)</f>
        <v>0</v>
      </c>
    </row>
    <row r="639" spans="1:65" s="2" customFormat="1" ht="16.5" customHeight="1">
      <c r="A639" s="30"/>
      <c r="B639" s="141"/>
      <c r="C639" s="142" t="s">
        <v>1205</v>
      </c>
      <c r="D639" s="142" t="s">
        <v>139</v>
      </c>
      <c r="E639" s="143" t="s">
        <v>1206</v>
      </c>
      <c r="F639" s="144" t="s">
        <v>1207</v>
      </c>
      <c r="G639" s="145" t="s">
        <v>215</v>
      </c>
      <c r="H639" s="146">
        <v>142.05000000000001</v>
      </c>
      <c r="I639" s="198"/>
      <c r="J639" s="147">
        <f>ROUND(I639*H639,2)</f>
        <v>0</v>
      </c>
      <c r="K639" s="144" t="s">
        <v>143</v>
      </c>
      <c r="L639" s="31"/>
      <c r="M639" s="148" t="s">
        <v>1</v>
      </c>
      <c r="N639" s="149" t="s">
        <v>38</v>
      </c>
      <c r="O639" s="150">
        <v>4.3999999999999997E-2</v>
      </c>
      <c r="P639" s="150">
        <f>O639*H639</f>
        <v>6.2502000000000004</v>
      </c>
      <c r="Q639" s="150">
        <v>2.9999999999999997E-4</v>
      </c>
      <c r="R639" s="150">
        <f>Q639*H639</f>
        <v>4.2615E-2</v>
      </c>
      <c r="S639" s="150">
        <v>0</v>
      </c>
      <c r="T639" s="151">
        <f>S639*H639</f>
        <v>0</v>
      </c>
      <c r="U639" s="30"/>
      <c r="V639" s="30"/>
      <c r="W639" s="30"/>
      <c r="X639" s="30"/>
      <c r="Y639" s="30"/>
      <c r="Z639" s="30"/>
      <c r="AA639" s="30"/>
      <c r="AB639" s="30"/>
      <c r="AC639" s="30"/>
      <c r="AD639" s="30"/>
      <c r="AE639" s="30"/>
      <c r="AR639" s="152" t="s">
        <v>222</v>
      </c>
      <c r="AT639" s="152" t="s">
        <v>139</v>
      </c>
      <c r="AU639" s="152" t="s">
        <v>83</v>
      </c>
      <c r="AY639" s="18" t="s">
        <v>137</v>
      </c>
      <c r="BE639" s="153">
        <f>IF(N639="základní",J639,0)</f>
        <v>0</v>
      </c>
      <c r="BF639" s="153">
        <f>IF(N639="snížená",J639,0)</f>
        <v>0</v>
      </c>
      <c r="BG639" s="153">
        <f>IF(N639="zákl. přenesená",J639,0)</f>
        <v>0</v>
      </c>
      <c r="BH639" s="153">
        <f>IF(N639="sníž. přenesená",J639,0)</f>
        <v>0</v>
      </c>
      <c r="BI639" s="153">
        <f>IF(N639="nulová",J639,0)</f>
        <v>0</v>
      </c>
      <c r="BJ639" s="18" t="s">
        <v>81</v>
      </c>
      <c r="BK639" s="153">
        <f>ROUND(I639*H639,2)</f>
        <v>0</v>
      </c>
      <c r="BL639" s="18" t="s">
        <v>222</v>
      </c>
      <c r="BM639" s="152" t="s">
        <v>1208</v>
      </c>
    </row>
    <row r="640" spans="1:65" s="13" customFormat="1">
      <c r="B640" s="154"/>
      <c r="D640" s="155" t="s">
        <v>146</v>
      </c>
      <c r="E640" s="156" t="s">
        <v>1</v>
      </c>
      <c r="F640" s="157" t="s">
        <v>1209</v>
      </c>
      <c r="H640" s="158">
        <v>2.73</v>
      </c>
      <c r="L640" s="154"/>
      <c r="M640" s="159"/>
      <c r="N640" s="160"/>
      <c r="O640" s="160"/>
      <c r="P640" s="160"/>
      <c r="Q640" s="160"/>
      <c r="R640" s="160"/>
      <c r="S640" s="160"/>
      <c r="T640" s="161"/>
      <c r="AT640" s="156" t="s">
        <v>146</v>
      </c>
      <c r="AU640" s="156" t="s">
        <v>83</v>
      </c>
      <c r="AV640" s="13" t="s">
        <v>83</v>
      </c>
      <c r="AW640" s="13" t="s">
        <v>29</v>
      </c>
      <c r="AX640" s="13" t="s">
        <v>73</v>
      </c>
      <c r="AY640" s="156" t="s">
        <v>137</v>
      </c>
    </row>
    <row r="641" spans="1:65" s="13" customFormat="1">
      <c r="B641" s="154"/>
      <c r="D641" s="155" t="s">
        <v>146</v>
      </c>
      <c r="E641" s="156" t="s">
        <v>1</v>
      </c>
      <c r="F641" s="157" t="s">
        <v>372</v>
      </c>
      <c r="H641" s="158">
        <v>27.54</v>
      </c>
      <c r="L641" s="154"/>
      <c r="M641" s="159"/>
      <c r="N641" s="160"/>
      <c r="O641" s="160"/>
      <c r="P641" s="160"/>
      <c r="Q641" s="160"/>
      <c r="R641" s="160"/>
      <c r="S641" s="160"/>
      <c r="T641" s="161"/>
      <c r="AT641" s="156" t="s">
        <v>146</v>
      </c>
      <c r="AU641" s="156" t="s">
        <v>83</v>
      </c>
      <c r="AV641" s="13" t="s">
        <v>83</v>
      </c>
      <c r="AW641" s="13" t="s">
        <v>29</v>
      </c>
      <c r="AX641" s="13" t="s">
        <v>73</v>
      </c>
      <c r="AY641" s="156" t="s">
        <v>137</v>
      </c>
    </row>
    <row r="642" spans="1:65" s="13" customFormat="1">
      <c r="B642" s="154"/>
      <c r="D642" s="155" t="s">
        <v>146</v>
      </c>
      <c r="E642" s="156" t="s">
        <v>1</v>
      </c>
      <c r="F642" s="157" t="s">
        <v>373</v>
      </c>
      <c r="H642" s="158">
        <v>27.54</v>
      </c>
      <c r="L642" s="154"/>
      <c r="M642" s="159"/>
      <c r="N642" s="160"/>
      <c r="O642" s="160"/>
      <c r="P642" s="160"/>
      <c r="Q642" s="160"/>
      <c r="R642" s="160"/>
      <c r="S642" s="160"/>
      <c r="T642" s="161"/>
      <c r="AT642" s="156" t="s">
        <v>146</v>
      </c>
      <c r="AU642" s="156" t="s">
        <v>83</v>
      </c>
      <c r="AV642" s="13" t="s">
        <v>83</v>
      </c>
      <c r="AW642" s="13" t="s">
        <v>29</v>
      </c>
      <c r="AX642" s="13" t="s">
        <v>73</v>
      </c>
      <c r="AY642" s="156" t="s">
        <v>137</v>
      </c>
    </row>
    <row r="643" spans="1:65" s="13" customFormat="1">
      <c r="B643" s="154"/>
      <c r="D643" s="155" t="s">
        <v>146</v>
      </c>
      <c r="E643" s="156" t="s">
        <v>1</v>
      </c>
      <c r="F643" s="157" t="s">
        <v>374</v>
      </c>
      <c r="H643" s="158">
        <v>42.12</v>
      </c>
      <c r="L643" s="154"/>
      <c r="M643" s="159"/>
      <c r="N643" s="160"/>
      <c r="O643" s="160"/>
      <c r="P643" s="160"/>
      <c r="Q643" s="160"/>
      <c r="R643" s="160"/>
      <c r="S643" s="160"/>
      <c r="T643" s="161"/>
      <c r="AT643" s="156" t="s">
        <v>146</v>
      </c>
      <c r="AU643" s="156" t="s">
        <v>83</v>
      </c>
      <c r="AV643" s="13" t="s">
        <v>83</v>
      </c>
      <c r="AW643" s="13" t="s">
        <v>29</v>
      </c>
      <c r="AX643" s="13" t="s">
        <v>73</v>
      </c>
      <c r="AY643" s="156" t="s">
        <v>137</v>
      </c>
    </row>
    <row r="644" spans="1:65" s="13" customFormat="1">
      <c r="B644" s="154"/>
      <c r="D644" s="155" t="s">
        <v>146</v>
      </c>
      <c r="E644" s="156" t="s">
        <v>1</v>
      </c>
      <c r="F644" s="157" t="s">
        <v>375</v>
      </c>
      <c r="H644" s="158">
        <v>42.12</v>
      </c>
      <c r="L644" s="154"/>
      <c r="M644" s="159"/>
      <c r="N644" s="160"/>
      <c r="O644" s="160"/>
      <c r="P644" s="160"/>
      <c r="Q644" s="160"/>
      <c r="R644" s="160"/>
      <c r="S644" s="160"/>
      <c r="T644" s="161"/>
      <c r="AT644" s="156" t="s">
        <v>146</v>
      </c>
      <c r="AU644" s="156" t="s">
        <v>83</v>
      </c>
      <c r="AV644" s="13" t="s">
        <v>83</v>
      </c>
      <c r="AW644" s="13" t="s">
        <v>29</v>
      </c>
      <c r="AX644" s="13" t="s">
        <v>73</v>
      </c>
      <c r="AY644" s="156" t="s">
        <v>137</v>
      </c>
    </row>
    <row r="645" spans="1:65" s="14" customFormat="1">
      <c r="B645" s="162"/>
      <c r="D645" s="155" t="s">
        <v>146</v>
      </c>
      <c r="E645" s="163" t="s">
        <v>1</v>
      </c>
      <c r="F645" s="164" t="s">
        <v>160</v>
      </c>
      <c r="H645" s="165">
        <v>142.05000000000001</v>
      </c>
      <c r="L645" s="162"/>
      <c r="M645" s="166"/>
      <c r="N645" s="167"/>
      <c r="O645" s="167"/>
      <c r="P645" s="167"/>
      <c r="Q645" s="167"/>
      <c r="R645" s="167"/>
      <c r="S645" s="167"/>
      <c r="T645" s="168"/>
      <c r="AT645" s="163" t="s">
        <v>146</v>
      </c>
      <c r="AU645" s="163" t="s">
        <v>83</v>
      </c>
      <c r="AV645" s="14" t="s">
        <v>144</v>
      </c>
      <c r="AW645" s="14" t="s">
        <v>29</v>
      </c>
      <c r="AX645" s="14" t="s">
        <v>81</v>
      </c>
      <c r="AY645" s="163" t="s">
        <v>137</v>
      </c>
    </row>
    <row r="646" spans="1:65" s="2" customFormat="1" ht="24.2" customHeight="1">
      <c r="A646" s="30"/>
      <c r="B646" s="141"/>
      <c r="C646" s="142" t="s">
        <v>1210</v>
      </c>
      <c r="D646" s="142" t="s">
        <v>139</v>
      </c>
      <c r="E646" s="143" t="s">
        <v>1211</v>
      </c>
      <c r="F646" s="144" t="s">
        <v>1212</v>
      </c>
      <c r="G646" s="145" t="s">
        <v>215</v>
      </c>
      <c r="H646" s="146">
        <v>21.6</v>
      </c>
      <c r="I646" s="198"/>
      <c r="J646" s="147">
        <f>ROUND(I646*H646,2)</f>
        <v>0</v>
      </c>
      <c r="K646" s="144" t="s">
        <v>143</v>
      </c>
      <c r="L646" s="31"/>
      <c r="M646" s="148" t="s">
        <v>1</v>
      </c>
      <c r="N646" s="149" t="s">
        <v>38</v>
      </c>
      <c r="O646" s="150">
        <v>0.375</v>
      </c>
      <c r="P646" s="150">
        <f>O646*H646</f>
        <v>8.1000000000000014</v>
      </c>
      <c r="Q646" s="150">
        <v>1.5E-3</v>
      </c>
      <c r="R646" s="150">
        <f>Q646*H646</f>
        <v>3.2400000000000005E-2</v>
      </c>
      <c r="S646" s="150">
        <v>0</v>
      </c>
      <c r="T646" s="151">
        <f>S646*H646</f>
        <v>0</v>
      </c>
      <c r="U646" s="30"/>
      <c r="V646" s="30"/>
      <c r="W646" s="30"/>
      <c r="X646" s="30"/>
      <c r="Y646" s="30"/>
      <c r="Z646" s="30"/>
      <c r="AA646" s="30"/>
      <c r="AB646" s="30"/>
      <c r="AC646" s="30"/>
      <c r="AD646" s="30"/>
      <c r="AE646" s="30"/>
      <c r="AR646" s="152" t="s">
        <v>222</v>
      </c>
      <c r="AT646" s="152" t="s">
        <v>139</v>
      </c>
      <c r="AU646" s="152" t="s">
        <v>83</v>
      </c>
      <c r="AY646" s="18" t="s">
        <v>137</v>
      </c>
      <c r="BE646" s="153">
        <f>IF(N646="základní",J646,0)</f>
        <v>0</v>
      </c>
      <c r="BF646" s="153">
        <f>IF(N646="snížená",J646,0)</f>
        <v>0</v>
      </c>
      <c r="BG646" s="153">
        <f>IF(N646="zákl. přenesená",J646,0)</f>
        <v>0</v>
      </c>
      <c r="BH646" s="153">
        <f>IF(N646="sníž. přenesená",J646,0)</f>
        <v>0</v>
      </c>
      <c r="BI646" s="153">
        <f>IF(N646="nulová",J646,0)</f>
        <v>0</v>
      </c>
      <c r="BJ646" s="18" t="s">
        <v>81</v>
      </c>
      <c r="BK646" s="153">
        <f>ROUND(I646*H646,2)</f>
        <v>0</v>
      </c>
      <c r="BL646" s="18" t="s">
        <v>222</v>
      </c>
      <c r="BM646" s="152" t="s">
        <v>1213</v>
      </c>
    </row>
    <row r="647" spans="1:65" s="13" customFormat="1">
      <c r="B647" s="154"/>
      <c r="D647" s="155" t="s">
        <v>146</v>
      </c>
      <c r="E647" s="156" t="s">
        <v>1</v>
      </c>
      <c r="F647" s="157" t="s">
        <v>1214</v>
      </c>
      <c r="H647" s="158">
        <v>21.6</v>
      </c>
      <c r="L647" s="154"/>
      <c r="M647" s="159"/>
      <c r="N647" s="160"/>
      <c r="O647" s="160"/>
      <c r="P647" s="160"/>
      <c r="Q647" s="160"/>
      <c r="R647" s="160"/>
      <c r="S647" s="160"/>
      <c r="T647" s="161"/>
      <c r="AT647" s="156" t="s">
        <v>146</v>
      </c>
      <c r="AU647" s="156" t="s">
        <v>83</v>
      </c>
      <c r="AV647" s="13" t="s">
        <v>83</v>
      </c>
      <c r="AW647" s="13" t="s">
        <v>29</v>
      </c>
      <c r="AX647" s="13" t="s">
        <v>81</v>
      </c>
      <c r="AY647" s="156" t="s">
        <v>137</v>
      </c>
    </row>
    <row r="648" spans="1:65" s="2" customFormat="1" ht="24.2" customHeight="1">
      <c r="A648" s="30"/>
      <c r="B648" s="141"/>
      <c r="C648" s="142" t="s">
        <v>1215</v>
      </c>
      <c r="D648" s="142" t="s">
        <v>139</v>
      </c>
      <c r="E648" s="143" t="s">
        <v>1216</v>
      </c>
      <c r="F648" s="144" t="s">
        <v>1217</v>
      </c>
      <c r="G648" s="145" t="s">
        <v>142</v>
      </c>
      <c r="H648" s="146">
        <v>16</v>
      </c>
      <c r="I648" s="198"/>
      <c r="J648" s="147">
        <f>ROUND(I648*H648,2)</f>
        <v>0</v>
      </c>
      <c r="K648" s="144" t="s">
        <v>143</v>
      </c>
      <c r="L648" s="31"/>
      <c r="M648" s="148" t="s">
        <v>1</v>
      </c>
      <c r="N648" s="149" t="s">
        <v>38</v>
      </c>
      <c r="O648" s="150">
        <v>4.9000000000000002E-2</v>
      </c>
      <c r="P648" s="150">
        <f>O648*H648</f>
        <v>0.78400000000000003</v>
      </c>
      <c r="Q648" s="150">
        <v>2.7999999999999998E-4</v>
      </c>
      <c r="R648" s="150">
        <f>Q648*H648</f>
        <v>4.4799999999999996E-3</v>
      </c>
      <c r="S648" s="150">
        <v>0</v>
      </c>
      <c r="T648" s="151">
        <f>S648*H648</f>
        <v>0</v>
      </c>
      <c r="U648" s="30"/>
      <c r="V648" s="30"/>
      <c r="W648" s="30"/>
      <c r="X648" s="30"/>
      <c r="Y648" s="30"/>
      <c r="Z648" s="30"/>
      <c r="AA648" s="30"/>
      <c r="AB648" s="30"/>
      <c r="AC648" s="30"/>
      <c r="AD648" s="30"/>
      <c r="AE648" s="30"/>
      <c r="AR648" s="152" t="s">
        <v>222</v>
      </c>
      <c r="AT648" s="152" t="s">
        <v>139</v>
      </c>
      <c r="AU648" s="152" t="s">
        <v>83</v>
      </c>
      <c r="AY648" s="18" t="s">
        <v>137</v>
      </c>
      <c r="BE648" s="153">
        <f>IF(N648="základní",J648,0)</f>
        <v>0</v>
      </c>
      <c r="BF648" s="153">
        <f>IF(N648="snížená",J648,0)</f>
        <v>0</v>
      </c>
      <c r="BG648" s="153">
        <f>IF(N648="zákl. přenesená",J648,0)</f>
        <v>0</v>
      </c>
      <c r="BH648" s="153">
        <f>IF(N648="sníž. přenesená",J648,0)</f>
        <v>0</v>
      </c>
      <c r="BI648" s="153">
        <f>IF(N648="nulová",J648,0)</f>
        <v>0</v>
      </c>
      <c r="BJ648" s="18" t="s">
        <v>81</v>
      </c>
      <c r="BK648" s="153">
        <f>ROUND(I648*H648,2)</f>
        <v>0</v>
      </c>
      <c r="BL648" s="18" t="s">
        <v>222</v>
      </c>
      <c r="BM648" s="152" t="s">
        <v>1218</v>
      </c>
    </row>
    <row r="649" spans="1:65" s="13" customFormat="1">
      <c r="B649" s="154"/>
      <c r="D649" s="155" t="s">
        <v>146</v>
      </c>
      <c r="E649" s="156" t="s">
        <v>1</v>
      </c>
      <c r="F649" s="157" t="s">
        <v>1219</v>
      </c>
      <c r="H649" s="158">
        <v>16</v>
      </c>
      <c r="L649" s="154"/>
      <c r="M649" s="159"/>
      <c r="N649" s="160"/>
      <c r="O649" s="160"/>
      <c r="P649" s="160"/>
      <c r="Q649" s="160"/>
      <c r="R649" s="160"/>
      <c r="S649" s="160"/>
      <c r="T649" s="161"/>
      <c r="AT649" s="156" t="s">
        <v>146</v>
      </c>
      <c r="AU649" s="156" t="s">
        <v>83</v>
      </c>
      <c r="AV649" s="13" t="s">
        <v>83</v>
      </c>
      <c r="AW649" s="13" t="s">
        <v>29</v>
      </c>
      <c r="AX649" s="13" t="s">
        <v>81</v>
      </c>
      <c r="AY649" s="156" t="s">
        <v>137</v>
      </c>
    </row>
    <row r="650" spans="1:65" s="2" customFormat="1" ht="33" customHeight="1">
      <c r="A650" s="30"/>
      <c r="B650" s="141"/>
      <c r="C650" s="142" t="s">
        <v>1220</v>
      </c>
      <c r="D650" s="142" t="s">
        <v>139</v>
      </c>
      <c r="E650" s="143" t="s">
        <v>1221</v>
      </c>
      <c r="F650" s="144" t="s">
        <v>1222</v>
      </c>
      <c r="G650" s="145" t="s">
        <v>215</v>
      </c>
      <c r="H650" s="146">
        <v>142.05000000000001</v>
      </c>
      <c r="I650" s="198"/>
      <c r="J650" s="147">
        <f>ROUND(I650*H650,2)</f>
        <v>0</v>
      </c>
      <c r="K650" s="144" t="s">
        <v>143</v>
      </c>
      <c r="L650" s="31"/>
      <c r="M650" s="148" t="s">
        <v>1</v>
      </c>
      <c r="N650" s="149" t="s">
        <v>38</v>
      </c>
      <c r="O650" s="150">
        <v>0.64200000000000002</v>
      </c>
      <c r="P650" s="150">
        <f>O650*H650</f>
        <v>91.196100000000015</v>
      </c>
      <c r="Q650" s="150">
        <v>6.0000000000000001E-3</v>
      </c>
      <c r="R650" s="150">
        <f>Q650*H650</f>
        <v>0.85230000000000006</v>
      </c>
      <c r="S650" s="150">
        <v>0</v>
      </c>
      <c r="T650" s="151">
        <f>S650*H650</f>
        <v>0</v>
      </c>
      <c r="U650" s="30"/>
      <c r="V650" s="30"/>
      <c r="W650" s="30"/>
      <c r="X650" s="30"/>
      <c r="Y650" s="30"/>
      <c r="Z650" s="30"/>
      <c r="AA650" s="30"/>
      <c r="AB650" s="30"/>
      <c r="AC650" s="30"/>
      <c r="AD650" s="30"/>
      <c r="AE650" s="30"/>
      <c r="AR650" s="152" t="s">
        <v>222</v>
      </c>
      <c r="AT650" s="152" t="s">
        <v>139</v>
      </c>
      <c r="AU650" s="152" t="s">
        <v>83</v>
      </c>
      <c r="AY650" s="18" t="s">
        <v>137</v>
      </c>
      <c r="BE650" s="153">
        <f>IF(N650="základní",J650,0)</f>
        <v>0</v>
      </c>
      <c r="BF650" s="153">
        <f>IF(N650="snížená",J650,0)</f>
        <v>0</v>
      </c>
      <c r="BG650" s="153">
        <f>IF(N650="zákl. přenesená",J650,0)</f>
        <v>0</v>
      </c>
      <c r="BH650" s="153">
        <f>IF(N650="sníž. přenesená",J650,0)</f>
        <v>0</v>
      </c>
      <c r="BI650" s="153">
        <f>IF(N650="nulová",J650,0)</f>
        <v>0</v>
      </c>
      <c r="BJ650" s="18" t="s">
        <v>81</v>
      </c>
      <c r="BK650" s="153">
        <f>ROUND(I650*H650,2)</f>
        <v>0</v>
      </c>
      <c r="BL650" s="18" t="s">
        <v>222</v>
      </c>
      <c r="BM650" s="152" t="s">
        <v>1223</v>
      </c>
    </row>
    <row r="651" spans="1:65" s="2" customFormat="1" ht="16.5" customHeight="1">
      <c r="A651" s="30"/>
      <c r="B651" s="141"/>
      <c r="C651" s="169" t="s">
        <v>1224</v>
      </c>
      <c r="D651" s="169" t="s">
        <v>201</v>
      </c>
      <c r="E651" s="170" t="s">
        <v>1225</v>
      </c>
      <c r="F651" s="171" t="s">
        <v>1226</v>
      </c>
      <c r="G651" s="172" t="s">
        <v>215</v>
      </c>
      <c r="H651" s="173">
        <v>163.358</v>
      </c>
      <c r="I651" s="198"/>
      <c r="J651" s="174">
        <f>ROUND(I651*H651,2)</f>
        <v>0</v>
      </c>
      <c r="K651" s="171" t="s">
        <v>143</v>
      </c>
      <c r="L651" s="175"/>
      <c r="M651" s="176" t="s">
        <v>1</v>
      </c>
      <c r="N651" s="177" t="s">
        <v>38</v>
      </c>
      <c r="O651" s="150">
        <v>0</v>
      </c>
      <c r="P651" s="150">
        <f>O651*H651</f>
        <v>0</v>
      </c>
      <c r="Q651" s="150">
        <v>1.18E-2</v>
      </c>
      <c r="R651" s="150">
        <f>Q651*H651</f>
        <v>1.9276244</v>
      </c>
      <c r="S651" s="150">
        <v>0</v>
      </c>
      <c r="T651" s="151">
        <f>S651*H651</f>
        <v>0</v>
      </c>
      <c r="U651" s="30"/>
      <c r="V651" s="30"/>
      <c r="W651" s="30"/>
      <c r="X651" s="30"/>
      <c r="Y651" s="30"/>
      <c r="Z651" s="30"/>
      <c r="AA651" s="30"/>
      <c r="AB651" s="30"/>
      <c r="AC651" s="30"/>
      <c r="AD651" s="30"/>
      <c r="AE651" s="30"/>
      <c r="AR651" s="152" t="s">
        <v>307</v>
      </c>
      <c r="AT651" s="152" t="s">
        <v>201</v>
      </c>
      <c r="AU651" s="152" t="s">
        <v>83</v>
      </c>
      <c r="AY651" s="18" t="s">
        <v>137</v>
      </c>
      <c r="BE651" s="153">
        <f>IF(N651="základní",J651,0)</f>
        <v>0</v>
      </c>
      <c r="BF651" s="153">
        <f>IF(N651="snížená",J651,0)</f>
        <v>0</v>
      </c>
      <c r="BG651" s="153">
        <f>IF(N651="zákl. přenesená",J651,0)</f>
        <v>0</v>
      </c>
      <c r="BH651" s="153">
        <f>IF(N651="sníž. přenesená",J651,0)</f>
        <v>0</v>
      </c>
      <c r="BI651" s="153">
        <f>IF(N651="nulová",J651,0)</f>
        <v>0</v>
      </c>
      <c r="BJ651" s="18" t="s">
        <v>81</v>
      </c>
      <c r="BK651" s="153">
        <f>ROUND(I651*H651,2)</f>
        <v>0</v>
      </c>
      <c r="BL651" s="18" t="s">
        <v>222</v>
      </c>
      <c r="BM651" s="152" t="s">
        <v>1227</v>
      </c>
    </row>
    <row r="652" spans="1:65" s="13" customFormat="1">
      <c r="B652" s="154"/>
      <c r="D652" s="155" t="s">
        <v>146</v>
      </c>
      <c r="F652" s="157" t="s">
        <v>1228</v>
      </c>
      <c r="H652" s="158">
        <v>163.358</v>
      </c>
      <c r="L652" s="154"/>
      <c r="M652" s="159"/>
      <c r="N652" s="160"/>
      <c r="O652" s="160"/>
      <c r="P652" s="160"/>
      <c r="Q652" s="160"/>
      <c r="R652" s="160"/>
      <c r="S652" s="160"/>
      <c r="T652" s="161"/>
      <c r="AT652" s="156" t="s">
        <v>146</v>
      </c>
      <c r="AU652" s="156" t="s">
        <v>83</v>
      </c>
      <c r="AV652" s="13" t="s">
        <v>83</v>
      </c>
      <c r="AW652" s="13" t="s">
        <v>3</v>
      </c>
      <c r="AX652" s="13" t="s">
        <v>81</v>
      </c>
      <c r="AY652" s="156" t="s">
        <v>137</v>
      </c>
    </row>
    <row r="653" spans="1:65" s="2" customFormat="1" ht="24.2" customHeight="1">
      <c r="A653" s="30"/>
      <c r="B653" s="141"/>
      <c r="C653" s="142" t="s">
        <v>1229</v>
      </c>
      <c r="D653" s="142" t="s">
        <v>139</v>
      </c>
      <c r="E653" s="143" t="s">
        <v>1230</v>
      </c>
      <c r="F653" s="144" t="s">
        <v>1231</v>
      </c>
      <c r="G653" s="145" t="s">
        <v>215</v>
      </c>
      <c r="H653" s="146">
        <v>142.05000000000001</v>
      </c>
      <c r="I653" s="198"/>
      <c r="J653" s="147">
        <f>ROUND(I653*H653,2)</f>
        <v>0</v>
      </c>
      <c r="K653" s="144" t="s">
        <v>143</v>
      </c>
      <c r="L653" s="31"/>
      <c r="M653" s="148" t="s">
        <v>1</v>
      </c>
      <c r="N653" s="149" t="s">
        <v>38</v>
      </c>
      <c r="O653" s="150">
        <v>4.1000000000000002E-2</v>
      </c>
      <c r="P653" s="150">
        <f>O653*H653</f>
        <v>5.8240500000000006</v>
      </c>
      <c r="Q653" s="150">
        <v>5.0000000000000002E-5</v>
      </c>
      <c r="R653" s="150">
        <f>Q653*H653</f>
        <v>7.1025000000000012E-3</v>
      </c>
      <c r="S653" s="150">
        <v>0</v>
      </c>
      <c r="T653" s="151">
        <f>S653*H653</f>
        <v>0</v>
      </c>
      <c r="U653" s="30"/>
      <c r="V653" s="30"/>
      <c r="W653" s="30"/>
      <c r="X653" s="30"/>
      <c r="Y653" s="30"/>
      <c r="Z653" s="30"/>
      <c r="AA653" s="30"/>
      <c r="AB653" s="30"/>
      <c r="AC653" s="30"/>
      <c r="AD653" s="30"/>
      <c r="AE653" s="30"/>
      <c r="AR653" s="152" t="s">
        <v>222</v>
      </c>
      <c r="AT653" s="152" t="s">
        <v>139</v>
      </c>
      <c r="AU653" s="152" t="s">
        <v>83</v>
      </c>
      <c r="AY653" s="18" t="s">
        <v>137</v>
      </c>
      <c r="BE653" s="153">
        <f>IF(N653="základní",J653,0)</f>
        <v>0</v>
      </c>
      <c r="BF653" s="153">
        <f>IF(N653="snížená",J653,0)</f>
        <v>0</v>
      </c>
      <c r="BG653" s="153">
        <f>IF(N653="zákl. přenesená",J653,0)</f>
        <v>0</v>
      </c>
      <c r="BH653" s="153">
        <f>IF(N653="sníž. přenesená",J653,0)</f>
        <v>0</v>
      </c>
      <c r="BI653" s="153">
        <f>IF(N653="nulová",J653,0)</f>
        <v>0</v>
      </c>
      <c r="BJ653" s="18" t="s">
        <v>81</v>
      </c>
      <c r="BK653" s="153">
        <f>ROUND(I653*H653,2)</f>
        <v>0</v>
      </c>
      <c r="BL653" s="18" t="s">
        <v>222</v>
      </c>
      <c r="BM653" s="152" t="s">
        <v>1232</v>
      </c>
    </row>
    <row r="654" spans="1:65" s="2" customFormat="1" ht="24.2" customHeight="1">
      <c r="A654" s="30"/>
      <c r="B654" s="141"/>
      <c r="C654" s="142" t="s">
        <v>1233</v>
      </c>
      <c r="D654" s="142" t="s">
        <v>139</v>
      </c>
      <c r="E654" s="143" t="s">
        <v>1234</v>
      </c>
      <c r="F654" s="144" t="s">
        <v>1235</v>
      </c>
      <c r="G654" s="145" t="s">
        <v>184</v>
      </c>
      <c r="H654" s="146">
        <v>2.867</v>
      </c>
      <c r="I654" s="198"/>
      <c r="J654" s="147">
        <f>ROUND(I654*H654,2)</f>
        <v>0</v>
      </c>
      <c r="K654" s="144" t="s">
        <v>143</v>
      </c>
      <c r="L654" s="31"/>
      <c r="M654" s="148" t="s">
        <v>1</v>
      </c>
      <c r="N654" s="149" t="s">
        <v>38</v>
      </c>
      <c r="O654" s="150">
        <v>1.548</v>
      </c>
      <c r="P654" s="150">
        <f>O654*H654</f>
        <v>4.4381159999999999</v>
      </c>
      <c r="Q654" s="150">
        <v>0</v>
      </c>
      <c r="R654" s="150">
        <f>Q654*H654</f>
        <v>0</v>
      </c>
      <c r="S654" s="150">
        <v>0</v>
      </c>
      <c r="T654" s="151">
        <f>S654*H654</f>
        <v>0</v>
      </c>
      <c r="U654" s="30"/>
      <c r="V654" s="30"/>
      <c r="W654" s="30"/>
      <c r="X654" s="30"/>
      <c r="Y654" s="30"/>
      <c r="Z654" s="30"/>
      <c r="AA654" s="30"/>
      <c r="AB654" s="30"/>
      <c r="AC654" s="30"/>
      <c r="AD654" s="30"/>
      <c r="AE654" s="30"/>
      <c r="AR654" s="152" t="s">
        <v>222</v>
      </c>
      <c r="AT654" s="152" t="s">
        <v>139</v>
      </c>
      <c r="AU654" s="152" t="s">
        <v>83</v>
      </c>
      <c r="AY654" s="18" t="s">
        <v>137</v>
      </c>
      <c r="BE654" s="153">
        <f>IF(N654="základní",J654,0)</f>
        <v>0</v>
      </c>
      <c r="BF654" s="153">
        <f>IF(N654="snížená",J654,0)</f>
        <v>0</v>
      </c>
      <c r="BG654" s="153">
        <f>IF(N654="zákl. přenesená",J654,0)</f>
        <v>0</v>
      </c>
      <c r="BH654" s="153">
        <f>IF(N654="sníž. přenesená",J654,0)</f>
        <v>0</v>
      </c>
      <c r="BI654" s="153">
        <f>IF(N654="nulová",J654,0)</f>
        <v>0</v>
      </c>
      <c r="BJ654" s="18" t="s">
        <v>81</v>
      </c>
      <c r="BK654" s="153">
        <f>ROUND(I654*H654,2)</f>
        <v>0</v>
      </c>
      <c r="BL654" s="18" t="s">
        <v>222</v>
      </c>
      <c r="BM654" s="152" t="s">
        <v>1236</v>
      </c>
    </row>
    <row r="655" spans="1:65" s="2" customFormat="1" ht="24.2" customHeight="1">
      <c r="A655" s="30"/>
      <c r="B655" s="141"/>
      <c r="C655" s="142" t="s">
        <v>1237</v>
      </c>
      <c r="D655" s="142" t="s">
        <v>139</v>
      </c>
      <c r="E655" s="143" t="s">
        <v>1238</v>
      </c>
      <c r="F655" s="144" t="s">
        <v>1239</v>
      </c>
      <c r="G655" s="145" t="s">
        <v>184</v>
      </c>
      <c r="H655" s="146">
        <v>2.867</v>
      </c>
      <c r="I655" s="198"/>
      <c r="J655" s="147">
        <f>ROUND(I655*H655,2)</f>
        <v>0</v>
      </c>
      <c r="K655" s="144" t="s">
        <v>143</v>
      </c>
      <c r="L655" s="31"/>
      <c r="M655" s="148" t="s">
        <v>1</v>
      </c>
      <c r="N655" s="149" t="s">
        <v>38</v>
      </c>
      <c r="O655" s="150">
        <v>1.1399999999999999</v>
      </c>
      <c r="P655" s="150">
        <f>O655*H655</f>
        <v>3.2683799999999996</v>
      </c>
      <c r="Q655" s="150">
        <v>0</v>
      </c>
      <c r="R655" s="150">
        <f>Q655*H655</f>
        <v>0</v>
      </c>
      <c r="S655" s="150">
        <v>0</v>
      </c>
      <c r="T655" s="151">
        <f>S655*H655</f>
        <v>0</v>
      </c>
      <c r="U655" s="30"/>
      <c r="V655" s="30"/>
      <c r="W655" s="30"/>
      <c r="X655" s="30"/>
      <c r="Y655" s="30"/>
      <c r="Z655" s="30"/>
      <c r="AA655" s="30"/>
      <c r="AB655" s="30"/>
      <c r="AC655" s="30"/>
      <c r="AD655" s="30"/>
      <c r="AE655" s="30"/>
      <c r="AR655" s="152" t="s">
        <v>222</v>
      </c>
      <c r="AT655" s="152" t="s">
        <v>139</v>
      </c>
      <c r="AU655" s="152" t="s">
        <v>83</v>
      </c>
      <c r="AY655" s="18" t="s">
        <v>137</v>
      </c>
      <c r="BE655" s="153">
        <f>IF(N655="základní",J655,0)</f>
        <v>0</v>
      </c>
      <c r="BF655" s="153">
        <f>IF(N655="snížená",J655,0)</f>
        <v>0</v>
      </c>
      <c r="BG655" s="153">
        <f>IF(N655="zákl. přenesená",J655,0)</f>
        <v>0</v>
      </c>
      <c r="BH655" s="153">
        <f>IF(N655="sníž. přenesená",J655,0)</f>
        <v>0</v>
      </c>
      <c r="BI655" s="153">
        <f>IF(N655="nulová",J655,0)</f>
        <v>0</v>
      </c>
      <c r="BJ655" s="18" t="s">
        <v>81</v>
      </c>
      <c r="BK655" s="153">
        <f>ROUND(I655*H655,2)</f>
        <v>0</v>
      </c>
      <c r="BL655" s="18" t="s">
        <v>222</v>
      </c>
      <c r="BM655" s="152" t="s">
        <v>1240</v>
      </c>
    </row>
    <row r="656" spans="1:65" s="12" customFormat="1" ht="22.9" customHeight="1">
      <c r="B656" s="129"/>
      <c r="D656" s="130" t="s">
        <v>72</v>
      </c>
      <c r="E656" s="139" t="s">
        <v>1241</v>
      </c>
      <c r="F656" s="139" t="s">
        <v>1242</v>
      </c>
      <c r="J656" s="140">
        <f>BK656</f>
        <v>0</v>
      </c>
      <c r="L656" s="129"/>
      <c r="M656" s="133"/>
      <c r="N656" s="134"/>
      <c r="O656" s="134"/>
      <c r="P656" s="135">
        <f>SUM(P657:P662)</f>
        <v>11.799454000000001</v>
      </c>
      <c r="Q656" s="134"/>
      <c r="R656" s="135">
        <f>SUM(R657:R662)</f>
        <v>9.7899400000000004E-3</v>
      </c>
      <c r="S656" s="134"/>
      <c r="T656" s="136">
        <f>SUM(T657:T662)</f>
        <v>0</v>
      </c>
      <c r="AR656" s="130" t="s">
        <v>83</v>
      </c>
      <c r="AT656" s="137" t="s">
        <v>72</v>
      </c>
      <c r="AU656" s="137" t="s">
        <v>81</v>
      </c>
      <c r="AY656" s="130" t="s">
        <v>137</v>
      </c>
      <c r="BK656" s="138">
        <f>SUM(BK657:BK662)</f>
        <v>0</v>
      </c>
    </row>
    <row r="657" spans="1:65" s="2" customFormat="1" ht="24.2" customHeight="1">
      <c r="A657" s="30"/>
      <c r="B657" s="141"/>
      <c r="C657" s="142" t="s">
        <v>1243</v>
      </c>
      <c r="D657" s="142" t="s">
        <v>139</v>
      </c>
      <c r="E657" s="143" t="s">
        <v>1244</v>
      </c>
      <c r="F657" s="144" t="s">
        <v>1245</v>
      </c>
      <c r="G657" s="145" t="s">
        <v>215</v>
      </c>
      <c r="H657" s="146">
        <v>25.763000000000002</v>
      </c>
      <c r="I657" s="198"/>
      <c r="J657" s="147">
        <f>ROUND(I657*H657,2)</f>
        <v>0</v>
      </c>
      <c r="K657" s="144" t="s">
        <v>143</v>
      </c>
      <c r="L657" s="31"/>
      <c r="M657" s="148" t="s">
        <v>1</v>
      </c>
      <c r="N657" s="149" t="s">
        <v>38</v>
      </c>
      <c r="O657" s="150">
        <v>0.158</v>
      </c>
      <c r="P657" s="150">
        <f>O657*H657</f>
        <v>4.0705540000000004</v>
      </c>
      <c r="Q657" s="150">
        <v>1.2999999999999999E-4</v>
      </c>
      <c r="R657" s="150">
        <f>Q657*H657</f>
        <v>3.3491899999999997E-3</v>
      </c>
      <c r="S657" s="150">
        <v>0</v>
      </c>
      <c r="T657" s="151">
        <f>S657*H657</f>
        <v>0</v>
      </c>
      <c r="U657" s="30"/>
      <c r="V657" s="30"/>
      <c r="W657" s="30"/>
      <c r="X657" s="30"/>
      <c r="Y657" s="30"/>
      <c r="Z657" s="30"/>
      <c r="AA657" s="30"/>
      <c r="AB657" s="30"/>
      <c r="AC657" s="30"/>
      <c r="AD657" s="30"/>
      <c r="AE657" s="30"/>
      <c r="AR657" s="152" t="s">
        <v>222</v>
      </c>
      <c r="AT657" s="152" t="s">
        <v>139</v>
      </c>
      <c r="AU657" s="152" t="s">
        <v>83</v>
      </c>
      <c r="AY657" s="18" t="s">
        <v>137</v>
      </c>
      <c r="BE657" s="153">
        <f>IF(N657="základní",J657,0)</f>
        <v>0</v>
      </c>
      <c r="BF657" s="153">
        <f>IF(N657="snížená",J657,0)</f>
        <v>0</v>
      </c>
      <c r="BG657" s="153">
        <f>IF(N657="zákl. přenesená",J657,0)</f>
        <v>0</v>
      </c>
      <c r="BH657" s="153">
        <f>IF(N657="sníž. přenesená",J657,0)</f>
        <v>0</v>
      </c>
      <c r="BI657" s="153">
        <f>IF(N657="nulová",J657,0)</f>
        <v>0</v>
      </c>
      <c r="BJ657" s="18" t="s">
        <v>81</v>
      </c>
      <c r="BK657" s="153">
        <f>ROUND(I657*H657,2)</f>
        <v>0</v>
      </c>
      <c r="BL657" s="18" t="s">
        <v>222</v>
      </c>
      <c r="BM657" s="152" t="s">
        <v>1246</v>
      </c>
    </row>
    <row r="658" spans="1:65" s="15" customFormat="1">
      <c r="B658" s="178"/>
      <c r="D658" s="155" t="s">
        <v>146</v>
      </c>
      <c r="E658" s="179" t="s">
        <v>1</v>
      </c>
      <c r="F658" s="180" t="s">
        <v>1247</v>
      </c>
      <c r="H658" s="179" t="s">
        <v>1</v>
      </c>
      <c r="L658" s="178"/>
      <c r="M658" s="181"/>
      <c r="N658" s="182"/>
      <c r="O658" s="182"/>
      <c r="P658" s="182"/>
      <c r="Q658" s="182"/>
      <c r="R658" s="182"/>
      <c r="S658" s="182"/>
      <c r="T658" s="183"/>
      <c r="AT658" s="179" t="s">
        <v>146</v>
      </c>
      <c r="AU658" s="179" t="s">
        <v>83</v>
      </c>
      <c r="AV658" s="15" t="s">
        <v>81</v>
      </c>
      <c r="AW658" s="15" t="s">
        <v>29</v>
      </c>
      <c r="AX658" s="15" t="s">
        <v>73</v>
      </c>
      <c r="AY658" s="179" t="s">
        <v>137</v>
      </c>
    </row>
    <row r="659" spans="1:65" s="13" customFormat="1">
      <c r="B659" s="154"/>
      <c r="D659" s="155" t="s">
        <v>146</v>
      </c>
      <c r="E659" s="156" t="s">
        <v>1</v>
      </c>
      <c r="F659" s="157" t="s">
        <v>1248</v>
      </c>
      <c r="H659" s="158">
        <v>15.3</v>
      </c>
      <c r="L659" s="154"/>
      <c r="M659" s="159"/>
      <c r="N659" s="160"/>
      <c r="O659" s="160"/>
      <c r="P659" s="160"/>
      <c r="Q659" s="160"/>
      <c r="R659" s="160"/>
      <c r="S659" s="160"/>
      <c r="T659" s="161"/>
      <c r="AT659" s="156" t="s">
        <v>146</v>
      </c>
      <c r="AU659" s="156" t="s">
        <v>83</v>
      </c>
      <c r="AV659" s="13" t="s">
        <v>83</v>
      </c>
      <c r="AW659" s="13" t="s">
        <v>29</v>
      </c>
      <c r="AX659" s="13" t="s">
        <v>73</v>
      </c>
      <c r="AY659" s="156" t="s">
        <v>137</v>
      </c>
    </row>
    <row r="660" spans="1:65" s="13" customFormat="1">
      <c r="B660" s="154"/>
      <c r="D660" s="155" t="s">
        <v>146</v>
      </c>
      <c r="E660" s="156" t="s">
        <v>1</v>
      </c>
      <c r="F660" s="157" t="s">
        <v>1249</v>
      </c>
      <c r="H660" s="158">
        <v>10.462999999999999</v>
      </c>
      <c r="L660" s="154"/>
      <c r="M660" s="159"/>
      <c r="N660" s="160"/>
      <c r="O660" s="160"/>
      <c r="P660" s="160"/>
      <c r="Q660" s="160"/>
      <c r="R660" s="160"/>
      <c r="S660" s="160"/>
      <c r="T660" s="161"/>
      <c r="AT660" s="156" t="s">
        <v>146</v>
      </c>
      <c r="AU660" s="156" t="s">
        <v>83</v>
      </c>
      <c r="AV660" s="13" t="s">
        <v>83</v>
      </c>
      <c r="AW660" s="13" t="s">
        <v>29</v>
      </c>
      <c r="AX660" s="13" t="s">
        <v>73</v>
      </c>
      <c r="AY660" s="156" t="s">
        <v>137</v>
      </c>
    </row>
    <row r="661" spans="1:65" s="14" customFormat="1">
      <c r="B661" s="162"/>
      <c r="D661" s="155" t="s">
        <v>146</v>
      </c>
      <c r="E661" s="163" t="s">
        <v>1</v>
      </c>
      <c r="F661" s="164" t="s">
        <v>160</v>
      </c>
      <c r="H661" s="165">
        <v>25.762999999999998</v>
      </c>
      <c r="L661" s="162"/>
      <c r="M661" s="166"/>
      <c r="N661" s="167"/>
      <c r="O661" s="167"/>
      <c r="P661" s="167"/>
      <c r="Q661" s="167"/>
      <c r="R661" s="167"/>
      <c r="S661" s="167"/>
      <c r="T661" s="168"/>
      <c r="AT661" s="163" t="s">
        <v>146</v>
      </c>
      <c r="AU661" s="163" t="s">
        <v>83</v>
      </c>
      <c r="AV661" s="14" t="s">
        <v>144</v>
      </c>
      <c r="AW661" s="14" t="s">
        <v>29</v>
      </c>
      <c r="AX661" s="14" t="s">
        <v>81</v>
      </c>
      <c r="AY661" s="163" t="s">
        <v>137</v>
      </c>
    </row>
    <row r="662" spans="1:65" s="2" customFormat="1" ht="24.2" customHeight="1">
      <c r="A662" s="30"/>
      <c r="B662" s="141"/>
      <c r="C662" s="142" t="s">
        <v>1250</v>
      </c>
      <c r="D662" s="142" t="s">
        <v>139</v>
      </c>
      <c r="E662" s="143" t="s">
        <v>1251</v>
      </c>
      <c r="F662" s="144" t="s">
        <v>1252</v>
      </c>
      <c r="G662" s="145" t="s">
        <v>215</v>
      </c>
      <c r="H662" s="146">
        <v>25.763000000000002</v>
      </c>
      <c r="I662" s="198"/>
      <c r="J662" s="147">
        <f>ROUND(I662*H662,2)</f>
        <v>0</v>
      </c>
      <c r="K662" s="144" t="s">
        <v>143</v>
      </c>
      <c r="L662" s="31"/>
      <c r="M662" s="148" t="s">
        <v>1</v>
      </c>
      <c r="N662" s="149" t="s">
        <v>38</v>
      </c>
      <c r="O662" s="150">
        <v>0.3</v>
      </c>
      <c r="P662" s="150">
        <f>O662*H662</f>
        <v>7.7289000000000003</v>
      </c>
      <c r="Q662" s="150">
        <v>2.5000000000000001E-4</v>
      </c>
      <c r="R662" s="150">
        <f>Q662*H662</f>
        <v>6.4407500000000003E-3</v>
      </c>
      <c r="S662" s="150">
        <v>0</v>
      </c>
      <c r="T662" s="151">
        <f>S662*H662</f>
        <v>0</v>
      </c>
      <c r="U662" s="30"/>
      <c r="V662" s="30"/>
      <c r="W662" s="30"/>
      <c r="X662" s="30"/>
      <c r="Y662" s="30"/>
      <c r="Z662" s="30"/>
      <c r="AA662" s="30"/>
      <c r="AB662" s="30"/>
      <c r="AC662" s="30"/>
      <c r="AD662" s="30"/>
      <c r="AE662" s="30"/>
      <c r="AR662" s="152" t="s">
        <v>222</v>
      </c>
      <c r="AT662" s="152" t="s">
        <v>139</v>
      </c>
      <c r="AU662" s="152" t="s">
        <v>83</v>
      </c>
      <c r="AY662" s="18" t="s">
        <v>137</v>
      </c>
      <c r="BE662" s="153">
        <f>IF(N662="základní",J662,0)</f>
        <v>0</v>
      </c>
      <c r="BF662" s="153">
        <f>IF(N662="snížená",J662,0)</f>
        <v>0</v>
      </c>
      <c r="BG662" s="153">
        <f>IF(N662="zákl. přenesená",J662,0)</f>
        <v>0</v>
      </c>
      <c r="BH662" s="153">
        <f>IF(N662="sníž. přenesená",J662,0)</f>
        <v>0</v>
      </c>
      <c r="BI662" s="153">
        <f>IF(N662="nulová",J662,0)</f>
        <v>0</v>
      </c>
      <c r="BJ662" s="18" t="s">
        <v>81</v>
      </c>
      <c r="BK662" s="153">
        <f>ROUND(I662*H662,2)</f>
        <v>0</v>
      </c>
      <c r="BL662" s="18" t="s">
        <v>222</v>
      </c>
      <c r="BM662" s="152" t="s">
        <v>1253</v>
      </c>
    </row>
    <row r="663" spans="1:65" s="12" customFormat="1" ht="22.9" customHeight="1">
      <c r="B663" s="129"/>
      <c r="D663" s="130" t="s">
        <v>72</v>
      </c>
      <c r="E663" s="139" t="s">
        <v>1254</v>
      </c>
      <c r="F663" s="139" t="s">
        <v>1255</v>
      </c>
      <c r="J663" s="140">
        <f>BK663</f>
        <v>0</v>
      </c>
      <c r="L663" s="129"/>
      <c r="M663" s="133"/>
      <c r="N663" s="134"/>
      <c r="O663" s="134"/>
      <c r="P663" s="135">
        <f>SUM(P664:P673)</f>
        <v>24.291630000000001</v>
      </c>
      <c r="Q663" s="134"/>
      <c r="R663" s="135">
        <f>SUM(R664:R673)</f>
        <v>7.6245839999999995E-2</v>
      </c>
      <c r="S663" s="134"/>
      <c r="T663" s="136">
        <f>SUM(T664:T673)</f>
        <v>0</v>
      </c>
      <c r="AR663" s="130" t="s">
        <v>83</v>
      </c>
      <c r="AT663" s="137" t="s">
        <v>72</v>
      </c>
      <c r="AU663" s="137" t="s">
        <v>81</v>
      </c>
      <c r="AY663" s="130" t="s">
        <v>137</v>
      </c>
      <c r="BK663" s="138">
        <f>SUM(BK664:BK673)</f>
        <v>0</v>
      </c>
    </row>
    <row r="664" spans="1:65" s="2" customFormat="1" ht="24.2" customHeight="1">
      <c r="A664" s="30"/>
      <c r="B664" s="141"/>
      <c r="C664" s="142" t="s">
        <v>1256</v>
      </c>
      <c r="D664" s="142" t="s">
        <v>139</v>
      </c>
      <c r="E664" s="143" t="s">
        <v>1257</v>
      </c>
      <c r="F664" s="144" t="s">
        <v>1258</v>
      </c>
      <c r="G664" s="145" t="s">
        <v>215</v>
      </c>
      <c r="H664" s="146">
        <v>127.71</v>
      </c>
      <c r="I664" s="198"/>
      <c r="J664" s="147">
        <f>ROUND(I664*H664,2)</f>
        <v>0</v>
      </c>
      <c r="K664" s="144" t="s">
        <v>143</v>
      </c>
      <c r="L664" s="31"/>
      <c r="M664" s="148" t="s">
        <v>1</v>
      </c>
      <c r="N664" s="149" t="s">
        <v>38</v>
      </c>
      <c r="O664" s="150">
        <v>3.3000000000000002E-2</v>
      </c>
      <c r="P664" s="150">
        <f>O664*H664</f>
        <v>4.2144300000000001</v>
      </c>
      <c r="Q664" s="150">
        <v>2.0000000000000001E-4</v>
      </c>
      <c r="R664" s="150">
        <f>Q664*H664</f>
        <v>2.5541999999999999E-2</v>
      </c>
      <c r="S664" s="150">
        <v>0</v>
      </c>
      <c r="T664" s="151">
        <f>S664*H664</f>
        <v>0</v>
      </c>
      <c r="U664" s="30"/>
      <c r="V664" s="30"/>
      <c r="W664" s="30"/>
      <c r="X664" s="30"/>
      <c r="Y664" s="30"/>
      <c r="Z664" s="30"/>
      <c r="AA664" s="30"/>
      <c r="AB664" s="30"/>
      <c r="AC664" s="30"/>
      <c r="AD664" s="30"/>
      <c r="AE664" s="30"/>
      <c r="AR664" s="152" t="s">
        <v>222</v>
      </c>
      <c r="AT664" s="152" t="s">
        <v>139</v>
      </c>
      <c r="AU664" s="152" t="s">
        <v>83</v>
      </c>
      <c r="AY664" s="18" t="s">
        <v>137</v>
      </c>
      <c r="BE664" s="153">
        <f>IF(N664="základní",J664,0)</f>
        <v>0</v>
      </c>
      <c r="BF664" s="153">
        <f>IF(N664="snížená",J664,0)</f>
        <v>0</v>
      </c>
      <c r="BG664" s="153">
        <f>IF(N664="zákl. přenesená",J664,0)</f>
        <v>0</v>
      </c>
      <c r="BH664" s="153">
        <f>IF(N664="sníž. přenesená",J664,0)</f>
        <v>0</v>
      </c>
      <c r="BI664" s="153">
        <f>IF(N664="nulová",J664,0)</f>
        <v>0</v>
      </c>
      <c r="BJ664" s="18" t="s">
        <v>81</v>
      </c>
      <c r="BK664" s="153">
        <f>ROUND(I664*H664,2)</f>
        <v>0</v>
      </c>
      <c r="BL664" s="18" t="s">
        <v>222</v>
      </c>
      <c r="BM664" s="152" t="s">
        <v>1259</v>
      </c>
    </row>
    <row r="665" spans="1:65" s="13" customFormat="1">
      <c r="B665" s="154"/>
      <c r="D665" s="155" t="s">
        <v>146</v>
      </c>
      <c r="E665" s="156" t="s">
        <v>1</v>
      </c>
      <c r="F665" s="157" t="s">
        <v>371</v>
      </c>
      <c r="H665" s="158">
        <v>87.75</v>
      </c>
      <c r="L665" s="154"/>
      <c r="M665" s="159"/>
      <c r="N665" s="160"/>
      <c r="O665" s="160"/>
      <c r="P665" s="160"/>
      <c r="Q665" s="160"/>
      <c r="R665" s="160"/>
      <c r="S665" s="160"/>
      <c r="T665" s="161"/>
      <c r="AT665" s="156" t="s">
        <v>146</v>
      </c>
      <c r="AU665" s="156" t="s">
        <v>83</v>
      </c>
      <c r="AV665" s="13" t="s">
        <v>83</v>
      </c>
      <c r="AW665" s="13" t="s">
        <v>29</v>
      </c>
      <c r="AX665" s="13" t="s">
        <v>73</v>
      </c>
      <c r="AY665" s="156" t="s">
        <v>137</v>
      </c>
    </row>
    <row r="666" spans="1:65" s="13" customFormat="1">
      <c r="B666" s="154"/>
      <c r="D666" s="155" t="s">
        <v>146</v>
      </c>
      <c r="E666" s="156" t="s">
        <v>1</v>
      </c>
      <c r="F666" s="157" t="s">
        <v>376</v>
      </c>
      <c r="H666" s="158">
        <v>39.96</v>
      </c>
      <c r="L666" s="154"/>
      <c r="M666" s="159"/>
      <c r="N666" s="160"/>
      <c r="O666" s="160"/>
      <c r="P666" s="160"/>
      <c r="Q666" s="160"/>
      <c r="R666" s="160"/>
      <c r="S666" s="160"/>
      <c r="T666" s="161"/>
      <c r="AT666" s="156" t="s">
        <v>146</v>
      </c>
      <c r="AU666" s="156" t="s">
        <v>83</v>
      </c>
      <c r="AV666" s="13" t="s">
        <v>83</v>
      </c>
      <c r="AW666" s="13" t="s">
        <v>29</v>
      </c>
      <c r="AX666" s="13" t="s">
        <v>73</v>
      </c>
      <c r="AY666" s="156" t="s">
        <v>137</v>
      </c>
    </row>
    <row r="667" spans="1:65" s="14" customFormat="1">
      <c r="B667" s="162"/>
      <c r="D667" s="155" t="s">
        <v>146</v>
      </c>
      <c r="E667" s="163" t="s">
        <v>1</v>
      </c>
      <c r="F667" s="164" t="s">
        <v>160</v>
      </c>
      <c r="H667" s="165">
        <v>127.71</v>
      </c>
      <c r="L667" s="162"/>
      <c r="M667" s="166"/>
      <c r="N667" s="167"/>
      <c r="O667" s="167"/>
      <c r="P667" s="167"/>
      <c r="Q667" s="167"/>
      <c r="R667" s="167"/>
      <c r="S667" s="167"/>
      <c r="T667" s="168"/>
      <c r="AT667" s="163" t="s">
        <v>146</v>
      </c>
      <c r="AU667" s="163" t="s">
        <v>83</v>
      </c>
      <c r="AV667" s="14" t="s">
        <v>144</v>
      </c>
      <c r="AW667" s="14" t="s">
        <v>29</v>
      </c>
      <c r="AX667" s="14" t="s">
        <v>81</v>
      </c>
      <c r="AY667" s="163" t="s">
        <v>137</v>
      </c>
    </row>
    <row r="668" spans="1:65" s="2" customFormat="1" ht="33" customHeight="1">
      <c r="A668" s="30"/>
      <c r="B668" s="141"/>
      <c r="C668" s="142" t="s">
        <v>1260</v>
      </c>
      <c r="D668" s="142" t="s">
        <v>139</v>
      </c>
      <c r="E668" s="143" t="s">
        <v>1261</v>
      </c>
      <c r="F668" s="144" t="s">
        <v>1262</v>
      </c>
      <c r="G668" s="145" t="s">
        <v>215</v>
      </c>
      <c r="H668" s="146">
        <v>193.05</v>
      </c>
      <c r="I668" s="198"/>
      <c r="J668" s="147">
        <f>ROUND(I668*H668,2)</f>
        <v>0</v>
      </c>
      <c r="K668" s="144" t="s">
        <v>143</v>
      </c>
      <c r="L668" s="31"/>
      <c r="M668" s="148" t="s">
        <v>1</v>
      </c>
      <c r="N668" s="149" t="s">
        <v>38</v>
      </c>
      <c r="O668" s="150">
        <v>0.104</v>
      </c>
      <c r="P668" s="150">
        <f>O668*H668</f>
        <v>20.077200000000001</v>
      </c>
      <c r="Q668" s="150">
        <v>2.5999999999999998E-4</v>
      </c>
      <c r="R668" s="150">
        <f>Q668*H668</f>
        <v>5.0193000000000002E-2</v>
      </c>
      <c r="S668" s="150">
        <v>0</v>
      </c>
      <c r="T668" s="151">
        <f>S668*H668</f>
        <v>0</v>
      </c>
      <c r="U668" s="30"/>
      <c r="V668" s="30"/>
      <c r="W668" s="30"/>
      <c r="X668" s="30"/>
      <c r="Y668" s="30"/>
      <c r="Z668" s="30"/>
      <c r="AA668" s="30"/>
      <c r="AB668" s="30"/>
      <c r="AC668" s="30"/>
      <c r="AD668" s="30"/>
      <c r="AE668" s="30"/>
      <c r="AR668" s="152" t="s">
        <v>222</v>
      </c>
      <c r="AT668" s="152" t="s">
        <v>139</v>
      </c>
      <c r="AU668" s="152" t="s">
        <v>83</v>
      </c>
      <c r="AY668" s="18" t="s">
        <v>137</v>
      </c>
      <c r="BE668" s="153">
        <f>IF(N668="základní",J668,0)</f>
        <v>0</v>
      </c>
      <c r="BF668" s="153">
        <f>IF(N668="snížená",J668,0)</f>
        <v>0</v>
      </c>
      <c r="BG668" s="153">
        <f>IF(N668="zákl. přenesená",J668,0)</f>
        <v>0</v>
      </c>
      <c r="BH668" s="153">
        <f>IF(N668="sníž. přenesená",J668,0)</f>
        <v>0</v>
      </c>
      <c r="BI668" s="153">
        <f>IF(N668="nulová",J668,0)</f>
        <v>0</v>
      </c>
      <c r="BJ668" s="18" t="s">
        <v>81</v>
      </c>
      <c r="BK668" s="153">
        <f>ROUND(I668*H668,2)</f>
        <v>0</v>
      </c>
      <c r="BL668" s="18" t="s">
        <v>222</v>
      </c>
      <c r="BM668" s="152" t="s">
        <v>1263</v>
      </c>
    </row>
    <row r="669" spans="1:65" s="13" customFormat="1">
      <c r="B669" s="154"/>
      <c r="D669" s="155" t="s">
        <v>146</v>
      </c>
      <c r="E669" s="156" t="s">
        <v>1</v>
      </c>
      <c r="F669" s="157" t="s">
        <v>366</v>
      </c>
      <c r="H669" s="158">
        <v>127.71</v>
      </c>
      <c r="L669" s="154"/>
      <c r="M669" s="159"/>
      <c r="N669" s="160"/>
      <c r="O669" s="160"/>
      <c r="P669" s="160"/>
      <c r="Q669" s="160"/>
      <c r="R669" s="160"/>
      <c r="S669" s="160"/>
      <c r="T669" s="161"/>
      <c r="AT669" s="156" t="s">
        <v>146</v>
      </c>
      <c r="AU669" s="156" t="s">
        <v>83</v>
      </c>
      <c r="AV669" s="13" t="s">
        <v>83</v>
      </c>
      <c r="AW669" s="13" t="s">
        <v>29</v>
      </c>
      <c r="AX669" s="13" t="s">
        <v>73</v>
      </c>
      <c r="AY669" s="156" t="s">
        <v>137</v>
      </c>
    </row>
    <row r="670" spans="1:65" s="13" customFormat="1">
      <c r="B670" s="154"/>
      <c r="D670" s="155" t="s">
        <v>146</v>
      </c>
      <c r="E670" s="156" t="s">
        <v>1</v>
      </c>
      <c r="F670" s="157" t="s">
        <v>1264</v>
      </c>
      <c r="H670" s="158">
        <v>65.34</v>
      </c>
      <c r="L670" s="154"/>
      <c r="M670" s="159"/>
      <c r="N670" s="160"/>
      <c r="O670" s="160"/>
      <c r="P670" s="160"/>
      <c r="Q670" s="160"/>
      <c r="R670" s="160"/>
      <c r="S670" s="160"/>
      <c r="T670" s="161"/>
      <c r="AT670" s="156" t="s">
        <v>146</v>
      </c>
      <c r="AU670" s="156" t="s">
        <v>83</v>
      </c>
      <c r="AV670" s="13" t="s">
        <v>83</v>
      </c>
      <c r="AW670" s="13" t="s">
        <v>29</v>
      </c>
      <c r="AX670" s="13" t="s">
        <v>73</v>
      </c>
      <c r="AY670" s="156" t="s">
        <v>137</v>
      </c>
    </row>
    <row r="671" spans="1:65" s="14" customFormat="1">
      <c r="B671" s="162"/>
      <c r="D671" s="155" t="s">
        <v>146</v>
      </c>
      <c r="E671" s="163" t="s">
        <v>1</v>
      </c>
      <c r="F671" s="164" t="s">
        <v>160</v>
      </c>
      <c r="H671" s="165">
        <v>193.05</v>
      </c>
      <c r="L671" s="162"/>
      <c r="M671" s="166"/>
      <c r="N671" s="167"/>
      <c r="O671" s="167"/>
      <c r="P671" s="167"/>
      <c r="Q671" s="167"/>
      <c r="R671" s="167"/>
      <c r="S671" s="167"/>
      <c r="T671" s="168"/>
      <c r="AT671" s="163" t="s">
        <v>146</v>
      </c>
      <c r="AU671" s="163" t="s">
        <v>83</v>
      </c>
      <c r="AV671" s="14" t="s">
        <v>144</v>
      </c>
      <c r="AW671" s="14" t="s">
        <v>29</v>
      </c>
      <c r="AX671" s="14" t="s">
        <v>81</v>
      </c>
      <c r="AY671" s="163" t="s">
        <v>137</v>
      </c>
    </row>
    <row r="672" spans="1:65" s="2" customFormat="1" ht="37.9" customHeight="1">
      <c r="A672" s="30"/>
      <c r="B672" s="141"/>
      <c r="C672" s="142" t="s">
        <v>1265</v>
      </c>
      <c r="D672" s="142" t="s">
        <v>139</v>
      </c>
      <c r="E672" s="143" t="s">
        <v>1266</v>
      </c>
      <c r="F672" s="144" t="s">
        <v>1267</v>
      </c>
      <c r="G672" s="145" t="s">
        <v>215</v>
      </c>
      <c r="H672" s="146">
        <v>25.542000000000002</v>
      </c>
      <c r="I672" s="198"/>
      <c r="J672" s="147">
        <f>ROUND(I672*H672,2)</f>
        <v>0</v>
      </c>
      <c r="K672" s="144" t="s">
        <v>143</v>
      </c>
      <c r="L672" s="31"/>
      <c r="M672" s="148" t="s">
        <v>1</v>
      </c>
      <c r="N672" s="149" t="s">
        <v>38</v>
      </c>
      <c r="O672" s="150">
        <v>0</v>
      </c>
      <c r="P672" s="150">
        <f>O672*H672</f>
        <v>0</v>
      </c>
      <c r="Q672" s="150">
        <v>2.0000000000000002E-5</v>
      </c>
      <c r="R672" s="150">
        <f>Q672*H672</f>
        <v>5.1084000000000004E-4</v>
      </c>
      <c r="S672" s="150">
        <v>0</v>
      </c>
      <c r="T672" s="151">
        <f>S672*H672</f>
        <v>0</v>
      </c>
      <c r="U672" s="30"/>
      <c r="V672" s="30"/>
      <c r="W672" s="30"/>
      <c r="X672" s="30"/>
      <c r="Y672" s="30"/>
      <c r="Z672" s="30"/>
      <c r="AA672" s="30"/>
      <c r="AB672" s="30"/>
      <c r="AC672" s="30"/>
      <c r="AD672" s="30"/>
      <c r="AE672" s="30"/>
      <c r="AR672" s="152" t="s">
        <v>222</v>
      </c>
      <c r="AT672" s="152" t="s">
        <v>139</v>
      </c>
      <c r="AU672" s="152" t="s">
        <v>83</v>
      </c>
      <c r="AY672" s="18" t="s">
        <v>137</v>
      </c>
      <c r="BE672" s="153">
        <f>IF(N672="základní",J672,0)</f>
        <v>0</v>
      </c>
      <c r="BF672" s="153">
        <f>IF(N672="snížená",J672,0)</f>
        <v>0</v>
      </c>
      <c r="BG672" s="153">
        <f>IF(N672="zákl. přenesená",J672,0)</f>
        <v>0</v>
      </c>
      <c r="BH672" s="153">
        <f>IF(N672="sníž. přenesená",J672,0)</f>
        <v>0</v>
      </c>
      <c r="BI672" s="153">
        <f>IF(N672="nulová",J672,0)</f>
        <v>0</v>
      </c>
      <c r="BJ672" s="18" t="s">
        <v>81</v>
      </c>
      <c r="BK672" s="153">
        <f>ROUND(I672*H672,2)</f>
        <v>0</v>
      </c>
      <c r="BL672" s="18" t="s">
        <v>222</v>
      </c>
      <c r="BM672" s="152" t="s">
        <v>1268</v>
      </c>
    </row>
    <row r="673" spans="1:51" s="13" customFormat="1">
      <c r="B673" s="154"/>
      <c r="D673" s="155" t="s">
        <v>146</v>
      </c>
      <c r="E673" s="156" t="s">
        <v>1</v>
      </c>
      <c r="F673" s="157" t="s">
        <v>1269</v>
      </c>
      <c r="H673" s="158">
        <v>25.542000000000002</v>
      </c>
      <c r="L673" s="154"/>
      <c r="M673" s="191"/>
      <c r="N673" s="192"/>
      <c r="O673" s="192"/>
      <c r="P673" s="192"/>
      <c r="Q673" s="192"/>
      <c r="R673" s="192"/>
      <c r="S673" s="192"/>
      <c r="T673" s="193"/>
      <c r="AT673" s="156" t="s">
        <v>146</v>
      </c>
      <c r="AU673" s="156" t="s">
        <v>83</v>
      </c>
      <c r="AV673" s="13" t="s">
        <v>83</v>
      </c>
      <c r="AW673" s="13" t="s">
        <v>29</v>
      </c>
      <c r="AX673" s="13" t="s">
        <v>81</v>
      </c>
      <c r="AY673" s="156" t="s">
        <v>137</v>
      </c>
    </row>
    <row r="674" spans="1:51" s="2" customFormat="1" ht="6.95" customHeight="1">
      <c r="A674" s="30"/>
      <c r="B674" s="45"/>
      <c r="C674" s="46"/>
      <c r="D674" s="46"/>
      <c r="E674" s="46"/>
      <c r="F674" s="46"/>
      <c r="G674" s="46"/>
      <c r="H674" s="46"/>
      <c r="I674" s="46"/>
      <c r="J674" s="46"/>
      <c r="K674" s="46"/>
      <c r="L674" s="31"/>
      <c r="M674" s="30"/>
      <c r="O674" s="30"/>
      <c r="P674" s="30"/>
      <c r="Q674" s="30"/>
      <c r="R674" s="30"/>
      <c r="S674" s="30"/>
      <c r="T674" s="30"/>
      <c r="U674" s="30"/>
      <c r="V674" s="30"/>
      <c r="W674" s="30"/>
      <c r="X674" s="30"/>
      <c r="Y674" s="30"/>
      <c r="Z674" s="30"/>
      <c r="AA674" s="30"/>
      <c r="AB674" s="30"/>
      <c r="AC674" s="30"/>
      <c r="AD674" s="30"/>
      <c r="AE674" s="30"/>
    </row>
  </sheetData>
  <sheetProtection algorithmName="SHA-512" hashValue="Ip6+Rgj1qgnV3chS8sIWdMuaiX7sB/NbkBsAcbff7e4kz96vO4wsCzamA8rtRh9nxnOx9SCDzQi1F6n7+ryrYw==" saltValue="AgWGKI74Yh15NpGHjaCfbQ==" spinCount="100000" sheet="1" objects="1" scenarios="1"/>
  <protectedRanges>
    <protectedRange sqref="I146 I148 I150 I155 I157 I161 I164 I165 I167 I168 I170 I174 I177 I179 I181 I183 I185 I187 I189 I191 I193 I195 I200 I203 I209 I211 I213 I215 I217 I219 I221 I223 I227 I231 I233 I235" name="Oblast1"/>
  </protectedRanges>
  <autoFilter ref="C142:K673"/>
  <mergeCells count="9">
    <mergeCell ref="E87:H87"/>
    <mergeCell ref="E133:H133"/>
    <mergeCell ref="E135:H135"/>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91"/>
  <sheetViews>
    <sheetView showGridLines="0" topLeftCell="A187" workbookViewId="0">
      <selection activeCell="H124" sqref="H124"/>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c r="A1" s="91"/>
    </row>
    <row r="2" spans="1:46" s="1" customFormat="1" ht="36.950000000000003" customHeight="1">
      <c r="L2" s="222" t="s">
        <v>5</v>
      </c>
      <c r="M2" s="202"/>
      <c r="N2" s="202"/>
      <c r="O2" s="202"/>
      <c r="P2" s="202"/>
      <c r="Q2" s="202"/>
      <c r="R2" s="202"/>
      <c r="S2" s="202"/>
      <c r="T2" s="202"/>
      <c r="U2" s="202"/>
      <c r="V2" s="202"/>
      <c r="AT2" s="18" t="s">
        <v>86</v>
      </c>
    </row>
    <row r="3" spans="1:46" s="1" customFormat="1" ht="6.95" customHeight="1">
      <c r="B3" s="19"/>
      <c r="C3" s="20"/>
      <c r="D3" s="20"/>
      <c r="E3" s="20"/>
      <c r="F3" s="20"/>
      <c r="G3" s="20"/>
      <c r="H3" s="20"/>
      <c r="I3" s="20"/>
      <c r="J3" s="20"/>
      <c r="K3" s="20"/>
      <c r="L3" s="21"/>
      <c r="AT3" s="18" t="s">
        <v>83</v>
      </c>
    </row>
    <row r="4" spans="1:46" s="1" customFormat="1" ht="24.95" customHeight="1">
      <c r="B4" s="21"/>
      <c r="D4" s="22" t="s">
        <v>87</v>
      </c>
      <c r="L4" s="21"/>
      <c r="M4" s="92" t="s">
        <v>10</v>
      </c>
      <c r="AT4" s="18" t="s">
        <v>3</v>
      </c>
    </row>
    <row r="5" spans="1:46" s="1" customFormat="1" ht="6.95" customHeight="1">
      <c r="B5" s="21"/>
      <c r="L5" s="21"/>
    </row>
    <row r="6" spans="1:46" s="1" customFormat="1" ht="12" customHeight="1">
      <c r="B6" s="21"/>
      <c r="D6" s="27" t="s">
        <v>14</v>
      </c>
      <c r="L6" s="21"/>
    </row>
    <row r="7" spans="1:46" s="1" customFormat="1" ht="16.5" customHeight="1">
      <c r="B7" s="21"/>
      <c r="E7" s="236" t="str">
        <f>'Rekapitulace stavby'!K6</f>
        <v>Revitalizace venkovních šaten na městském stadionu, Šluknov</v>
      </c>
      <c r="F7" s="237"/>
      <c r="G7" s="237"/>
      <c r="H7" s="237"/>
      <c r="L7" s="21"/>
    </row>
    <row r="8" spans="1:46" s="2" customFormat="1" ht="12" customHeight="1">
      <c r="A8" s="30"/>
      <c r="B8" s="31"/>
      <c r="C8" s="30"/>
      <c r="D8" s="27" t="s">
        <v>88</v>
      </c>
      <c r="E8" s="30"/>
      <c r="F8" s="30"/>
      <c r="G8" s="30"/>
      <c r="H8" s="30"/>
      <c r="I8" s="30"/>
      <c r="J8" s="30"/>
      <c r="K8" s="30"/>
      <c r="L8" s="40"/>
      <c r="S8" s="30"/>
      <c r="T8" s="30"/>
      <c r="U8" s="30"/>
      <c r="V8" s="30"/>
      <c r="W8" s="30"/>
      <c r="X8" s="30"/>
      <c r="Y8" s="30"/>
      <c r="Z8" s="30"/>
      <c r="AA8" s="30"/>
      <c r="AB8" s="30"/>
      <c r="AC8" s="30"/>
      <c r="AD8" s="30"/>
      <c r="AE8" s="30"/>
    </row>
    <row r="9" spans="1:46" s="2" customFormat="1" ht="16.5" customHeight="1">
      <c r="A9" s="30"/>
      <c r="B9" s="31"/>
      <c r="C9" s="30"/>
      <c r="D9" s="30"/>
      <c r="E9" s="233" t="s">
        <v>1270</v>
      </c>
      <c r="F9" s="235"/>
      <c r="G9" s="235"/>
      <c r="H9" s="235"/>
      <c r="I9" s="30"/>
      <c r="J9" s="30"/>
      <c r="K9" s="30"/>
      <c r="L9" s="40"/>
      <c r="S9" s="30"/>
      <c r="T9" s="30"/>
      <c r="U9" s="30"/>
      <c r="V9" s="30"/>
      <c r="W9" s="30"/>
      <c r="X9" s="30"/>
      <c r="Y9" s="30"/>
      <c r="Z9" s="30"/>
      <c r="AA9" s="30"/>
      <c r="AB9" s="30"/>
      <c r="AC9" s="30"/>
      <c r="AD9" s="30"/>
      <c r="AE9" s="30"/>
    </row>
    <row r="10" spans="1:46" s="2" customFormat="1">
      <c r="A10" s="30"/>
      <c r="B10" s="31"/>
      <c r="C10" s="30"/>
      <c r="D10" s="30"/>
      <c r="E10" s="30"/>
      <c r="F10" s="30"/>
      <c r="G10" s="30"/>
      <c r="H10" s="30"/>
      <c r="I10" s="30"/>
      <c r="J10" s="30"/>
      <c r="K10" s="30"/>
      <c r="L10" s="40"/>
      <c r="S10" s="30"/>
      <c r="T10" s="30"/>
      <c r="U10" s="30"/>
      <c r="V10" s="30"/>
      <c r="W10" s="30"/>
      <c r="X10" s="30"/>
      <c r="Y10" s="30"/>
      <c r="Z10" s="30"/>
      <c r="AA10" s="30"/>
      <c r="AB10" s="30"/>
      <c r="AC10" s="30"/>
      <c r="AD10" s="30"/>
      <c r="AE10" s="30"/>
    </row>
    <row r="11" spans="1:46" s="2" customFormat="1" ht="12" customHeight="1">
      <c r="A11" s="30"/>
      <c r="B11" s="31"/>
      <c r="C11" s="30"/>
      <c r="D11" s="27" t="s">
        <v>16</v>
      </c>
      <c r="E11" s="30"/>
      <c r="F11" s="25" t="s">
        <v>1</v>
      </c>
      <c r="G11" s="30"/>
      <c r="H11" s="30"/>
      <c r="I11" s="27" t="s">
        <v>17</v>
      </c>
      <c r="J11" s="25" t="s">
        <v>1</v>
      </c>
      <c r="K11" s="30"/>
      <c r="L11" s="40"/>
      <c r="S11" s="30"/>
      <c r="T11" s="30"/>
      <c r="U11" s="30"/>
      <c r="V11" s="30"/>
      <c r="W11" s="30"/>
      <c r="X11" s="30"/>
      <c r="Y11" s="30"/>
      <c r="Z11" s="30"/>
      <c r="AA11" s="30"/>
      <c r="AB11" s="30"/>
      <c r="AC11" s="30"/>
      <c r="AD11" s="30"/>
      <c r="AE11" s="30"/>
    </row>
    <row r="12" spans="1:46" s="2" customFormat="1" ht="12" customHeight="1">
      <c r="A12" s="30"/>
      <c r="B12" s="31"/>
      <c r="C12" s="30"/>
      <c r="D12" s="27" t="s">
        <v>18</v>
      </c>
      <c r="E12" s="30"/>
      <c r="F12" s="25" t="s">
        <v>19</v>
      </c>
      <c r="G12" s="30"/>
      <c r="H12" s="30"/>
      <c r="I12" s="27" t="s">
        <v>20</v>
      </c>
      <c r="J12" s="53" t="str">
        <f>'Rekapitulace stavby'!AN8</f>
        <v>18. 10. 2023</v>
      </c>
      <c r="K12" s="30"/>
      <c r="L12" s="40"/>
      <c r="S12" s="30"/>
      <c r="T12" s="30"/>
      <c r="U12" s="30"/>
      <c r="V12" s="30"/>
      <c r="W12" s="30"/>
      <c r="X12" s="30"/>
      <c r="Y12" s="30"/>
      <c r="Z12" s="30"/>
      <c r="AA12" s="30"/>
      <c r="AB12" s="30"/>
      <c r="AC12" s="30"/>
      <c r="AD12" s="30"/>
      <c r="AE12" s="30"/>
    </row>
    <row r="13" spans="1:46" s="2" customFormat="1" ht="10.9" customHeight="1">
      <c r="A13" s="30"/>
      <c r="B13" s="31"/>
      <c r="C13" s="30"/>
      <c r="D13" s="30"/>
      <c r="E13" s="30"/>
      <c r="F13" s="30"/>
      <c r="G13" s="30"/>
      <c r="H13" s="30"/>
      <c r="I13" s="30"/>
      <c r="J13" s="30"/>
      <c r="K13" s="30"/>
      <c r="L13" s="40"/>
      <c r="S13" s="30"/>
      <c r="T13" s="30"/>
      <c r="U13" s="30"/>
      <c r="V13" s="30"/>
      <c r="W13" s="30"/>
      <c r="X13" s="30"/>
      <c r="Y13" s="30"/>
      <c r="Z13" s="30"/>
      <c r="AA13" s="30"/>
      <c r="AB13" s="30"/>
      <c r="AC13" s="30"/>
      <c r="AD13" s="30"/>
      <c r="AE13" s="30"/>
    </row>
    <row r="14" spans="1:46" s="2" customFormat="1" ht="12" customHeight="1">
      <c r="A14" s="30"/>
      <c r="B14" s="31"/>
      <c r="C14" s="30"/>
      <c r="D14" s="27" t="s">
        <v>22</v>
      </c>
      <c r="E14" s="30"/>
      <c r="F14" s="30"/>
      <c r="G14" s="30"/>
      <c r="H14" s="30"/>
      <c r="I14" s="27" t="s">
        <v>23</v>
      </c>
      <c r="J14" s="25" t="s">
        <v>1</v>
      </c>
      <c r="K14" s="30"/>
      <c r="L14" s="40"/>
      <c r="S14" s="30"/>
      <c r="T14" s="30"/>
      <c r="U14" s="30"/>
      <c r="V14" s="30"/>
      <c r="W14" s="30"/>
      <c r="X14" s="30"/>
      <c r="Y14" s="30"/>
      <c r="Z14" s="30"/>
      <c r="AA14" s="30"/>
      <c r="AB14" s="30"/>
      <c r="AC14" s="30"/>
      <c r="AD14" s="30"/>
      <c r="AE14" s="30"/>
    </row>
    <row r="15" spans="1:46" s="2" customFormat="1" ht="18" customHeight="1">
      <c r="A15" s="30"/>
      <c r="B15" s="31"/>
      <c r="C15" s="30"/>
      <c r="D15" s="30"/>
      <c r="E15" s="25" t="s">
        <v>24</v>
      </c>
      <c r="F15" s="30"/>
      <c r="G15" s="30"/>
      <c r="H15" s="30"/>
      <c r="I15" s="27" t="s">
        <v>25</v>
      </c>
      <c r="J15" s="25" t="s">
        <v>1</v>
      </c>
      <c r="K15" s="30"/>
      <c r="L15" s="40"/>
      <c r="S15" s="30"/>
      <c r="T15" s="30"/>
      <c r="U15" s="30"/>
      <c r="V15" s="30"/>
      <c r="W15" s="30"/>
      <c r="X15" s="30"/>
      <c r="Y15" s="30"/>
      <c r="Z15" s="30"/>
      <c r="AA15" s="30"/>
      <c r="AB15" s="30"/>
      <c r="AC15" s="30"/>
      <c r="AD15" s="30"/>
      <c r="AE15" s="30"/>
    </row>
    <row r="16" spans="1:46" s="2" customFormat="1" ht="6.95" customHeight="1">
      <c r="A16" s="30"/>
      <c r="B16" s="31"/>
      <c r="C16" s="30"/>
      <c r="D16" s="30"/>
      <c r="E16" s="30"/>
      <c r="F16" s="30"/>
      <c r="G16" s="30"/>
      <c r="H16" s="30"/>
      <c r="I16" s="30"/>
      <c r="J16" s="30"/>
      <c r="K16" s="30"/>
      <c r="L16" s="40"/>
      <c r="S16" s="30"/>
      <c r="T16" s="30"/>
      <c r="U16" s="30"/>
      <c r="V16" s="30"/>
      <c r="W16" s="30"/>
      <c r="X16" s="30"/>
      <c r="Y16" s="30"/>
      <c r="Z16" s="30"/>
      <c r="AA16" s="30"/>
      <c r="AB16" s="30"/>
      <c r="AC16" s="30"/>
      <c r="AD16" s="30"/>
      <c r="AE16" s="30"/>
    </row>
    <row r="17" spans="1:31" s="2" customFormat="1" ht="12" customHeight="1">
      <c r="A17" s="30"/>
      <c r="B17" s="31"/>
      <c r="C17" s="30"/>
      <c r="D17" s="27" t="s">
        <v>26</v>
      </c>
      <c r="E17" s="30"/>
      <c r="F17" s="30"/>
      <c r="G17" s="30"/>
      <c r="H17" s="30"/>
      <c r="I17" s="27" t="s">
        <v>23</v>
      </c>
      <c r="J17" s="25" t="str">
        <f>'Rekapitulace stavby'!AN13</f>
        <v/>
      </c>
      <c r="K17" s="30"/>
      <c r="L17" s="40"/>
      <c r="S17" s="30"/>
      <c r="T17" s="30"/>
      <c r="U17" s="30"/>
      <c r="V17" s="30"/>
      <c r="W17" s="30"/>
      <c r="X17" s="30"/>
      <c r="Y17" s="30"/>
      <c r="Z17" s="30"/>
      <c r="AA17" s="30"/>
      <c r="AB17" s="30"/>
      <c r="AC17" s="30"/>
      <c r="AD17" s="30"/>
      <c r="AE17" s="30"/>
    </row>
    <row r="18" spans="1:31" s="2" customFormat="1" ht="18" customHeight="1">
      <c r="A18" s="30"/>
      <c r="B18" s="31"/>
      <c r="C18" s="30"/>
      <c r="D18" s="30"/>
      <c r="E18" s="201" t="str">
        <f>'Rekapitulace stavby'!E14</f>
        <v xml:space="preserve"> </v>
      </c>
      <c r="F18" s="201"/>
      <c r="G18" s="201"/>
      <c r="H18" s="201"/>
      <c r="I18" s="27" t="s">
        <v>25</v>
      </c>
      <c r="J18" s="25" t="str">
        <f>'Rekapitulace stavby'!AN14</f>
        <v/>
      </c>
      <c r="K18" s="30"/>
      <c r="L18" s="40"/>
      <c r="S18" s="30"/>
      <c r="T18" s="30"/>
      <c r="U18" s="30"/>
      <c r="V18" s="30"/>
      <c r="W18" s="30"/>
      <c r="X18" s="30"/>
      <c r="Y18" s="30"/>
      <c r="Z18" s="30"/>
      <c r="AA18" s="30"/>
      <c r="AB18" s="30"/>
      <c r="AC18" s="30"/>
      <c r="AD18" s="30"/>
      <c r="AE18" s="30"/>
    </row>
    <row r="19" spans="1:31" s="2" customFormat="1" ht="6.95" customHeight="1">
      <c r="A19" s="30"/>
      <c r="B19" s="31"/>
      <c r="C19" s="30"/>
      <c r="D19" s="30"/>
      <c r="E19" s="30"/>
      <c r="F19" s="30"/>
      <c r="G19" s="30"/>
      <c r="H19" s="30"/>
      <c r="I19" s="30"/>
      <c r="J19" s="30"/>
      <c r="K19" s="30"/>
      <c r="L19" s="40"/>
      <c r="S19" s="30"/>
      <c r="T19" s="30"/>
      <c r="U19" s="30"/>
      <c r="V19" s="30"/>
      <c r="W19" s="30"/>
      <c r="X19" s="30"/>
      <c r="Y19" s="30"/>
      <c r="Z19" s="30"/>
      <c r="AA19" s="30"/>
      <c r="AB19" s="30"/>
      <c r="AC19" s="30"/>
      <c r="AD19" s="30"/>
      <c r="AE19" s="30"/>
    </row>
    <row r="20" spans="1:31" s="2" customFormat="1" ht="12" customHeight="1">
      <c r="A20" s="30"/>
      <c r="B20" s="31"/>
      <c r="C20" s="30"/>
      <c r="D20" s="27" t="s">
        <v>27</v>
      </c>
      <c r="E20" s="30"/>
      <c r="F20" s="30"/>
      <c r="G20" s="30"/>
      <c r="H20" s="30"/>
      <c r="I20" s="27" t="s">
        <v>23</v>
      </c>
      <c r="J20" s="25" t="s">
        <v>1</v>
      </c>
      <c r="K20" s="30"/>
      <c r="L20" s="40"/>
      <c r="S20" s="30"/>
      <c r="T20" s="30"/>
      <c r="U20" s="30"/>
      <c r="V20" s="30"/>
      <c r="W20" s="30"/>
      <c r="X20" s="30"/>
      <c r="Y20" s="30"/>
      <c r="Z20" s="30"/>
      <c r="AA20" s="30"/>
      <c r="AB20" s="30"/>
      <c r="AC20" s="30"/>
      <c r="AD20" s="30"/>
      <c r="AE20" s="30"/>
    </row>
    <row r="21" spans="1:31" s="2" customFormat="1" ht="18" customHeight="1">
      <c r="A21" s="30"/>
      <c r="B21" s="31"/>
      <c r="C21" s="30"/>
      <c r="D21" s="30"/>
      <c r="E21" s="25" t="s">
        <v>28</v>
      </c>
      <c r="F21" s="30"/>
      <c r="G21" s="30"/>
      <c r="H21" s="30"/>
      <c r="I21" s="27" t="s">
        <v>25</v>
      </c>
      <c r="J21" s="25" t="s">
        <v>1</v>
      </c>
      <c r="K21" s="30"/>
      <c r="L21" s="40"/>
      <c r="S21" s="30"/>
      <c r="T21" s="30"/>
      <c r="U21" s="30"/>
      <c r="V21" s="30"/>
      <c r="W21" s="30"/>
      <c r="X21" s="30"/>
      <c r="Y21" s="30"/>
      <c r="Z21" s="30"/>
      <c r="AA21" s="30"/>
      <c r="AB21" s="30"/>
      <c r="AC21" s="30"/>
      <c r="AD21" s="30"/>
      <c r="AE21" s="30"/>
    </row>
    <row r="22" spans="1:31" s="2" customFormat="1" ht="6.95" customHeight="1">
      <c r="A22" s="30"/>
      <c r="B22" s="31"/>
      <c r="C22" s="30"/>
      <c r="D22" s="30"/>
      <c r="E22" s="30"/>
      <c r="F22" s="30"/>
      <c r="G22" s="30"/>
      <c r="H22" s="30"/>
      <c r="I22" s="30"/>
      <c r="J22" s="30"/>
      <c r="K22" s="30"/>
      <c r="L22" s="40"/>
      <c r="S22" s="30"/>
      <c r="T22" s="30"/>
      <c r="U22" s="30"/>
      <c r="V22" s="30"/>
      <c r="W22" s="30"/>
      <c r="X22" s="30"/>
      <c r="Y22" s="30"/>
      <c r="Z22" s="30"/>
      <c r="AA22" s="30"/>
      <c r="AB22" s="30"/>
      <c r="AC22" s="30"/>
      <c r="AD22" s="30"/>
      <c r="AE22" s="30"/>
    </row>
    <row r="23" spans="1:31" s="2" customFormat="1" ht="12" customHeight="1">
      <c r="A23" s="30"/>
      <c r="B23" s="31"/>
      <c r="C23" s="30"/>
      <c r="D23" s="27" t="s">
        <v>30</v>
      </c>
      <c r="E23" s="30"/>
      <c r="F23" s="30"/>
      <c r="G23" s="30"/>
      <c r="H23" s="30"/>
      <c r="I23" s="27" t="s">
        <v>23</v>
      </c>
      <c r="J23" s="25" t="s">
        <v>1</v>
      </c>
      <c r="K23" s="30"/>
      <c r="L23" s="40"/>
      <c r="S23" s="30"/>
      <c r="T23" s="30"/>
      <c r="U23" s="30"/>
      <c r="V23" s="30"/>
      <c r="W23" s="30"/>
      <c r="X23" s="30"/>
      <c r="Y23" s="30"/>
      <c r="Z23" s="30"/>
      <c r="AA23" s="30"/>
      <c r="AB23" s="30"/>
      <c r="AC23" s="30"/>
      <c r="AD23" s="30"/>
      <c r="AE23" s="30"/>
    </row>
    <row r="24" spans="1:31" s="2" customFormat="1" ht="18" customHeight="1">
      <c r="A24" s="30"/>
      <c r="B24" s="31"/>
      <c r="C24" s="30"/>
      <c r="D24" s="30"/>
      <c r="E24" s="25" t="s">
        <v>31</v>
      </c>
      <c r="F24" s="30"/>
      <c r="G24" s="30"/>
      <c r="H24" s="30"/>
      <c r="I24" s="27" t="s">
        <v>25</v>
      </c>
      <c r="J24" s="25" t="s">
        <v>1</v>
      </c>
      <c r="K24" s="30"/>
      <c r="L24" s="40"/>
      <c r="S24" s="30"/>
      <c r="T24" s="30"/>
      <c r="U24" s="30"/>
      <c r="V24" s="30"/>
      <c r="W24" s="30"/>
      <c r="X24" s="30"/>
      <c r="Y24" s="30"/>
      <c r="Z24" s="30"/>
      <c r="AA24" s="30"/>
      <c r="AB24" s="30"/>
      <c r="AC24" s="30"/>
      <c r="AD24" s="30"/>
      <c r="AE24" s="30"/>
    </row>
    <row r="25" spans="1:31" s="2" customFormat="1" ht="6.95" customHeight="1">
      <c r="A25" s="30"/>
      <c r="B25" s="31"/>
      <c r="C25" s="30"/>
      <c r="D25" s="30"/>
      <c r="E25" s="30"/>
      <c r="F25" s="30"/>
      <c r="G25" s="30"/>
      <c r="H25" s="30"/>
      <c r="I25" s="30"/>
      <c r="J25" s="30"/>
      <c r="K25" s="30"/>
      <c r="L25" s="40"/>
      <c r="S25" s="30"/>
      <c r="T25" s="30"/>
      <c r="U25" s="30"/>
      <c r="V25" s="30"/>
      <c r="W25" s="30"/>
      <c r="X25" s="30"/>
      <c r="Y25" s="30"/>
      <c r="Z25" s="30"/>
      <c r="AA25" s="30"/>
      <c r="AB25" s="30"/>
      <c r="AC25" s="30"/>
      <c r="AD25" s="30"/>
      <c r="AE25" s="30"/>
    </row>
    <row r="26" spans="1:31" s="2" customFormat="1" ht="12" customHeight="1">
      <c r="A26" s="30"/>
      <c r="B26" s="31"/>
      <c r="C26" s="30"/>
      <c r="D26" s="27" t="s">
        <v>32</v>
      </c>
      <c r="E26" s="30"/>
      <c r="F26" s="30"/>
      <c r="G26" s="30"/>
      <c r="H26" s="30"/>
      <c r="I26" s="30"/>
      <c r="J26" s="30"/>
      <c r="K26" s="30"/>
      <c r="L26" s="40"/>
      <c r="S26" s="30"/>
      <c r="T26" s="30"/>
      <c r="U26" s="30"/>
      <c r="V26" s="30"/>
      <c r="W26" s="30"/>
      <c r="X26" s="30"/>
      <c r="Y26" s="30"/>
      <c r="Z26" s="30"/>
      <c r="AA26" s="30"/>
      <c r="AB26" s="30"/>
      <c r="AC26" s="30"/>
      <c r="AD26" s="30"/>
      <c r="AE26" s="30"/>
    </row>
    <row r="27" spans="1:31" s="8" customFormat="1" ht="16.5" customHeight="1">
      <c r="A27" s="93"/>
      <c r="B27" s="94"/>
      <c r="C27" s="93"/>
      <c r="D27" s="93"/>
      <c r="E27" s="204" t="s">
        <v>1</v>
      </c>
      <c r="F27" s="204"/>
      <c r="G27" s="204"/>
      <c r="H27" s="204"/>
      <c r="I27" s="93"/>
      <c r="J27" s="93"/>
      <c r="K27" s="93"/>
      <c r="L27" s="95"/>
      <c r="S27" s="93"/>
      <c r="T27" s="93"/>
      <c r="U27" s="93"/>
      <c r="V27" s="93"/>
      <c r="W27" s="93"/>
      <c r="X27" s="93"/>
      <c r="Y27" s="93"/>
      <c r="Z27" s="93"/>
      <c r="AA27" s="93"/>
      <c r="AB27" s="93"/>
      <c r="AC27" s="93"/>
      <c r="AD27" s="93"/>
      <c r="AE27" s="93"/>
    </row>
    <row r="28" spans="1:31" s="2" customFormat="1" ht="6.95" customHeight="1">
      <c r="A28" s="30"/>
      <c r="B28" s="31"/>
      <c r="C28" s="30"/>
      <c r="D28" s="30"/>
      <c r="E28" s="30"/>
      <c r="F28" s="30"/>
      <c r="G28" s="30"/>
      <c r="H28" s="30"/>
      <c r="I28" s="30"/>
      <c r="J28" s="30"/>
      <c r="K28" s="30"/>
      <c r="L28" s="40"/>
      <c r="S28" s="30"/>
      <c r="T28" s="30"/>
      <c r="U28" s="30"/>
      <c r="V28" s="30"/>
      <c r="W28" s="30"/>
      <c r="X28" s="30"/>
      <c r="Y28" s="30"/>
      <c r="Z28" s="30"/>
      <c r="AA28" s="30"/>
      <c r="AB28" s="30"/>
      <c r="AC28" s="30"/>
      <c r="AD28" s="30"/>
      <c r="AE28" s="30"/>
    </row>
    <row r="29" spans="1:31" s="2" customFormat="1" ht="6.95" customHeight="1">
      <c r="A29" s="30"/>
      <c r="B29" s="31"/>
      <c r="C29" s="30"/>
      <c r="D29" s="64"/>
      <c r="E29" s="64"/>
      <c r="F29" s="64"/>
      <c r="G29" s="64"/>
      <c r="H29" s="64"/>
      <c r="I29" s="64"/>
      <c r="J29" s="64"/>
      <c r="K29" s="64"/>
      <c r="L29" s="40"/>
      <c r="S29" s="30"/>
      <c r="T29" s="30"/>
      <c r="U29" s="30"/>
      <c r="V29" s="30"/>
      <c r="W29" s="30"/>
      <c r="X29" s="30"/>
      <c r="Y29" s="30"/>
      <c r="Z29" s="30"/>
      <c r="AA29" s="30"/>
      <c r="AB29" s="30"/>
      <c r="AC29" s="30"/>
      <c r="AD29" s="30"/>
      <c r="AE29" s="30"/>
    </row>
    <row r="30" spans="1:31" s="2" customFormat="1" ht="25.35" customHeight="1">
      <c r="A30" s="30"/>
      <c r="B30" s="31"/>
      <c r="C30" s="30"/>
      <c r="D30" s="96" t="s">
        <v>33</v>
      </c>
      <c r="E30" s="30"/>
      <c r="F30" s="30"/>
      <c r="G30" s="30"/>
      <c r="H30" s="30"/>
      <c r="I30" s="30"/>
      <c r="J30" s="69">
        <f>ROUND(J121, 2)</f>
        <v>0</v>
      </c>
      <c r="K30" s="30"/>
      <c r="L30" s="40"/>
      <c r="S30" s="30"/>
      <c r="T30" s="30"/>
      <c r="U30" s="30"/>
      <c r="V30" s="30"/>
      <c r="W30" s="30"/>
      <c r="X30" s="30"/>
      <c r="Y30" s="30"/>
      <c r="Z30" s="30"/>
      <c r="AA30" s="30"/>
      <c r="AB30" s="30"/>
      <c r="AC30" s="30"/>
      <c r="AD30" s="30"/>
      <c r="AE30" s="30"/>
    </row>
    <row r="31" spans="1:31" s="2" customFormat="1" ht="6.95" customHeight="1">
      <c r="A31" s="30"/>
      <c r="B31" s="31"/>
      <c r="C31" s="30"/>
      <c r="D31" s="64"/>
      <c r="E31" s="64"/>
      <c r="F31" s="64"/>
      <c r="G31" s="64"/>
      <c r="H31" s="64"/>
      <c r="I31" s="64"/>
      <c r="J31" s="64"/>
      <c r="K31" s="64"/>
      <c r="L31" s="40"/>
      <c r="S31" s="30"/>
      <c r="T31" s="30"/>
      <c r="U31" s="30"/>
      <c r="V31" s="30"/>
      <c r="W31" s="30"/>
      <c r="X31" s="30"/>
      <c r="Y31" s="30"/>
      <c r="Z31" s="30"/>
      <c r="AA31" s="30"/>
      <c r="AB31" s="30"/>
      <c r="AC31" s="30"/>
      <c r="AD31" s="30"/>
      <c r="AE31" s="30"/>
    </row>
    <row r="32" spans="1:31" s="2" customFormat="1" ht="14.45" customHeight="1">
      <c r="A32" s="30"/>
      <c r="B32" s="31"/>
      <c r="C32" s="30"/>
      <c r="D32" s="30"/>
      <c r="E32" s="30"/>
      <c r="F32" s="34" t="s">
        <v>35</v>
      </c>
      <c r="G32" s="30"/>
      <c r="H32" s="30"/>
      <c r="I32" s="34" t="s">
        <v>34</v>
      </c>
      <c r="J32" s="34" t="s">
        <v>36</v>
      </c>
      <c r="K32" s="30"/>
      <c r="L32" s="40"/>
      <c r="S32" s="30"/>
      <c r="T32" s="30"/>
      <c r="U32" s="30"/>
      <c r="V32" s="30"/>
      <c r="W32" s="30"/>
      <c r="X32" s="30"/>
      <c r="Y32" s="30"/>
      <c r="Z32" s="30"/>
      <c r="AA32" s="30"/>
      <c r="AB32" s="30"/>
      <c r="AC32" s="30"/>
      <c r="AD32" s="30"/>
      <c r="AE32" s="30"/>
    </row>
    <row r="33" spans="1:31" s="2" customFormat="1" ht="14.45" customHeight="1">
      <c r="A33" s="30"/>
      <c r="B33" s="31"/>
      <c r="C33" s="30"/>
      <c r="D33" s="97" t="s">
        <v>37</v>
      </c>
      <c r="E33" s="27" t="s">
        <v>38</v>
      </c>
      <c r="F33" s="98">
        <f>ROUND((SUM(BE121:BE190)),  2)</f>
        <v>0</v>
      </c>
      <c r="G33" s="30"/>
      <c r="H33" s="30"/>
      <c r="I33" s="99">
        <v>0.21</v>
      </c>
      <c r="J33" s="98">
        <f>ROUND(((SUM(BE121:BE190))*I33),  2)</f>
        <v>0</v>
      </c>
      <c r="K33" s="30"/>
      <c r="L33" s="40"/>
      <c r="S33" s="30"/>
      <c r="T33" s="30"/>
      <c r="U33" s="30"/>
      <c r="V33" s="30"/>
      <c r="W33" s="30"/>
      <c r="X33" s="30"/>
      <c r="Y33" s="30"/>
      <c r="Z33" s="30"/>
      <c r="AA33" s="30"/>
      <c r="AB33" s="30"/>
      <c r="AC33" s="30"/>
      <c r="AD33" s="30"/>
      <c r="AE33" s="30"/>
    </row>
    <row r="34" spans="1:31" s="2" customFormat="1" ht="14.45" customHeight="1">
      <c r="A34" s="30"/>
      <c r="B34" s="31"/>
      <c r="C34" s="30"/>
      <c r="D34" s="30"/>
      <c r="E34" s="27" t="s">
        <v>39</v>
      </c>
      <c r="F34" s="98">
        <f>ROUND((SUM(BF121:BF190)),  2)</f>
        <v>0</v>
      </c>
      <c r="G34" s="30"/>
      <c r="H34" s="30"/>
      <c r="I34" s="99">
        <v>0.15</v>
      </c>
      <c r="J34" s="98">
        <f>ROUND(((SUM(BF121:BF190))*I34),  2)</f>
        <v>0</v>
      </c>
      <c r="K34" s="30"/>
      <c r="L34" s="40"/>
      <c r="S34" s="30"/>
      <c r="T34" s="30"/>
      <c r="U34" s="30"/>
      <c r="V34" s="30"/>
      <c r="W34" s="30"/>
      <c r="X34" s="30"/>
      <c r="Y34" s="30"/>
      <c r="Z34" s="30"/>
      <c r="AA34" s="30"/>
      <c r="AB34" s="30"/>
      <c r="AC34" s="30"/>
      <c r="AD34" s="30"/>
      <c r="AE34" s="30"/>
    </row>
    <row r="35" spans="1:31" s="2" customFormat="1" ht="14.45" hidden="1" customHeight="1">
      <c r="A35" s="30"/>
      <c r="B35" s="31"/>
      <c r="C35" s="30"/>
      <c r="D35" s="30"/>
      <c r="E35" s="27" t="s">
        <v>40</v>
      </c>
      <c r="F35" s="98">
        <f>ROUND((SUM(BG121:BG190)),  2)</f>
        <v>0</v>
      </c>
      <c r="G35" s="30"/>
      <c r="H35" s="30"/>
      <c r="I35" s="99">
        <v>0.21</v>
      </c>
      <c r="J35" s="98">
        <f>0</f>
        <v>0</v>
      </c>
      <c r="K35" s="30"/>
      <c r="L35" s="40"/>
      <c r="S35" s="30"/>
      <c r="T35" s="30"/>
      <c r="U35" s="30"/>
      <c r="V35" s="30"/>
      <c r="W35" s="30"/>
      <c r="X35" s="30"/>
      <c r="Y35" s="30"/>
      <c r="Z35" s="30"/>
      <c r="AA35" s="30"/>
      <c r="AB35" s="30"/>
      <c r="AC35" s="30"/>
      <c r="AD35" s="30"/>
      <c r="AE35" s="30"/>
    </row>
    <row r="36" spans="1:31" s="2" customFormat="1" ht="14.45" hidden="1" customHeight="1">
      <c r="A36" s="30"/>
      <c r="B36" s="31"/>
      <c r="C36" s="30"/>
      <c r="D36" s="30"/>
      <c r="E36" s="27" t="s">
        <v>41</v>
      </c>
      <c r="F36" s="98">
        <f>ROUND((SUM(BH121:BH190)),  2)</f>
        <v>0</v>
      </c>
      <c r="G36" s="30"/>
      <c r="H36" s="30"/>
      <c r="I36" s="99">
        <v>0.15</v>
      </c>
      <c r="J36" s="98">
        <f>0</f>
        <v>0</v>
      </c>
      <c r="K36" s="30"/>
      <c r="L36" s="40"/>
      <c r="S36" s="30"/>
      <c r="T36" s="30"/>
      <c r="U36" s="30"/>
      <c r="V36" s="30"/>
      <c r="W36" s="30"/>
      <c r="X36" s="30"/>
      <c r="Y36" s="30"/>
      <c r="Z36" s="30"/>
      <c r="AA36" s="30"/>
      <c r="AB36" s="30"/>
      <c r="AC36" s="30"/>
      <c r="AD36" s="30"/>
      <c r="AE36" s="30"/>
    </row>
    <row r="37" spans="1:31" s="2" customFormat="1" ht="14.45" hidden="1" customHeight="1">
      <c r="A37" s="30"/>
      <c r="B37" s="31"/>
      <c r="C37" s="30"/>
      <c r="D37" s="30"/>
      <c r="E37" s="27" t="s">
        <v>42</v>
      </c>
      <c r="F37" s="98">
        <f>ROUND((SUM(BI121:BI190)),  2)</f>
        <v>0</v>
      </c>
      <c r="G37" s="30"/>
      <c r="H37" s="30"/>
      <c r="I37" s="99">
        <v>0</v>
      </c>
      <c r="J37" s="98">
        <f>0</f>
        <v>0</v>
      </c>
      <c r="K37" s="30"/>
      <c r="L37" s="40"/>
      <c r="S37" s="30"/>
      <c r="T37" s="30"/>
      <c r="U37" s="30"/>
      <c r="V37" s="30"/>
      <c r="W37" s="30"/>
      <c r="X37" s="30"/>
      <c r="Y37" s="30"/>
      <c r="Z37" s="30"/>
      <c r="AA37" s="30"/>
      <c r="AB37" s="30"/>
      <c r="AC37" s="30"/>
      <c r="AD37" s="30"/>
      <c r="AE37" s="30"/>
    </row>
    <row r="38" spans="1:31" s="2" customFormat="1" ht="6.95" customHeight="1">
      <c r="A38" s="30"/>
      <c r="B38" s="31"/>
      <c r="C38" s="30"/>
      <c r="D38" s="30"/>
      <c r="E38" s="30"/>
      <c r="F38" s="30"/>
      <c r="G38" s="30"/>
      <c r="H38" s="30"/>
      <c r="I38" s="30"/>
      <c r="J38" s="30"/>
      <c r="K38" s="30"/>
      <c r="L38" s="40"/>
      <c r="S38" s="30"/>
      <c r="T38" s="30"/>
      <c r="U38" s="30"/>
      <c r="V38" s="30"/>
      <c r="W38" s="30"/>
      <c r="X38" s="30"/>
      <c r="Y38" s="30"/>
      <c r="Z38" s="30"/>
      <c r="AA38" s="30"/>
      <c r="AB38" s="30"/>
      <c r="AC38" s="30"/>
      <c r="AD38" s="30"/>
      <c r="AE38" s="30"/>
    </row>
    <row r="39" spans="1:31" s="2" customFormat="1" ht="25.35" customHeight="1">
      <c r="A39" s="30"/>
      <c r="B39" s="31"/>
      <c r="C39" s="100"/>
      <c r="D39" s="101" t="s">
        <v>43</v>
      </c>
      <c r="E39" s="58"/>
      <c r="F39" s="58"/>
      <c r="G39" s="102" t="s">
        <v>44</v>
      </c>
      <c r="H39" s="103" t="s">
        <v>45</v>
      </c>
      <c r="I39" s="58"/>
      <c r="J39" s="104">
        <f>SUM(J30:J37)</f>
        <v>0</v>
      </c>
      <c r="K39" s="105"/>
      <c r="L39" s="40"/>
      <c r="S39" s="30"/>
      <c r="T39" s="30"/>
      <c r="U39" s="30"/>
      <c r="V39" s="30"/>
      <c r="W39" s="30"/>
      <c r="X39" s="30"/>
      <c r="Y39" s="30"/>
      <c r="Z39" s="30"/>
      <c r="AA39" s="30"/>
      <c r="AB39" s="30"/>
      <c r="AC39" s="30"/>
      <c r="AD39" s="30"/>
      <c r="AE39" s="30"/>
    </row>
    <row r="40" spans="1:31" s="2" customFormat="1" ht="14.45" customHeight="1">
      <c r="A40" s="30"/>
      <c r="B40" s="31"/>
      <c r="C40" s="30"/>
      <c r="D40" s="30"/>
      <c r="E40" s="30"/>
      <c r="F40" s="30"/>
      <c r="G40" s="30"/>
      <c r="H40" s="30"/>
      <c r="I40" s="30"/>
      <c r="J40" s="30"/>
      <c r="K40" s="30"/>
      <c r="L40" s="40"/>
      <c r="S40" s="30"/>
      <c r="T40" s="30"/>
      <c r="U40" s="30"/>
      <c r="V40" s="30"/>
      <c r="W40" s="30"/>
      <c r="X40" s="30"/>
      <c r="Y40" s="30"/>
      <c r="Z40" s="30"/>
      <c r="AA40" s="30"/>
      <c r="AB40" s="30"/>
      <c r="AC40" s="30"/>
      <c r="AD40" s="30"/>
      <c r="AE40" s="30"/>
    </row>
    <row r="41" spans="1:31" s="1" customFormat="1" ht="14.45" customHeight="1">
      <c r="B41" s="21"/>
      <c r="L41" s="21"/>
    </row>
    <row r="42" spans="1:31" s="1" customFormat="1" ht="14.45" customHeight="1">
      <c r="B42" s="21"/>
      <c r="L42" s="21"/>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40"/>
      <c r="D50" s="41" t="s">
        <v>46</v>
      </c>
      <c r="E50" s="42"/>
      <c r="F50" s="42"/>
      <c r="G50" s="41" t="s">
        <v>47</v>
      </c>
      <c r="H50" s="42"/>
      <c r="I50" s="42"/>
      <c r="J50" s="42"/>
      <c r="K50" s="42"/>
      <c r="L50" s="40"/>
    </row>
    <row r="51" spans="1:31">
      <c r="B51" s="21"/>
      <c r="L51" s="21"/>
    </row>
    <row r="52" spans="1:31">
      <c r="B52" s="21"/>
      <c r="L52" s="21"/>
    </row>
    <row r="53" spans="1:31">
      <c r="B53" s="21"/>
      <c r="L53" s="21"/>
    </row>
    <row r="54" spans="1:31">
      <c r="B54" s="21"/>
      <c r="L54" s="21"/>
    </row>
    <row r="55" spans="1:31">
      <c r="B55" s="21"/>
      <c r="L55" s="21"/>
    </row>
    <row r="56" spans="1:31">
      <c r="B56" s="21"/>
      <c r="L56" s="21"/>
    </row>
    <row r="57" spans="1:31">
      <c r="B57" s="21"/>
      <c r="L57" s="21"/>
    </row>
    <row r="58" spans="1:31">
      <c r="B58" s="21"/>
      <c r="L58" s="21"/>
    </row>
    <row r="59" spans="1:31">
      <c r="B59" s="21"/>
      <c r="L59" s="21"/>
    </row>
    <row r="60" spans="1:31">
      <c r="B60" s="21"/>
      <c r="L60" s="21"/>
    </row>
    <row r="61" spans="1:31" s="2" customFormat="1" ht="12.75">
      <c r="A61" s="30"/>
      <c r="B61" s="31"/>
      <c r="C61" s="30"/>
      <c r="D61" s="43" t="s">
        <v>48</v>
      </c>
      <c r="E61" s="33"/>
      <c r="F61" s="106" t="s">
        <v>49</v>
      </c>
      <c r="G61" s="43" t="s">
        <v>48</v>
      </c>
      <c r="H61" s="33"/>
      <c r="I61" s="33"/>
      <c r="J61" s="107" t="s">
        <v>49</v>
      </c>
      <c r="K61" s="33"/>
      <c r="L61" s="40"/>
      <c r="S61" s="30"/>
      <c r="T61" s="30"/>
      <c r="U61" s="30"/>
      <c r="V61" s="30"/>
      <c r="W61" s="30"/>
      <c r="X61" s="30"/>
      <c r="Y61" s="30"/>
      <c r="Z61" s="30"/>
      <c r="AA61" s="30"/>
      <c r="AB61" s="30"/>
      <c r="AC61" s="30"/>
      <c r="AD61" s="30"/>
      <c r="AE61" s="30"/>
    </row>
    <row r="62" spans="1:31">
      <c r="B62" s="21"/>
      <c r="L62" s="21"/>
    </row>
    <row r="63" spans="1:31">
      <c r="B63" s="21"/>
      <c r="L63" s="21"/>
    </row>
    <row r="64" spans="1:31">
      <c r="B64" s="21"/>
      <c r="L64" s="21"/>
    </row>
    <row r="65" spans="1:31" s="2" customFormat="1" ht="12.75">
      <c r="A65" s="30"/>
      <c r="B65" s="31"/>
      <c r="C65" s="30"/>
      <c r="D65" s="41" t="s">
        <v>50</v>
      </c>
      <c r="E65" s="44"/>
      <c r="F65" s="44"/>
      <c r="G65" s="41" t="s">
        <v>51</v>
      </c>
      <c r="H65" s="44"/>
      <c r="I65" s="44"/>
      <c r="J65" s="44"/>
      <c r="K65" s="44"/>
      <c r="L65" s="40"/>
      <c r="S65" s="30"/>
      <c r="T65" s="30"/>
      <c r="U65" s="30"/>
      <c r="V65" s="30"/>
      <c r="W65" s="30"/>
      <c r="X65" s="30"/>
      <c r="Y65" s="30"/>
      <c r="Z65" s="30"/>
      <c r="AA65" s="30"/>
      <c r="AB65" s="30"/>
      <c r="AC65" s="30"/>
      <c r="AD65" s="30"/>
      <c r="AE65" s="30"/>
    </row>
    <row r="66" spans="1:31">
      <c r="B66" s="21"/>
      <c r="L66" s="21"/>
    </row>
    <row r="67" spans="1:31">
      <c r="B67" s="21"/>
      <c r="L67" s="21"/>
    </row>
    <row r="68" spans="1:31">
      <c r="B68" s="21"/>
      <c r="L68" s="21"/>
    </row>
    <row r="69" spans="1:31">
      <c r="B69" s="21"/>
      <c r="L69" s="21"/>
    </row>
    <row r="70" spans="1:31">
      <c r="B70" s="21"/>
      <c r="L70" s="21"/>
    </row>
    <row r="71" spans="1:31">
      <c r="B71" s="21"/>
      <c r="L71" s="21"/>
    </row>
    <row r="72" spans="1:31">
      <c r="B72" s="21"/>
      <c r="L72" s="21"/>
    </row>
    <row r="73" spans="1:31">
      <c r="B73" s="21"/>
      <c r="L73" s="21"/>
    </row>
    <row r="74" spans="1:31">
      <c r="B74" s="21"/>
      <c r="L74" s="21"/>
    </row>
    <row r="75" spans="1:31">
      <c r="B75" s="21"/>
      <c r="L75" s="21"/>
    </row>
    <row r="76" spans="1:31" s="2" customFormat="1" ht="12.75">
      <c r="A76" s="30"/>
      <c r="B76" s="31"/>
      <c r="C76" s="30"/>
      <c r="D76" s="43" t="s">
        <v>48</v>
      </c>
      <c r="E76" s="33"/>
      <c r="F76" s="106" t="s">
        <v>49</v>
      </c>
      <c r="G76" s="43" t="s">
        <v>48</v>
      </c>
      <c r="H76" s="33"/>
      <c r="I76" s="33"/>
      <c r="J76" s="107" t="s">
        <v>49</v>
      </c>
      <c r="K76" s="33"/>
      <c r="L76" s="40"/>
      <c r="S76" s="30"/>
      <c r="T76" s="30"/>
      <c r="U76" s="30"/>
      <c r="V76" s="30"/>
      <c r="W76" s="30"/>
      <c r="X76" s="30"/>
      <c r="Y76" s="30"/>
      <c r="Z76" s="30"/>
      <c r="AA76" s="30"/>
      <c r="AB76" s="30"/>
      <c r="AC76" s="30"/>
      <c r="AD76" s="30"/>
      <c r="AE76" s="30"/>
    </row>
    <row r="77" spans="1:31" s="2" customFormat="1" ht="14.45" customHeight="1">
      <c r="A77" s="30"/>
      <c r="B77" s="45"/>
      <c r="C77" s="46"/>
      <c r="D77" s="46"/>
      <c r="E77" s="46"/>
      <c r="F77" s="46"/>
      <c r="G77" s="46"/>
      <c r="H77" s="46"/>
      <c r="I77" s="46"/>
      <c r="J77" s="46"/>
      <c r="K77" s="46"/>
      <c r="L77" s="40"/>
      <c r="S77" s="30"/>
      <c r="T77" s="30"/>
      <c r="U77" s="30"/>
      <c r="V77" s="30"/>
      <c r="W77" s="30"/>
      <c r="X77" s="30"/>
      <c r="Y77" s="30"/>
      <c r="Z77" s="30"/>
      <c r="AA77" s="30"/>
      <c r="AB77" s="30"/>
      <c r="AC77" s="30"/>
      <c r="AD77" s="30"/>
      <c r="AE77" s="30"/>
    </row>
    <row r="81" spans="1:47" s="2" customFormat="1" ht="6.95" customHeight="1">
      <c r="A81" s="30"/>
      <c r="B81" s="47"/>
      <c r="C81" s="48"/>
      <c r="D81" s="48"/>
      <c r="E81" s="48"/>
      <c r="F81" s="48"/>
      <c r="G81" s="48"/>
      <c r="H81" s="48"/>
      <c r="I81" s="48"/>
      <c r="J81" s="48"/>
      <c r="K81" s="48"/>
      <c r="L81" s="40"/>
      <c r="S81" s="30"/>
      <c r="T81" s="30"/>
      <c r="U81" s="30"/>
      <c r="V81" s="30"/>
      <c r="W81" s="30"/>
      <c r="X81" s="30"/>
      <c r="Y81" s="30"/>
      <c r="Z81" s="30"/>
      <c r="AA81" s="30"/>
      <c r="AB81" s="30"/>
      <c r="AC81" s="30"/>
      <c r="AD81" s="30"/>
      <c r="AE81" s="30"/>
    </row>
    <row r="82" spans="1:47" s="2" customFormat="1" ht="24.95" customHeight="1">
      <c r="A82" s="30"/>
      <c r="B82" s="31"/>
      <c r="C82" s="22" t="s">
        <v>90</v>
      </c>
      <c r="D82" s="30"/>
      <c r="E82" s="30"/>
      <c r="F82" s="30"/>
      <c r="G82" s="30"/>
      <c r="H82" s="30"/>
      <c r="I82" s="30"/>
      <c r="J82" s="30"/>
      <c r="K82" s="30"/>
      <c r="L82" s="40"/>
      <c r="S82" s="30"/>
      <c r="T82" s="30"/>
      <c r="U82" s="30"/>
      <c r="V82" s="30"/>
      <c r="W82" s="30"/>
      <c r="X82" s="30"/>
      <c r="Y82" s="30"/>
      <c r="Z82" s="30"/>
      <c r="AA82" s="30"/>
      <c r="AB82" s="30"/>
      <c r="AC82" s="30"/>
      <c r="AD82" s="30"/>
      <c r="AE82" s="30"/>
    </row>
    <row r="83" spans="1:47" s="2" customFormat="1" ht="6.95" customHeight="1">
      <c r="A83" s="30"/>
      <c r="B83" s="31"/>
      <c r="C83" s="30"/>
      <c r="D83" s="30"/>
      <c r="E83" s="30"/>
      <c r="F83" s="30"/>
      <c r="G83" s="30"/>
      <c r="H83" s="30"/>
      <c r="I83" s="30"/>
      <c r="J83" s="30"/>
      <c r="K83" s="30"/>
      <c r="L83" s="40"/>
      <c r="S83" s="30"/>
      <c r="T83" s="30"/>
      <c r="U83" s="30"/>
      <c r="V83" s="30"/>
      <c r="W83" s="30"/>
      <c r="X83" s="30"/>
      <c r="Y83" s="30"/>
      <c r="Z83" s="30"/>
      <c r="AA83" s="30"/>
      <c r="AB83" s="30"/>
      <c r="AC83" s="30"/>
      <c r="AD83" s="30"/>
      <c r="AE83" s="30"/>
    </row>
    <row r="84" spans="1:47" s="2" customFormat="1" ht="12" customHeight="1">
      <c r="A84" s="30"/>
      <c r="B84" s="31"/>
      <c r="C84" s="27" t="s">
        <v>14</v>
      </c>
      <c r="D84" s="30"/>
      <c r="E84" s="30"/>
      <c r="F84" s="30"/>
      <c r="G84" s="30"/>
      <c r="H84" s="30"/>
      <c r="I84" s="30"/>
      <c r="J84" s="30"/>
      <c r="K84" s="30"/>
      <c r="L84" s="40"/>
      <c r="S84" s="30"/>
      <c r="T84" s="30"/>
      <c r="U84" s="30"/>
      <c r="V84" s="30"/>
      <c r="W84" s="30"/>
      <c r="X84" s="30"/>
      <c r="Y84" s="30"/>
      <c r="Z84" s="30"/>
      <c r="AA84" s="30"/>
      <c r="AB84" s="30"/>
      <c r="AC84" s="30"/>
      <c r="AD84" s="30"/>
      <c r="AE84" s="30"/>
    </row>
    <row r="85" spans="1:47" s="2" customFormat="1" ht="16.5" customHeight="1">
      <c r="A85" s="30"/>
      <c r="B85" s="31"/>
      <c r="C85" s="30"/>
      <c r="D85" s="30"/>
      <c r="E85" s="236" t="str">
        <f>E7</f>
        <v>Revitalizace venkovních šaten na městském stadionu, Šluknov</v>
      </c>
      <c r="F85" s="237"/>
      <c r="G85" s="237"/>
      <c r="H85" s="237"/>
      <c r="I85" s="30"/>
      <c r="J85" s="30"/>
      <c r="K85" s="30"/>
      <c r="L85" s="40"/>
      <c r="S85" s="30"/>
      <c r="T85" s="30"/>
      <c r="U85" s="30"/>
      <c r="V85" s="30"/>
      <c r="W85" s="30"/>
      <c r="X85" s="30"/>
      <c r="Y85" s="30"/>
      <c r="Z85" s="30"/>
      <c r="AA85" s="30"/>
      <c r="AB85" s="30"/>
      <c r="AC85" s="30"/>
      <c r="AD85" s="30"/>
      <c r="AE85" s="30"/>
    </row>
    <row r="86" spans="1:47" s="2" customFormat="1" ht="12" customHeight="1">
      <c r="A86" s="30"/>
      <c r="B86" s="31"/>
      <c r="C86" s="27" t="s">
        <v>88</v>
      </c>
      <c r="D86" s="30"/>
      <c r="E86" s="30"/>
      <c r="F86" s="30"/>
      <c r="G86" s="30"/>
      <c r="H86" s="30"/>
      <c r="I86" s="30"/>
      <c r="J86" s="30"/>
      <c r="K86" s="30"/>
      <c r="L86" s="40"/>
      <c r="S86" s="30"/>
      <c r="T86" s="30"/>
      <c r="U86" s="30"/>
      <c r="V86" s="30"/>
      <c r="W86" s="30"/>
      <c r="X86" s="30"/>
      <c r="Y86" s="30"/>
      <c r="Z86" s="30"/>
      <c r="AA86" s="30"/>
      <c r="AB86" s="30"/>
      <c r="AC86" s="30"/>
      <c r="AD86" s="30"/>
      <c r="AE86" s="30"/>
    </row>
    <row r="87" spans="1:47" s="2" customFormat="1" ht="16.5" customHeight="1">
      <c r="A87" s="30"/>
      <c r="B87" s="31"/>
      <c r="C87" s="30"/>
      <c r="D87" s="30"/>
      <c r="E87" s="233" t="str">
        <f>E9</f>
        <v>SO 801 - Přípojky - kanalizace, vodovod, zasakování</v>
      </c>
      <c r="F87" s="235"/>
      <c r="G87" s="235"/>
      <c r="H87" s="235"/>
      <c r="I87" s="30"/>
      <c r="J87" s="30"/>
      <c r="K87" s="30"/>
      <c r="L87" s="40"/>
      <c r="S87" s="30"/>
      <c r="T87" s="30"/>
      <c r="U87" s="30"/>
      <c r="V87" s="30"/>
      <c r="W87" s="30"/>
      <c r="X87" s="30"/>
      <c r="Y87" s="30"/>
      <c r="Z87" s="30"/>
      <c r="AA87" s="30"/>
      <c r="AB87" s="30"/>
      <c r="AC87" s="30"/>
      <c r="AD87" s="30"/>
      <c r="AE87" s="30"/>
    </row>
    <row r="88" spans="1:47" s="2" customFormat="1" ht="6.95" customHeight="1">
      <c r="A88" s="30"/>
      <c r="B88" s="31"/>
      <c r="C88" s="30"/>
      <c r="D88" s="30"/>
      <c r="E88" s="30"/>
      <c r="F88" s="30"/>
      <c r="G88" s="30"/>
      <c r="H88" s="30"/>
      <c r="I88" s="30"/>
      <c r="J88" s="30"/>
      <c r="K88" s="30"/>
      <c r="L88" s="40"/>
      <c r="S88" s="30"/>
      <c r="T88" s="30"/>
      <c r="U88" s="30"/>
      <c r="V88" s="30"/>
      <c r="W88" s="30"/>
      <c r="X88" s="30"/>
      <c r="Y88" s="30"/>
      <c r="Z88" s="30"/>
      <c r="AA88" s="30"/>
      <c r="AB88" s="30"/>
      <c r="AC88" s="30"/>
      <c r="AD88" s="30"/>
      <c r="AE88" s="30"/>
    </row>
    <row r="89" spans="1:47" s="2" customFormat="1" ht="12" customHeight="1">
      <c r="A89" s="30"/>
      <c r="B89" s="31"/>
      <c r="C89" s="27" t="s">
        <v>18</v>
      </c>
      <c r="D89" s="30"/>
      <c r="E89" s="30"/>
      <c r="F89" s="25" t="str">
        <f>F12</f>
        <v xml:space="preserve"> </v>
      </c>
      <c r="G89" s="30"/>
      <c r="H89" s="30"/>
      <c r="I89" s="27" t="s">
        <v>20</v>
      </c>
      <c r="J89" s="53" t="str">
        <f>IF(J12="","",J12)</f>
        <v>18. 10. 2023</v>
      </c>
      <c r="K89" s="30"/>
      <c r="L89" s="40"/>
      <c r="S89" s="30"/>
      <c r="T89" s="30"/>
      <c r="U89" s="30"/>
      <c r="V89" s="30"/>
      <c r="W89" s="30"/>
      <c r="X89" s="30"/>
      <c r="Y89" s="30"/>
      <c r="Z89" s="30"/>
      <c r="AA89" s="30"/>
      <c r="AB89" s="30"/>
      <c r="AC89" s="30"/>
      <c r="AD89" s="30"/>
      <c r="AE89" s="30"/>
    </row>
    <row r="90" spans="1:47" s="2" customFormat="1" ht="6.95" customHeight="1">
      <c r="A90" s="30"/>
      <c r="B90" s="31"/>
      <c r="C90" s="30"/>
      <c r="D90" s="30"/>
      <c r="E90" s="30"/>
      <c r="F90" s="30"/>
      <c r="G90" s="30"/>
      <c r="H90" s="30"/>
      <c r="I90" s="30"/>
      <c r="J90" s="30"/>
      <c r="K90" s="30"/>
      <c r="L90" s="40"/>
      <c r="S90" s="30"/>
      <c r="T90" s="30"/>
      <c r="U90" s="30"/>
      <c r="V90" s="30"/>
      <c r="W90" s="30"/>
      <c r="X90" s="30"/>
      <c r="Y90" s="30"/>
      <c r="Z90" s="30"/>
      <c r="AA90" s="30"/>
      <c r="AB90" s="30"/>
      <c r="AC90" s="30"/>
      <c r="AD90" s="30"/>
      <c r="AE90" s="30"/>
    </row>
    <row r="91" spans="1:47" s="2" customFormat="1" ht="15.2" customHeight="1">
      <c r="A91" s="30"/>
      <c r="B91" s="31"/>
      <c r="C91" s="27" t="s">
        <v>22</v>
      </c>
      <c r="D91" s="30"/>
      <c r="E91" s="30"/>
      <c r="F91" s="25" t="str">
        <f>E15</f>
        <v>Město Šluknov</v>
      </c>
      <c r="G91" s="30"/>
      <c r="H91" s="30"/>
      <c r="I91" s="27" t="s">
        <v>27</v>
      </c>
      <c r="J91" s="28" t="str">
        <f>E21</f>
        <v>Vladimír Kašpar</v>
      </c>
      <c r="K91" s="30"/>
      <c r="L91" s="40"/>
      <c r="S91" s="30"/>
      <c r="T91" s="30"/>
      <c r="U91" s="30"/>
      <c r="V91" s="30"/>
      <c r="W91" s="30"/>
      <c r="X91" s="30"/>
      <c r="Y91" s="30"/>
      <c r="Z91" s="30"/>
      <c r="AA91" s="30"/>
      <c r="AB91" s="30"/>
      <c r="AC91" s="30"/>
      <c r="AD91" s="30"/>
      <c r="AE91" s="30"/>
    </row>
    <row r="92" spans="1:47" s="2" customFormat="1" ht="15.2" customHeight="1">
      <c r="A92" s="30"/>
      <c r="B92" s="31"/>
      <c r="C92" s="27" t="s">
        <v>26</v>
      </c>
      <c r="D92" s="30"/>
      <c r="E92" s="30"/>
      <c r="F92" s="25" t="str">
        <f>IF(E18="","",E18)</f>
        <v xml:space="preserve"> </v>
      </c>
      <c r="G92" s="30"/>
      <c r="H92" s="30"/>
      <c r="I92" s="27" t="s">
        <v>30</v>
      </c>
      <c r="J92" s="28" t="str">
        <f>E24</f>
        <v>Bc. Zuzana Kosáková</v>
      </c>
      <c r="K92" s="30"/>
      <c r="L92" s="40"/>
      <c r="S92" s="30"/>
      <c r="T92" s="30"/>
      <c r="U92" s="30"/>
      <c r="V92" s="30"/>
      <c r="W92" s="30"/>
      <c r="X92" s="30"/>
      <c r="Y92" s="30"/>
      <c r="Z92" s="30"/>
      <c r="AA92" s="30"/>
      <c r="AB92" s="30"/>
      <c r="AC92" s="30"/>
      <c r="AD92" s="30"/>
      <c r="AE92" s="30"/>
    </row>
    <row r="93" spans="1:47" s="2" customFormat="1" ht="10.35" customHeight="1">
      <c r="A93" s="30"/>
      <c r="B93" s="31"/>
      <c r="C93" s="30"/>
      <c r="D93" s="30"/>
      <c r="E93" s="30"/>
      <c r="F93" s="30"/>
      <c r="G93" s="30"/>
      <c r="H93" s="30"/>
      <c r="I93" s="30"/>
      <c r="J93" s="30"/>
      <c r="K93" s="30"/>
      <c r="L93" s="40"/>
      <c r="S93" s="30"/>
      <c r="T93" s="30"/>
      <c r="U93" s="30"/>
      <c r="V93" s="30"/>
      <c r="W93" s="30"/>
      <c r="X93" s="30"/>
      <c r="Y93" s="30"/>
      <c r="Z93" s="30"/>
      <c r="AA93" s="30"/>
      <c r="AB93" s="30"/>
      <c r="AC93" s="30"/>
      <c r="AD93" s="30"/>
      <c r="AE93" s="30"/>
    </row>
    <row r="94" spans="1:47" s="2" customFormat="1" ht="29.25" customHeight="1">
      <c r="A94" s="30"/>
      <c r="B94" s="31"/>
      <c r="C94" s="108" t="s">
        <v>91</v>
      </c>
      <c r="D94" s="100"/>
      <c r="E94" s="100"/>
      <c r="F94" s="100"/>
      <c r="G94" s="100"/>
      <c r="H94" s="100"/>
      <c r="I94" s="100"/>
      <c r="J94" s="109" t="s">
        <v>92</v>
      </c>
      <c r="K94" s="100"/>
      <c r="L94" s="40"/>
      <c r="S94" s="30"/>
      <c r="T94" s="30"/>
      <c r="U94" s="30"/>
      <c r="V94" s="30"/>
      <c r="W94" s="30"/>
      <c r="X94" s="30"/>
      <c r="Y94" s="30"/>
      <c r="Z94" s="30"/>
      <c r="AA94" s="30"/>
      <c r="AB94" s="30"/>
      <c r="AC94" s="30"/>
      <c r="AD94" s="30"/>
      <c r="AE94" s="30"/>
    </row>
    <row r="95" spans="1:47" s="2" customFormat="1" ht="10.35" customHeight="1">
      <c r="A95" s="30"/>
      <c r="B95" s="31"/>
      <c r="C95" s="30"/>
      <c r="D95" s="30"/>
      <c r="E95" s="30"/>
      <c r="F95" s="30"/>
      <c r="G95" s="30"/>
      <c r="H95" s="30"/>
      <c r="I95" s="30"/>
      <c r="J95" s="30"/>
      <c r="K95" s="30"/>
      <c r="L95" s="40"/>
      <c r="S95" s="30"/>
      <c r="T95" s="30"/>
      <c r="U95" s="30"/>
      <c r="V95" s="30"/>
      <c r="W95" s="30"/>
      <c r="X95" s="30"/>
      <c r="Y95" s="30"/>
      <c r="Z95" s="30"/>
      <c r="AA95" s="30"/>
      <c r="AB95" s="30"/>
      <c r="AC95" s="30"/>
      <c r="AD95" s="30"/>
      <c r="AE95" s="30"/>
    </row>
    <row r="96" spans="1:47" s="2" customFormat="1" ht="22.9" customHeight="1">
      <c r="A96" s="30"/>
      <c r="B96" s="31"/>
      <c r="C96" s="110" t="s">
        <v>93</v>
      </c>
      <c r="D96" s="30"/>
      <c r="E96" s="30"/>
      <c r="F96" s="30"/>
      <c r="G96" s="30"/>
      <c r="H96" s="30"/>
      <c r="I96" s="30"/>
      <c r="J96" s="69">
        <f>J121</f>
        <v>0</v>
      </c>
      <c r="K96" s="30"/>
      <c r="L96" s="40"/>
      <c r="S96" s="30"/>
      <c r="T96" s="30"/>
      <c r="U96" s="30"/>
      <c r="V96" s="30"/>
      <c r="W96" s="30"/>
      <c r="X96" s="30"/>
      <c r="Y96" s="30"/>
      <c r="Z96" s="30"/>
      <c r="AA96" s="30"/>
      <c r="AB96" s="30"/>
      <c r="AC96" s="30"/>
      <c r="AD96" s="30"/>
      <c r="AE96" s="30"/>
      <c r="AU96" s="18" t="s">
        <v>94</v>
      </c>
    </row>
    <row r="97" spans="1:31" s="9" customFormat="1" ht="24.95" customHeight="1">
      <c r="B97" s="111"/>
      <c r="D97" s="112" t="s">
        <v>95</v>
      </c>
      <c r="E97" s="113"/>
      <c r="F97" s="113"/>
      <c r="G97" s="113"/>
      <c r="H97" s="113"/>
      <c r="I97" s="113"/>
      <c r="J97" s="114">
        <f>J122</f>
        <v>0</v>
      </c>
      <c r="L97" s="111"/>
    </row>
    <row r="98" spans="1:31" s="10" customFormat="1" ht="19.899999999999999" customHeight="1">
      <c r="B98" s="115"/>
      <c r="D98" s="116" t="s">
        <v>96</v>
      </c>
      <c r="E98" s="117"/>
      <c r="F98" s="117"/>
      <c r="G98" s="117"/>
      <c r="H98" s="117"/>
      <c r="I98" s="117"/>
      <c r="J98" s="118">
        <f>J123</f>
        <v>0</v>
      </c>
      <c r="L98" s="115"/>
    </row>
    <row r="99" spans="1:31" s="10" customFormat="1" ht="19.899999999999999" customHeight="1">
      <c r="B99" s="115"/>
      <c r="D99" s="116" t="s">
        <v>97</v>
      </c>
      <c r="E99" s="117"/>
      <c r="F99" s="117"/>
      <c r="G99" s="117"/>
      <c r="H99" s="117"/>
      <c r="I99" s="117"/>
      <c r="J99" s="118">
        <f>J162</f>
        <v>0</v>
      </c>
      <c r="L99" s="115"/>
    </row>
    <row r="100" spans="1:31" s="10" customFormat="1" ht="19.899999999999999" customHeight="1">
      <c r="B100" s="115"/>
      <c r="D100" s="116" t="s">
        <v>1271</v>
      </c>
      <c r="E100" s="117"/>
      <c r="F100" s="117"/>
      <c r="G100" s="117"/>
      <c r="H100" s="117"/>
      <c r="I100" s="117"/>
      <c r="J100" s="118">
        <f>J174</f>
        <v>0</v>
      </c>
      <c r="L100" s="115"/>
    </row>
    <row r="101" spans="1:31" s="10" customFormat="1" ht="19.899999999999999" customHeight="1">
      <c r="B101" s="115"/>
      <c r="D101" s="116" t="s">
        <v>104</v>
      </c>
      <c r="E101" s="117"/>
      <c r="F101" s="117"/>
      <c r="G101" s="117"/>
      <c r="H101" s="117"/>
      <c r="I101" s="117"/>
      <c r="J101" s="118">
        <f>J189</f>
        <v>0</v>
      </c>
      <c r="L101" s="115"/>
    </row>
    <row r="102" spans="1:31" s="2" customFormat="1" ht="21.75" customHeight="1">
      <c r="A102" s="30"/>
      <c r="B102" s="31"/>
      <c r="C102" s="30"/>
      <c r="D102" s="30"/>
      <c r="E102" s="30"/>
      <c r="F102" s="30"/>
      <c r="G102" s="30"/>
      <c r="H102" s="30"/>
      <c r="I102" s="30"/>
      <c r="J102" s="30"/>
      <c r="K102" s="30"/>
      <c r="L102" s="40"/>
      <c r="S102" s="30"/>
      <c r="T102" s="30"/>
      <c r="U102" s="30"/>
      <c r="V102" s="30"/>
      <c r="W102" s="30"/>
      <c r="X102" s="30"/>
      <c r="Y102" s="30"/>
      <c r="Z102" s="30"/>
      <c r="AA102" s="30"/>
      <c r="AB102" s="30"/>
      <c r="AC102" s="30"/>
      <c r="AD102" s="30"/>
      <c r="AE102" s="30"/>
    </row>
    <row r="103" spans="1:31" s="2" customFormat="1" ht="6.95" customHeight="1">
      <c r="A103" s="30"/>
      <c r="B103" s="45"/>
      <c r="C103" s="46"/>
      <c r="D103" s="46"/>
      <c r="E103" s="46"/>
      <c r="F103" s="46"/>
      <c r="G103" s="46"/>
      <c r="H103" s="46"/>
      <c r="I103" s="46"/>
      <c r="J103" s="46"/>
      <c r="K103" s="46"/>
      <c r="L103" s="40"/>
      <c r="S103" s="30"/>
      <c r="T103" s="30"/>
      <c r="U103" s="30"/>
      <c r="V103" s="30"/>
      <c r="W103" s="30"/>
      <c r="X103" s="30"/>
      <c r="Y103" s="30"/>
      <c r="Z103" s="30"/>
      <c r="AA103" s="30"/>
      <c r="AB103" s="30"/>
      <c r="AC103" s="30"/>
      <c r="AD103" s="30"/>
      <c r="AE103" s="30"/>
    </row>
    <row r="107" spans="1:31" s="2" customFormat="1" ht="6.95" customHeight="1">
      <c r="A107" s="30"/>
      <c r="B107" s="47"/>
      <c r="C107" s="48"/>
      <c r="D107" s="48"/>
      <c r="E107" s="48"/>
      <c r="F107" s="48"/>
      <c r="G107" s="48"/>
      <c r="H107" s="48"/>
      <c r="I107" s="48"/>
      <c r="J107" s="48"/>
      <c r="K107" s="48"/>
      <c r="L107" s="40"/>
      <c r="S107" s="30"/>
      <c r="T107" s="30"/>
      <c r="U107" s="30"/>
      <c r="V107" s="30"/>
      <c r="W107" s="30"/>
      <c r="X107" s="30"/>
      <c r="Y107" s="30"/>
      <c r="Z107" s="30"/>
      <c r="AA107" s="30"/>
      <c r="AB107" s="30"/>
      <c r="AC107" s="30"/>
      <c r="AD107" s="30"/>
      <c r="AE107" s="30"/>
    </row>
    <row r="108" spans="1:31" s="2" customFormat="1" ht="24.95" customHeight="1">
      <c r="A108" s="30"/>
      <c r="B108" s="31"/>
      <c r="C108" s="22" t="s">
        <v>122</v>
      </c>
      <c r="D108" s="30"/>
      <c r="E108" s="30"/>
      <c r="F108" s="30"/>
      <c r="G108" s="30"/>
      <c r="H108" s="30"/>
      <c r="I108" s="30"/>
      <c r="J108" s="30"/>
      <c r="K108" s="30"/>
      <c r="L108" s="40"/>
      <c r="S108" s="30"/>
      <c r="T108" s="30"/>
      <c r="U108" s="30"/>
      <c r="V108" s="30"/>
      <c r="W108" s="30"/>
      <c r="X108" s="30"/>
      <c r="Y108" s="30"/>
      <c r="Z108" s="30"/>
      <c r="AA108" s="30"/>
      <c r="AB108" s="30"/>
      <c r="AC108" s="30"/>
      <c r="AD108" s="30"/>
      <c r="AE108" s="30"/>
    </row>
    <row r="109" spans="1:31" s="2" customFormat="1" ht="6.95" customHeight="1">
      <c r="A109" s="30"/>
      <c r="B109" s="31"/>
      <c r="C109" s="30"/>
      <c r="D109" s="30"/>
      <c r="E109" s="30"/>
      <c r="F109" s="30"/>
      <c r="G109" s="30"/>
      <c r="H109" s="30"/>
      <c r="I109" s="30"/>
      <c r="J109" s="30"/>
      <c r="K109" s="30"/>
      <c r="L109" s="40"/>
      <c r="S109" s="30"/>
      <c r="T109" s="30"/>
      <c r="U109" s="30"/>
      <c r="V109" s="30"/>
      <c r="W109" s="30"/>
      <c r="X109" s="30"/>
      <c r="Y109" s="30"/>
      <c r="Z109" s="30"/>
      <c r="AA109" s="30"/>
      <c r="AB109" s="30"/>
      <c r="AC109" s="30"/>
      <c r="AD109" s="30"/>
      <c r="AE109" s="30"/>
    </row>
    <row r="110" spans="1:31" s="2" customFormat="1" ht="12" customHeight="1">
      <c r="A110" s="30"/>
      <c r="B110" s="31"/>
      <c r="C110" s="27" t="s">
        <v>14</v>
      </c>
      <c r="D110" s="30"/>
      <c r="E110" s="30"/>
      <c r="F110" s="30"/>
      <c r="G110" s="30"/>
      <c r="H110" s="30"/>
      <c r="I110" s="30"/>
      <c r="J110" s="30"/>
      <c r="K110" s="30"/>
      <c r="L110" s="40"/>
      <c r="S110" s="30"/>
      <c r="T110" s="30"/>
      <c r="U110" s="30"/>
      <c r="V110" s="30"/>
      <c r="W110" s="30"/>
      <c r="X110" s="30"/>
      <c r="Y110" s="30"/>
      <c r="Z110" s="30"/>
      <c r="AA110" s="30"/>
      <c r="AB110" s="30"/>
      <c r="AC110" s="30"/>
      <c r="AD110" s="30"/>
      <c r="AE110" s="30"/>
    </row>
    <row r="111" spans="1:31" s="2" customFormat="1" ht="16.5" customHeight="1">
      <c r="A111" s="30"/>
      <c r="B111" s="31"/>
      <c r="C111" s="30"/>
      <c r="D111" s="30"/>
      <c r="E111" s="236" t="str">
        <f>E7</f>
        <v>Revitalizace venkovních šaten na městském stadionu, Šluknov</v>
      </c>
      <c r="F111" s="237"/>
      <c r="G111" s="237"/>
      <c r="H111" s="237"/>
      <c r="I111" s="30"/>
      <c r="J111" s="30"/>
      <c r="K111" s="30"/>
      <c r="L111" s="40"/>
      <c r="S111" s="30"/>
      <c r="T111" s="30"/>
      <c r="U111" s="30"/>
      <c r="V111" s="30"/>
      <c r="W111" s="30"/>
      <c r="X111" s="30"/>
      <c r="Y111" s="30"/>
      <c r="Z111" s="30"/>
      <c r="AA111" s="30"/>
      <c r="AB111" s="30"/>
      <c r="AC111" s="30"/>
      <c r="AD111" s="30"/>
      <c r="AE111" s="30"/>
    </row>
    <row r="112" spans="1:31" s="2" customFormat="1" ht="12" customHeight="1">
      <c r="A112" s="30"/>
      <c r="B112" s="31"/>
      <c r="C112" s="27" t="s">
        <v>88</v>
      </c>
      <c r="D112" s="30"/>
      <c r="E112" s="30"/>
      <c r="F112" s="30"/>
      <c r="G112" s="30"/>
      <c r="H112" s="30"/>
      <c r="I112" s="30"/>
      <c r="J112" s="30"/>
      <c r="K112" s="30"/>
      <c r="L112" s="40"/>
      <c r="S112" s="30"/>
      <c r="T112" s="30"/>
      <c r="U112" s="30"/>
      <c r="V112" s="30"/>
      <c r="W112" s="30"/>
      <c r="X112" s="30"/>
      <c r="Y112" s="30"/>
      <c r="Z112" s="30"/>
      <c r="AA112" s="30"/>
      <c r="AB112" s="30"/>
      <c r="AC112" s="30"/>
      <c r="AD112" s="30"/>
      <c r="AE112" s="30"/>
    </row>
    <row r="113" spans="1:65" s="2" customFormat="1" ht="16.5" customHeight="1">
      <c r="A113" s="30"/>
      <c r="B113" s="31"/>
      <c r="C113" s="30"/>
      <c r="D113" s="30"/>
      <c r="E113" s="233" t="str">
        <f>E9</f>
        <v>SO 801 - Přípojky - kanalizace, vodovod, zasakování</v>
      </c>
      <c r="F113" s="235"/>
      <c r="G113" s="235"/>
      <c r="H113" s="235"/>
      <c r="I113" s="30"/>
      <c r="J113" s="30"/>
      <c r="K113" s="30"/>
      <c r="L113" s="40"/>
      <c r="S113" s="30"/>
      <c r="T113" s="30"/>
      <c r="U113" s="30"/>
      <c r="V113" s="30"/>
      <c r="W113" s="30"/>
      <c r="X113" s="30"/>
      <c r="Y113" s="30"/>
      <c r="Z113" s="30"/>
      <c r="AA113" s="30"/>
      <c r="AB113" s="30"/>
      <c r="AC113" s="30"/>
      <c r="AD113" s="30"/>
      <c r="AE113" s="30"/>
    </row>
    <row r="114" spans="1:65" s="2" customFormat="1" ht="6.95" customHeight="1">
      <c r="A114" s="30"/>
      <c r="B114" s="31"/>
      <c r="C114" s="30"/>
      <c r="D114" s="30"/>
      <c r="E114" s="30"/>
      <c r="F114" s="30"/>
      <c r="G114" s="30"/>
      <c r="H114" s="30"/>
      <c r="I114" s="30"/>
      <c r="J114" s="30"/>
      <c r="K114" s="30"/>
      <c r="L114" s="40"/>
      <c r="S114" s="30"/>
      <c r="T114" s="30"/>
      <c r="U114" s="30"/>
      <c r="V114" s="30"/>
      <c r="W114" s="30"/>
      <c r="X114" s="30"/>
      <c r="Y114" s="30"/>
      <c r="Z114" s="30"/>
      <c r="AA114" s="30"/>
      <c r="AB114" s="30"/>
      <c r="AC114" s="30"/>
      <c r="AD114" s="30"/>
      <c r="AE114" s="30"/>
    </row>
    <row r="115" spans="1:65" s="2" customFormat="1" ht="12" customHeight="1">
      <c r="A115" s="30"/>
      <c r="B115" s="31"/>
      <c r="C115" s="27" t="s">
        <v>18</v>
      </c>
      <c r="D115" s="30"/>
      <c r="E115" s="30"/>
      <c r="F115" s="25" t="str">
        <f>F12</f>
        <v xml:space="preserve"> </v>
      </c>
      <c r="G115" s="30"/>
      <c r="H115" s="30"/>
      <c r="I115" s="27" t="s">
        <v>20</v>
      </c>
      <c r="J115" s="53" t="str">
        <f>IF(J12="","",J12)</f>
        <v>18. 10. 2023</v>
      </c>
      <c r="K115" s="30"/>
      <c r="L115" s="40"/>
      <c r="S115" s="30"/>
      <c r="T115" s="30"/>
      <c r="U115" s="30"/>
      <c r="V115" s="30"/>
      <c r="W115" s="30"/>
      <c r="X115" s="30"/>
      <c r="Y115" s="30"/>
      <c r="Z115" s="30"/>
      <c r="AA115" s="30"/>
      <c r="AB115" s="30"/>
      <c r="AC115" s="30"/>
      <c r="AD115" s="30"/>
      <c r="AE115" s="30"/>
    </row>
    <row r="116" spans="1:65" s="2" customFormat="1" ht="6.95" customHeight="1">
      <c r="A116" s="30"/>
      <c r="B116" s="31"/>
      <c r="C116" s="30"/>
      <c r="D116" s="30"/>
      <c r="E116" s="30"/>
      <c r="F116" s="30"/>
      <c r="G116" s="30"/>
      <c r="H116" s="30"/>
      <c r="I116" s="30"/>
      <c r="J116" s="30"/>
      <c r="K116" s="30"/>
      <c r="L116" s="40"/>
      <c r="S116" s="30"/>
      <c r="T116" s="30"/>
      <c r="U116" s="30"/>
      <c r="V116" s="30"/>
      <c r="W116" s="30"/>
      <c r="X116" s="30"/>
      <c r="Y116" s="30"/>
      <c r="Z116" s="30"/>
      <c r="AA116" s="30"/>
      <c r="AB116" s="30"/>
      <c r="AC116" s="30"/>
      <c r="AD116" s="30"/>
      <c r="AE116" s="30"/>
    </row>
    <row r="117" spans="1:65" s="2" customFormat="1" ht="15.2" customHeight="1">
      <c r="A117" s="30"/>
      <c r="B117" s="31"/>
      <c r="C117" s="27" t="s">
        <v>22</v>
      </c>
      <c r="D117" s="30"/>
      <c r="E117" s="30"/>
      <c r="F117" s="25" t="str">
        <f>E15</f>
        <v>Město Šluknov</v>
      </c>
      <c r="G117" s="30"/>
      <c r="H117" s="30"/>
      <c r="I117" s="27" t="s">
        <v>27</v>
      </c>
      <c r="J117" s="28" t="str">
        <f>E21</f>
        <v>Vladimír Kašpar</v>
      </c>
      <c r="K117" s="30"/>
      <c r="L117" s="40"/>
      <c r="S117" s="30"/>
      <c r="T117" s="30"/>
      <c r="U117" s="30"/>
      <c r="V117" s="30"/>
      <c r="W117" s="30"/>
      <c r="X117" s="30"/>
      <c r="Y117" s="30"/>
      <c r="Z117" s="30"/>
      <c r="AA117" s="30"/>
      <c r="AB117" s="30"/>
      <c r="AC117" s="30"/>
      <c r="AD117" s="30"/>
      <c r="AE117" s="30"/>
    </row>
    <row r="118" spans="1:65" s="2" customFormat="1" ht="15.2" customHeight="1">
      <c r="A118" s="30"/>
      <c r="B118" s="31"/>
      <c r="C118" s="27" t="s">
        <v>26</v>
      </c>
      <c r="D118" s="30"/>
      <c r="E118" s="30"/>
      <c r="F118" s="25" t="str">
        <f>IF(E18="","",E18)</f>
        <v xml:space="preserve"> </v>
      </c>
      <c r="G118" s="30"/>
      <c r="H118" s="30"/>
      <c r="I118" s="27" t="s">
        <v>30</v>
      </c>
      <c r="J118" s="28" t="str">
        <f>E24</f>
        <v>Bc. Zuzana Kosáková</v>
      </c>
      <c r="K118" s="30"/>
      <c r="L118" s="40"/>
      <c r="S118" s="30"/>
      <c r="T118" s="30"/>
      <c r="U118" s="30"/>
      <c r="V118" s="30"/>
      <c r="W118" s="30"/>
      <c r="X118" s="30"/>
      <c r="Y118" s="30"/>
      <c r="Z118" s="30"/>
      <c r="AA118" s="30"/>
      <c r="AB118" s="30"/>
      <c r="AC118" s="30"/>
      <c r="AD118" s="30"/>
      <c r="AE118" s="30"/>
    </row>
    <row r="119" spans="1:65" s="2" customFormat="1" ht="10.35" customHeight="1">
      <c r="A119" s="30"/>
      <c r="B119" s="31"/>
      <c r="C119" s="30"/>
      <c r="D119" s="30"/>
      <c r="E119" s="30"/>
      <c r="F119" s="30"/>
      <c r="G119" s="30"/>
      <c r="H119" s="30"/>
      <c r="I119" s="30"/>
      <c r="J119" s="30"/>
      <c r="K119" s="30"/>
      <c r="L119" s="40"/>
      <c r="S119" s="30"/>
      <c r="T119" s="30"/>
      <c r="U119" s="30"/>
      <c r="V119" s="30"/>
      <c r="W119" s="30"/>
      <c r="X119" s="30"/>
      <c r="Y119" s="30"/>
      <c r="Z119" s="30"/>
      <c r="AA119" s="30"/>
      <c r="AB119" s="30"/>
      <c r="AC119" s="30"/>
      <c r="AD119" s="30"/>
      <c r="AE119" s="30"/>
    </row>
    <row r="120" spans="1:65" s="11" customFormat="1" ht="29.25" customHeight="1">
      <c r="A120" s="119"/>
      <c r="B120" s="120"/>
      <c r="C120" s="121" t="s">
        <v>123</v>
      </c>
      <c r="D120" s="122" t="s">
        <v>58</v>
      </c>
      <c r="E120" s="122" t="s">
        <v>54</v>
      </c>
      <c r="F120" s="122" t="s">
        <v>55</v>
      </c>
      <c r="G120" s="122" t="s">
        <v>124</v>
      </c>
      <c r="H120" s="122" t="s">
        <v>125</v>
      </c>
      <c r="I120" s="122" t="s">
        <v>126</v>
      </c>
      <c r="J120" s="122" t="s">
        <v>92</v>
      </c>
      <c r="K120" s="123" t="s">
        <v>127</v>
      </c>
      <c r="L120" s="124"/>
      <c r="M120" s="60" t="s">
        <v>1</v>
      </c>
      <c r="N120" s="61" t="s">
        <v>37</v>
      </c>
      <c r="O120" s="61" t="s">
        <v>128</v>
      </c>
      <c r="P120" s="61" t="s">
        <v>129</v>
      </c>
      <c r="Q120" s="61" t="s">
        <v>130</v>
      </c>
      <c r="R120" s="61" t="s">
        <v>131</v>
      </c>
      <c r="S120" s="61" t="s">
        <v>132</v>
      </c>
      <c r="T120" s="62" t="s">
        <v>133</v>
      </c>
      <c r="U120" s="119"/>
      <c r="V120" s="119"/>
      <c r="W120" s="119"/>
      <c r="X120" s="119"/>
      <c r="Y120" s="119"/>
      <c r="Z120" s="119"/>
      <c r="AA120" s="119"/>
      <c r="AB120" s="119"/>
      <c r="AC120" s="119"/>
      <c r="AD120" s="119"/>
      <c r="AE120" s="119"/>
    </row>
    <row r="121" spans="1:65" s="2" customFormat="1" ht="22.9" customHeight="1">
      <c r="A121" s="30"/>
      <c r="B121" s="31"/>
      <c r="C121" s="67" t="s">
        <v>134</v>
      </c>
      <c r="D121" s="30"/>
      <c r="E121" s="30"/>
      <c r="F121" s="30"/>
      <c r="G121" s="30"/>
      <c r="H121" s="30"/>
      <c r="I121" s="30"/>
      <c r="J121" s="125">
        <f>BK121</f>
        <v>0</v>
      </c>
      <c r="K121" s="30"/>
      <c r="L121" s="31"/>
      <c r="M121" s="63"/>
      <c r="N121" s="54"/>
      <c r="O121" s="64"/>
      <c r="P121" s="126">
        <f>P122</f>
        <v>470.164829</v>
      </c>
      <c r="Q121" s="64"/>
      <c r="R121" s="126">
        <f>R122</f>
        <v>114.39962724</v>
      </c>
      <c r="S121" s="64"/>
      <c r="T121" s="127">
        <f>T122</f>
        <v>0</v>
      </c>
      <c r="U121" s="30"/>
      <c r="V121" s="30"/>
      <c r="W121" s="30"/>
      <c r="X121" s="30"/>
      <c r="Y121" s="30"/>
      <c r="Z121" s="30"/>
      <c r="AA121" s="30"/>
      <c r="AB121" s="30"/>
      <c r="AC121" s="30"/>
      <c r="AD121" s="30"/>
      <c r="AE121" s="30"/>
      <c r="AT121" s="18" t="s">
        <v>72</v>
      </c>
      <c r="AU121" s="18" t="s">
        <v>94</v>
      </c>
      <c r="BK121" s="128">
        <f>BK122</f>
        <v>0</v>
      </c>
    </row>
    <row r="122" spans="1:65" s="12" customFormat="1" ht="25.9" customHeight="1">
      <c r="B122" s="129"/>
      <c r="D122" s="130" t="s">
        <v>72</v>
      </c>
      <c r="E122" s="131" t="s">
        <v>135</v>
      </c>
      <c r="F122" s="131" t="s">
        <v>136</v>
      </c>
      <c r="J122" s="132">
        <f>BK122</f>
        <v>0</v>
      </c>
      <c r="L122" s="129"/>
      <c r="M122" s="133"/>
      <c r="N122" s="134"/>
      <c r="O122" s="134"/>
      <c r="P122" s="135">
        <f>P123+P162+P174+P189</f>
        <v>470.164829</v>
      </c>
      <c r="Q122" s="134"/>
      <c r="R122" s="135">
        <f>R123+R162+R174+R189</f>
        <v>114.39962724</v>
      </c>
      <c r="S122" s="134"/>
      <c r="T122" s="136">
        <f>T123+T162+T174+T189</f>
        <v>0</v>
      </c>
      <c r="AR122" s="130" t="s">
        <v>81</v>
      </c>
      <c r="AT122" s="137" t="s">
        <v>72</v>
      </c>
      <c r="AU122" s="137" t="s">
        <v>73</v>
      </c>
      <c r="AY122" s="130" t="s">
        <v>137</v>
      </c>
      <c r="BK122" s="138">
        <f>BK123+BK162+BK174+BK189</f>
        <v>0</v>
      </c>
    </row>
    <row r="123" spans="1:65" s="12" customFormat="1" ht="22.9" customHeight="1">
      <c r="B123" s="129"/>
      <c r="D123" s="130" t="s">
        <v>72</v>
      </c>
      <c r="E123" s="139" t="s">
        <v>81</v>
      </c>
      <c r="F123" s="139" t="s">
        <v>138</v>
      </c>
      <c r="J123" s="140">
        <f>BK123</f>
        <v>0</v>
      </c>
      <c r="L123" s="129"/>
      <c r="M123" s="133"/>
      <c r="N123" s="134"/>
      <c r="O123" s="134"/>
      <c r="P123" s="135">
        <f>SUM(P124:P161)</f>
        <v>239.98082899999997</v>
      </c>
      <c r="Q123" s="134"/>
      <c r="R123" s="135">
        <f>SUM(R124:R161)</f>
        <v>83.048000000000002</v>
      </c>
      <c r="S123" s="134"/>
      <c r="T123" s="136">
        <f>SUM(T124:T161)</f>
        <v>0</v>
      </c>
      <c r="AR123" s="130" t="s">
        <v>81</v>
      </c>
      <c r="AT123" s="137" t="s">
        <v>72</v>
      </c>
      <c r="AU123" s="137" t="s">
        <v>81</v>
      </c>
      <c r="AY123" s="130" t="s">
        <v>137</v>
      </c>
      <c r="BK123" s="138">
        <f>SUM(BK124:BK161)</f>
        <v>0</v>
      </c>
    </row>
    <row r="124" spans="1:65" s="2" customFormat="1" ht="24.2" customHeight="1">
      <c r="A124" s="30"/>
      <c r="B124" s="141"/>
      <c r="C124" s="142" t="s">
        <v>81</v>
      </c>
      <c r="D124" s="142" t="s">
        <v>139</v>
      </c>
      <c r="E124" s="143" t="s">
        <v>1272</v>
      </c>
      <c r="F124" s="144" t="s">
        <v>1273</v>
      </c>
      <c r="G124" s="145" t="s">
        <v>150</v>
      </c>
      <c r="H124" s="146">
        <v>21.806999999999999</v>
      </c>
      <c r="I124" s="198"/>
      <c r="J124" s="147">
        <f>ROUND(I124*H124,2)</f>
        <v>0</v>
      </c>
      <c r="K124" s="144" t="s">
        <v>143</v>
      </c>
      <c r="L124" s="31"/>
      <c r="M124" s="148" t="s">
        <v>1</v>
      </c>
      <c r="N124" s="149" t="s">
        <v>38</v>
      </c>
      <c r="O124" s="150">
        <v>0.97499999999999998</v>
      </c>
      <c r="P124" s="150">
        <f>O124*H124</f>
        <v>21.261824999999998</v>
      </c>
      <c r="Q124" s="150">
        <v>0</v>
      </c>
      <c r="R124" s="150">
        <f>Q124*H124</f>
        <v>0</v>
      </c>
      <c r="S124" s="150">
        <v>0</v>
      </c>
      <c r="T124" s="151">
        <f>S124*H124</f>
        <v>0</v>
      </c>
      <c r="U124" s="30"/>
      <c r="V124" s="30"/>
      <c r="W124" s="30"/>
      <c r="X124" s="30"/>
      <c r="Y124" s="30"/>
      <c r="Z124" s="30"/>
      <c r="AA124" s="30"/>
      <c r="AB124" s="30"/>
      <c r="AC124" s="30"/>
      <c r="AD124" s="30"/>
      <c r="AE124" s="30"/>
      <c r="AR124" s="152" t="s">
        <v>144</v>
      </c>
      <c r="AT124" s="152" t="s">
        <v>139</v>
      </c>
      <c r="AU124" s="152" t="s">
        <v>83</v>
      </c>
      <c r="AY124" s="18" t="s">
        <v>137</v>
      </c>
      <c r="BE124" s="153">
        <f>IF(N124="základní",J124,0)</f>
        <v>0</v>
      </c>
      <c r="BF124" s="153">
        <f>IF(N124="snížená",J124,0)</f>
        <v>0</v>
      </c>
      <c r="BG124" s="153">
        <f>IF(N124="zákl. přenesená",J124,0)</f>
        <v>0</v>
      </c>
      <c r="BH124" s="153">
        <f>IF(N124="sníž. přenesená",J124,0)</f>
        <v>0</v>
      </c>
      <c r="BI124" s="153">
        <f>IF(N124="nulová",J124,0)</f>
        <v>0</v>
      </c>
      <c r="BJ124" s="18" t="s">
        <v>81</v>
      </c>
      <c r="BK124" s="153">
        <f>ROUND(I124*H124,2)</f>
        <v>0</v>
      </c>
      <c r="BL124" s="18" t="s">
        <v>144</v>
      </c>
      <c r="BM124" s="152" t="s">
        <v>1274</v>
      </c>
    </row>
    <row r="125" spans="1:65" s="13" customFormat="1">
      <c r="B125" s="154"/>
      <c r="D125" s="155" t="s">
        <v>146</v>
      </c>
      <c r="E125" s="156" t="s">
        <v>1</v>
      </c>
      <c r="F125" s="157" t="s">
        <v>1275</v>
      </c>
      <c r="H125" s="158">
        <v>18</v>
      </c>
      <c r="L125" s="154"/>
      <c r="M125" s="159"/>
      <c r="N125" s="160"/>
      <c r="O125" s="160"/>
      <c r="P125" s="160"/>
      <c r="Q125" s="160"/>
      <c r="R125" s="160"/>
      <c r="S125" s="160"/>
      <c r="T125" s="161"/>
      <c r="AT125" s="156" t="s">
        <v>146</v>
      </c>
      <c r="AU125" s="156" t="s">
        <v>83</v>
      </c>
      <c r="AV125" s="13" t="s">
        <v>83</v>
      </c>
      <c r="AW125" s="13" t="s">
        <v>29</v>
      </c>
      <c r="AX125" s="13" t="s">
        <v>73</v>
      </c>
      <c r="AY125" s="156" t="s">
        <v>137</v>
      </c>
    </row>
    <row r="126" spans="1:65" s="13" customFormat="1">
      <c r="B126" s="154"/>
      <c r="D126" s="155" t="s">
        <v>146</v>
      </c>
      <c r="E126" s="156" t="s">
        <v>1</v>
      </c>
      <c r="F126" s="157" t="s">
        <v>1276</v>
      </c>
      <c r="H126" s="158">
        <v>3.375</v>
      </c>
      <c r="L126" s="154"/>
      <c r="M126" s="159"/>
      <c r="N126" s="160"/>
      <c r="O126" s="160"/>
      <c r="P126" s="160"/>
      <c r="Q126" s="160"/>
      <c r="R126" s="160"/>
      <c r="S126" s="160"/>
      <c r="T126" s="161"/>
      <c r="AT126" s="156" t="s">
        <v>146</v>
      </c>
      <c r="AU126" s="156" t="s">
        <v>83</v>
      </c>
      <c r="AV126" s="13" t="s">
        <v>83</v>
      </c>
      <c r="AW126" s="13" t="s">
        <v>29</v>
      </c>
      <c r="AX126" s="13" t="s">
        <v>73</v>
      </c>
      <c r="AY126" s="156" t="s">
        <v>137</v>
      </c>
    </row>
    <row r="127" spans="1:65" s="13" customFormat="1">
      <c r="B127" s="154"/>
      <c r="D127" s="155" t="s">
        <v>146</v>
      </c>
      <c r="E127" s="156" t="s">
        <v>1</v>
      </c>
      <c r="F127" s="157" t="s">
        <v>1277</v>
      </c>
      <c r="H127" s="158">
        <v>0.432</v>
      </c>
      <c r="L127" s="154"/>
      <c r="M127" s="159"/>
      <c r="N127" s="160"/>
      <c r="O127" s="160"/>
      <c r="P127" s="160"/>
      <c r="Q127" s="160"/>
      <c r="R127" s="160"/>
      <c r="S127" s="160"/>
      <c r="T127" s="161"/>
      <c r="AT127" s="156" t="s">
        <v>146</v>
      </c>
      <c r="AU127" s="156" t="s">
        <v>83</v>
      </c>
      <c r="AV127" s="13" t="s">
        <v>83</v>
      </c>
      <c r="AW127" s="13" t="s">
        <v>29</v>
      </c>
      <c r="AX127" s="13" t="s">
        <v>73</v>
      </c>
      <c r="AY127" s="156" t="s">
        <v>137</v>
      </c>
    </row>
    <row r="128" spans="1:65" s="14" customFormat="1">
      <c r="B128" s="162"/>
      <c r="D128" s="155" t="s">
        <v>146</v>
      </c>
      <c r="E128" s="163" t="s">
        <v>1</v>
      </c>
      <c r="F128" s="164" t="s">
        <v>160</v>
      </c>
      <c r="H128" s="165">
        <v>21.806999999999999</v>
      </c>
      <c r="L128" s="162"/>
      <c r="M128" s="166"/>
      <c r="N128" s="167"/>
      <c r="O128" s="167"/>
      <c r="P128" s="167"/>
      <c r="Q128" s="167"/>
      <c r="R128" s="167"/>
      <c r="S128" s="167"/>
      <c r="T128" s="168"/>
      <c r="AT128" s="163" t="s">
        <v>146</v>
      </c>
      <c r="AU128" s="163" t="s">
        <v>83</v>
      </c>
      <c r="AV128" s="14" t="s">
        <v>144</v>
      </c>
      <c r="AW128" s="14" t="s">
        <v>29</v>
      </c>
      <c r="AX128" s="14" t="s">
        <v>81</v>
      </c>
      <c r="AY128" s="163" t="s">
        <v>137</v>
      </c>
    </row>
    <row r="129" spans="1:65" s="2" customFormat="1" ht="33" customHeight="1">
      <c r="A129" s="30"/>
      <c r="B129" s="141"/>
      <c r="C129" s="142" t="s">
        <v>83</v>
      </c>
      <c r="D129" s="142" t="s">
        <v>139</v>
      </c>
      <c r="E129" s="143" t="s">
        <v>1278</v>
      </c>
      <c r="F129" s="144" t="s">
        <v>1279</v>
      </c>
      <c r="G129" s="145" t="s">
        <v>150</v>
      </c>
      <c r="H129" s="146">
        <v>116.57299999999999</v>
      </c>
      <c r="I129" s="198"/>
      <c r="J129" s="147">
        <f>ROUND(I129*H129,2)</f>
        <v>0</v>
      </c>
      <c r="K129" s="144" t="s">
        <v>143</v>
      </c>
      <c r="L129" s="31"/>
      <c r="M129" s="148" t="s">
        <v>1</v>
      </c>
      <c r="N129" s="149" t="s">
        <v>38</v>
      </c>
      <c r="O129" s="150">
        <v>1.1220000000000001</v>
      </c>
      <c r="P129" s="150">
        <f>O129*H129</f>
        <v>130.794906</v>
      </c>
      <c r="Q129" s="150">
        <v>0</v>
      </c>
      <c r="R129" s="150">
        <f>Q129*H129</f>
        <v>0</v>
      </c>
      <c r="S129" s="150">
        <v>0</v>
      </c>
      <c r="T129" s="151">
        <f>S129*H129</f>
        <v>0</v>
      </c>
      <c r="U129" s="30"/>
      <c r="V129" s="30"/>
      <c r="W129" s="30"/>
      <c r="X129" s="30"/>
      <c r="Y129" s="30"/>
      <c r="Z129" s="30"/>
      <c r="AA129" s="30"/>
      <c r="AB129" s="30"/>
      <c r="AC129" s="30"/>
      <c r="AD129" s="30"/>
      <c r="AE129" s="30"/>
      <c r="AR129" s="152" t="s">
        <v>144</v>
      </c>
      <c r="AT129" s="152" t="s">
        <v>139</v>
      </c>
      <c r="AU129" s="152" t="s">
        <v>83</v>
      </c>
      <c r="AY129" s="18" t="s">
        <v>137</v>
      </c>
      <c r="BE129" s="153">
        <f>IF(N129="základní",J129,0)</f>
        <v>0</v>
      </c>
      <c r="BF129" s="153">
        <f>IF(N129="snížená",J129,0)</f>
        <v>0</v>
      </c>
      <c r="BG129" s="153">
        <f>IF(N129="zákl. přenesená",J129,0)</f>
        <v>0</v>
      </c>
      <c r="BH129" s="153">
        <f>IF(N129="sníž. přenesená",J129,0)</f>
        <v>0</v>
      </c>
      <c r="BI129" s="153">
        <f>IF(N129="nulová",J129,0)</f>
        <v>0</v>
      </c>
      <c r="BJ129" s="18" t="s">
        <v>81</v>
      </c>
      <c r="BK129" s="153">
        <f>ROUND(I129*H129,2)</f>
        <v>0</v>
      </c>
      <c r="BL129" s="18" t="s">
        <v>144</v>
      </c>
      <c r="BM129" s="152" t="s">
        <v>1280</v>
      </c>
    </row>
    <row r="130" spans="1:65" s="13" customFormat="1">
      <c r="B130" s="154"/>
      <c r="D130" s="155" t="s">
        <v>146</v>
      </c>
      <c r="E130" s="156" t="s">
        <v>1</v>
      </c>
      <c r="F130" s="157" t="s">
        <v>1281</v>
      </c>
      <c r="H130" s="158">
        <v>60.412999999999997</v>
      </c>
      <c r="L130" s="154"/>
      <c r="M130" s="159"/>
      <c r="N130" s="160"/>
      <c r="O130" s="160"/>
      <c r="P130" s="160"/>
      <c r="Q130" s="160"/>
      <c r="R130" s="160"/>
      <c r="S130" s="160"/>
      <c r="T130" s="161"/>
      <c r="AT130" s="156" t="s">
        <v>146</v>
      </c>
      <c r="AU130" s="156" t="s">
        <v>83</v>
      </c>
      <c r="AV130" s="13" t="s">
        <v>83</v>
      </c>
      <c r="AW130" s="13" t="s">
        <v>29</v>
      </c>
      <c r="AX130" s="13" t="s">
        <v>73</v>
      </c>
      <c r="AY130" s="156" t="s">
        <v>137</v>
      </c>
    </row>
    <row r="131" spans="1:65" s="13" customFormat="1">
      <c r="B131" s="154"/>
      <c r="D131" s="155" t="s">
        <v>146</v>
      </c>
      <c r="E131" s="156" t="s">
        <v>1</v>
      </c>
      <c r="F131" s="157" t="s">
        <v>1282</v>
      </c>
      <c r="H131" s="158">
        <v>56.16</v>
      </c>
      <c r="L131" s="154"/>
      <c r="M131" s="159"/>
      <c r="N131" s="160"/>
      <c r="O131" s="160"/>
      <c r="P131" s="160"/>
      <c r="Q131" s="160"/>
      <c r="R131" s="160"/>
      <c r="S131" s="160"/>
      <c r="T131" s="161"/>
      <c r="AT131" s="156" t="s">
        <v>146</v>
      </c>
      <c r="AU131" s="156" t="s">
        <v>83</v>
      </c>
      <c r="AV131" s="13" t="s">
        <v>83</v>
      </c>
      <c r="AW131" s="13" t="s">
        <v>29</v>
      </c>
      <c r="AX131" s="13" t="s">
        <v>73</v>
      </c>
      <c r="AY131" s="156" t="s">
        <v>137</v>
      </c>
    </row>
    <row r="132" spans="1:65" s="14" customFormat="1">
      <c r="B132" s="162"/>
      <c r="D132" s="155" t="s">
        <v>146</v>
      </c>
      <c r="E132" s="163" t="s">
        <v>1</v>
      </c>
      <c r="F132" s="164" t="s">
        <v>160</v>
      </c>
      <c r="H132" s="165">
        <v>116.57299999999999</v>
      </c>
      <c r="L132" s="162"/>
      <c r="M132" s="166"/>
      <c r="N132" s="167"/>
      <c r="O132" s="167"/>
      <c r="P132" s="167"/>
      <c r="Q132" s="167"/>
      <c r="R132" s="167"/>
      <c r="S132" s="167"/>
      <c r="T132" s="168"/>
      <c r="AT132" s="163" t="s">
        <v>146</v>
      </c>
      <c r="AU132" s="163" t="s">
        <v>83</v>
      </c>
      <c r="AV132" s="14" t="s">
        <v>144</v>
      </c>
      <c r="AW132" s="14" t="s">
        <v>29</v>
      </c>
      <c r="AX132" s="14" t="s">
        <v>81</v>
      </c>
      <c r="AY132" s="163" t="s">
        <v>137</v>
      </c>
    </row>
    <row r="133" spans="1:65" s="2" customFormat="1" ht="24.2" customHeight="1">
      <c r="A133" s="30"/>
      <c r="B133" s="141"/>
      <c r="C133" s="142" t="s">
        <v>153</v>
      </c>
      <c r="D133" s="142" t="s">
        <v>139</v>
      </c>
      <c r="E133" s="143" t="s">
        <v>1283</v>
      </c>
      <c r="F133" s="144" t="s">
        <v>1284</v>
      </c>
      <c r="G133" s="145" t="s">
        <v>150</v>
      </c>
      <c r="H133" s="146">
        <v>17.486000000000001</v>
      </c>
      <c r="I133" s="198"/>
      <c r="J133" s="147">
        <f>ROUND(I133*H133,2)</f>
        <v>0</v>
      </c>
      <c r="K133" s="144" t="s">
        <v>143</v>
      </c>
      <c r="L133" s="31"/>
      <c r="M133" s="148" t="s">
        <v>1</v>
      </c>
      <c r="N133" s="149" t="s">
        <v>38</v>
      </c>
      <c r="O133" s="150">
        <v>1.7629999999999999</v>
      </c>
      <c r="P133" s="150">
        <f>O133*H133</f>
        <v>30.827818000000001</v>
      </c>
      <c r="Q133" s="150">
        <v>0</v>
      </c>
      <c r="R133" s="150">
        <f>Q133*H133</f>
        <v>0</v>
      </c>
      <c r="S133" s="150">
        <v>0</v>
      </c>
      <c r="T133" s="151">
        <f>S133*H133</f>
        <v>0</v>
      </c>
      <c r="U133" s="30"/>
      <c r="V133" s="30"/>
      <c r="W133" s="30"/>
      <c r="X133" s="30"/>
      <c r="Y133" s="30"/>
      <c r="Z133" s="30"/>
      <c r="AA133" s="30"/>
      <c r="AB133" s="30"/>
      <c r="AC133" s="30"/>
      <c r="AD133" s="30"/>
      <c r="AE133" s="30"/>
      <c r="AR133" s="152" t="s">
        <v>144</v>
      </c>
      <c r="AT133" s="152" t="s">
        <v>139</v>
      </c>
      <c r="AU133" s="152" t="s">
        <v>83</v>
      </c>
      <c r="AY133" s="18" t="s">
        <v>137</v>
      </c>
      <c r="BE133" s="153">
        <f>IF(N133="základní",J133,0)</f>
        <v>0</v>
      </c>
      <c r="BF133" s="153">
        <f>IF(N133="snížená",J133,0)</f>
        <v>0</v>
      </c>
      <c r="BG133" s="153">
        <f>IF(N133="zákl. přenesená",J133,0)</f>
        <v>0</v>
      </c>
      <c r="BH133" s="153">
        <f>IF(N133="sníž. přenesená",J133,0)</f>
        <v>0</v>
      </c>
      <c r="BI133" s="153">
        <f>IF(N133="nulová",J133,0)</f>
        <v>0</v>
      </c>
      <c r="BJ133" s="18" t="s">
        <v>81</v>
      </c>
      <c r="BK133" s="153">
        <f>ROUND(I133*H133,2)</f>
        <v>0</v>
      </c>
      <c r="BL133" s="18" t="s">
        <v>144</v>
      </c>
      <c r="BM133" s="152" t="s">
        <v>1285</v>
      </c>
    </row>
    <row r="134" spans="1:65" s="13" customFormat="1">
      <c r="B134" s="154"/>
      <c r="D134" s="155" t="s">
        <v>146</v>
      </c>
      <c r="E134" s="156" t="s">
        <v>1</v>
      </c>
      <c r="F134" s="157" t="s">
        <v>1286</v>
      </c>
      <c r="H134" s="158">
        <v>17.486000000000001</v>
      </c>
      <c r="L134" s="154"/>
      <c r="M134" s="159"/>
      <c r="N134" s="160"/>
      <c r="O134" s="160"/>
      <c r="P134" s="160"/>
      <c r="Q134" s="160"/>
      <c r="R134" s="160"/>
      <c r="S134" s="160"/>
      <c r="T134" s="161"/>
      <c r="AT134" s="156" t="s">
        <v>146</v>
      </c>
      <c r="AU134" s="156" t="s">
        <v>83</v>
      </c>
      <c r="AV134" s="13" t="s">
        <v>83</v>
      </c>
      <c r="AW134" s="13" t="s">
        <v>29</v>
      </c>
      <c r="AX134" s="13" t="s">
        <v>81</v>
      </c>
      <c r="AY134" s="156" t="s">
        <v>137</v>
      </c>
    </row>
    <row r="135" spans="1:65" s="2" customFormat="1" ht="37.9" customHeight="1">
      <c r="A135" s="30"/>
      <c r="B135" s="141"/>
      <c r="C135" s="142" t="s">
        <v>144</v>
      </c>
      <c r="D135" s="142" t="s">
        <v>139</v>
      </c>
      <c r="E135" s="143" t="s">
        <v>166</v>
      </c>
      <c r="F135" s="144" t="s">
        <v>167</v>
      </c>
      <c r="G135" s="145" t="s">
        <v>150</v>
      </c>
      <c r="H135" s="146">
        <v>74.634</v>
      </c>
      <c r="I135" s="198"/>
      <c r="J135" s="147">
        <f>ROUND(I135*H135,2)</f>
        <v>0</v>
      </c>
      <c r="K135" s="144" t="s">
        <v>143</v>
      </c>
      <c r="L135" s="31"/>
      <c r="M135" s="148" t="s">
        <v>1</v>
      </c>
      <c r="N135" s="149" t="s">
        <v>38</v>
      </c>
      <c r="O135" s="150">
        <v>8.6999999999999994E-2</v>
      </c>
      <c r="P135" s="150">
        <f>O135*H135</f>
        <v>6.4931579999999993</v>
      </c>
      <c r="Q135" s="150">
        <v>0</v>
      </c>
      <c r="R135" s="150">
        <f>Q135*H135</f>
        <v>0</v>
      </c>
      <c r="S135" s="150">
        <v>0</v>
      </c>
      <c r="T135" s="151">
        <f>S135*H135</f>
        <v>0</v>
      </c>
      <c r="U135" s="30"/>
      <c r="V135" s="30"/>
      <c r="W135" s="30"/>
      <c r="X135" s="30"/>
      <c r="Y135" s="30"/>
      <c r="Z135" s="30"/>
      <c r="AA135" s="30"/>
      <c r="AB135" s="30"/>
      <c r="AC135" s="30"/>
      <c r="AD135" s="30"/>
      <c r="AE135" s="30"/>
      <c r="AR135" s="152" t="s">
        <v>144</v>
      </c>
      <c r="AT135" s="152" t="s">
        <v>139</v>
      </c>
      <c r="AU135" s="152" t="s">
        <v>83</v>
      </c>
      <c r="AY135" s="18" t="s">
        <v>137</v>
      </c>
      <c r="BE135" s="153">
        <f>IF(N135="základní",J135,0)</f>
        <v>0</v>
      </c>
      <c r="BF135" s="153">
        <f>IF(N135="snížená",J135,0)</f>
        <v>0</v>
      </c>
      <c r="BG135" s="153">
        <f>IF(N135="zákl. přenesená",J135,0)</f>
        <v>0</v>
      </c>
      <c r="BH135" s="153">
        <f>IF(N135="sníž. přenesená",J135,0)</f>
        <v>0</v>
      </c>
      <c r="BI135" s="153">
        <f>IF(N135="nulová",J135,0)</f>
        <v>0</v>
      </c>
      <c r="BJ135" s="18" t="s">
        <v>81</v>
      </c>
      <c r="BK135" s="153">
        <f>ROUND(I135*H135,2)</f>
        <v>0</v>
      </c>
      <c r="BL135" s="18" t="s">
        <v>144</v>
      </c>
      <c r="BM135" s="152" t="s">
        <v>1287</v>
      </c>
    </row>
    <row r="136" spans="1:65" s="13" customFormat="1">
      <c r="B136" s="154"/>
      <c r="D136" s="155" t="s">
        <v>146</v>
      </c>
      <c r="E136" s="156" t="s">
        <v>1</v>
      </c>
      <c r="F136" s="157" t="s">
        <v>1288</v>
      </c>
      <c r="H136" s="158">
        <v>21.806999999999999</v>
      </c>
      <c r="L136" s="154"/>
      <c r="M136" s="159"/>
      <c r="N136" s="160"/>
      <c r="O136" s="160"/>
      <c r="P136" s="160"/>
      <c r="Q136" s="160"/>
      <c r="R136" s="160"/>
      <c r="S136" s="160"/>
      <c r="T136" s="161"/>
      <c r="AT136" s="156" t="s">
        <v>146</v>
      </c>
      <c r="AU136" s="156" t="s">
        <v>83</v>
      </c>
      <c r="AV136" s="13" t="s">
        <v>83</v>
      </c>
      <c r="AW136" s="13" t="s">
        <v>29</v>
      </c>
      <c r="AX136" s="13" t="s">
        <v>73</v>
      </c>
      <c r="AY136" s="156" t="s">
        <v>137</v>
      </c>
    </row>
    <row r="137" spans="1:65" s="13" customFormat="1">
      <c r="B137" s="154"/>
      <c r="D137" s="155" t="s">
        <v>146</v>
      </c>
      <c r="E137" s="156" t="s">
        <v>1</v>
      </c>
      <c r="F137" s="157" t="s">
        <v>1289</v>
      </c>
      <c r="H137" s="158">
        <v>116.57299999999999</v>
      </c>
      <c r="L137" s="154"/>
      <c r="M137" s="159"/>
      <c r="N137" s="160"/>
      <c r="O137" s="160"/>
      <c r="P137" s="160"/>
      <c r="Q137" s="160"/>
      <c r="R137" s="160"/>
      <c r="S137" s="160"/>
      <c r="T137" s="161"/>
      <c r="AT137" s="156" t="s">
        <v>146</v>
      </c>
      <c r="AU137" s="156" t="s">
        <v>83</v>
      </c>
      <c r="AV137" s="13" t="s">
        <v>83</v>
      </c>
      <c r="AW137" s="13" t="s">
        <v>29</v>
      </c>
      <c r="AX137" s="13" t="s">
        <v>73</v>
      </c>
      <c r="AY137" s="156" t="s">
        <v>137</v>
      </c>
    </row>
    <row r="138" spans="1:65" s="13" customFormat="1">
      <c r="B138" s="154"/>
      <c r="D138" s="155" t="s">
        <v>146</v>
      </c>
      <c r="E138" s="156" t="s">
        <v>1</v>
      </c>
      <c r="F138" s="157" t="s">
        <v>1290</v>
      </c>
      <c r="H138" s="158">
        <v>17.486000000000001</v>
      </c>
      <c r="L138" s="154"/>
      <c r="M138" s="159"/>
      <c r="N138" s="160"/>
      <c r="O138" s="160"/>
      <c r="P138" s="160"/>
      <c r="Q138" s="160"/>
      <c r="R138" s="160"/>
      <c r="S138" s="160"/>
      <c r="T138" s="161"/>
      <c r="AT138" s="156" t="s">
        <v>146</v>
      </c>
      <c r="AU138" s="156" t="s">
        <v>83</v>
      </c>
      <c r="AV138" s="13" t="s">
        <v>83</v>
      </c>
      <c r="AW138" s="13" t="s">
        <v>29</v>
      </c>
      <c r="AX138" s="13" t="s">
        <v>73</v>
      </c>
      <c r="AY138" s="156" t="s">
        <v>137</v>
      </c>
    </row>
    <row r="139" spans="1:65" s="13" customFormat="1">
      <c r="B139" s="154"/>
      <c r="D139" s="155" t="s">
        <v>146</v>
      </c>
      <c r="E139" s="156" t="s">
        <v>1</v>
      </c>
      <c r="F139" s="157" t="s">
        <v>1291</v>
      </c>
      <c r="H139" s="158">
        <v>-81.231999999999999</v>
      </c>
      <c r="L139" s="154"/>
      <c r="M139" s="159"/>
      <c r="N139" s="160"/>
      <c r="O139" s="160"/>
      <c r="P139" s="160"/>
      <c r="Q139" s="160"/>
      <c r="R139" s="160"/>
      <c r="S139" s="160"/>
      <c r="T139" s="161"/>
      <c r="AT139" s="156" t="s">
        <v>146</v>
      </c>
      <c r="AU139" s="156" t="s">
        <v>83</v>
      </c>
      <c r="AV139" s="13" t="s">
        <v>83</v>
      </c>
      <c r="AW139" s="13" t="s">
        <v>29</v>
      </c>
      <c r="AX139" s="13" t="s">
        <v>73</v>
      </c>
      <c r="AY139" s="156" t="s">
        <v>137</v>
      </c>
    </row>
    <row r="140" spans="1:65" s="14" customFormat="1">
      <c r="B140" s="162"/>
      <c r="D140" s="155" t="s">
        <v>146</v>
      </c>
      <c r="E140" s="163" t="s">
        <v>1</v>
      </c>
      <c r="F140" s="164" t="s">
        <v>160</v>
      </c>
      <c r="H140" s="165">
        <v>74.633999999999986</v>
      </c>
      <c r="L140" s="162"/>
      <c r="M140" s="166"/>
      <c r="N140" s="167"/>
      <c r="O140" s="167"/>
      <c r="P140" s="167"/>
      <c r="Q140" s="167"/>
      <c r="R140" s="167"/>
      <c r="S140" s="167"/>
      <c r="T140" s="168"/>
      <c r="AT140" s="163" t="s">
        <v>146</v>
      </c>
      <c r="AU140" s="163" t="s">
        <v>83</v>
      </c>
      <c r="AV140" s="14" t="s">
        <v>144</v>
      </c>
      <c r="AW140" s="14" t="s">
        <v>29</v>
      </c>
      <c r="AX140" s="14" t="s">
        <v>81</v>
      </c>
      <c r="AY140" s="163" t="s">
        <v>137</v>
      </c>
    </row>
    <row r="141" spans="1:65" s="2" customFormat="1" ht="37.9" customHeight="1">
      <c r="A141" s="30"/>
      <c r="B141" s="141"/>
      <c r="C141" s="142" t="s">
        <v>165</v>
      </c>
      <c r="D141" s="142" t="s">
        <v>139</v>
      </c>
      <c r="E141" s="143" t="s">
        <v>172</v>
      </c>
      <c r="F141" s="144" t="s">
        <v>173</v>
      </c>
      <c r="G141" s="145" t="s">
        <v>150</v>
      </c>
      <c r="H141" s="146">
        <v>1044.876</v>
      </c>
      <c r="I141" s="198"/>
      <c r="J141" s="147">
        <f>ROUND(I141*H141,2)</f>
        <v>0</v>
      </c>
      <c r="K141" s="144" t="s">
        <v>143</v>
      </c>
      <c r="L141" s="31"/>
      <c r="M141" s="148" t="s">
        <v>1</v>
      </c>
      <c r="N141" s="149" t="s">
        <v>38</v>
      </c>
      <c r="O141" s="150">
        <v>5.0000000000000001E-3</v>
      </c>
      <c r="P141" s="150">
        <f>O141*H141</f>
        <v>5.22438</v>
      </c>
      <c r="Q141" s="150">
        <v>0</v>
      </c>
      <c r="R141" s="150">
        <f>Q141*H141</f>
        <v>0</v>
      </c>
      <c r="S141" s="150">
        <v>0</v>
      </c>
      <c r="T141" s="151">
        <f>S141*H141</f>
        <v>0</v>
      </c>
      <c r="U141" s="30"/>
      <c r="V141" s="30"/>
      <c r="W141" s="30"/>
      <c r="X141" s="30"/>
      <c r="Y141" s="30"/>
      <c r="Z141" s="30"/>
      <c r="AA141" s="30"/>
      <c r="AB141" s="30"/>
      <c r="AC141" s="30"/>
      <c r="AD141" s="30"/>
      <c r="AE141" s="30"/>
      <c r="AR141" s="152" t="s">
        <v>144</v>
      </c>
      <c r="AT141" s="152" t="s">
        <v>139</v>
      </c>
      <c r="AU141" s="152" t="s">
        <v>83</v>
      </c>
      <c r="AY141" s="18" t="s">
        <v>137</v>
      </c>
      <c r="BE141" s="153">
        <f>IF(N141="základní",J141,0)</f>
        <v>0</v>
      </c>
      <c r="BF141" s="153">
        <f>IF(N141="snížená",J141,0)</f>
        <v>0</v>
      </c>
      <c r="BG141" s="153">
        <f>IF(N141="zákl. přenesená",J141,0)</f>
        <v>0</v>
      </c>
      <c r="BH141" s="153">
        <f>IF(N141="sníž. přenesená",J141,0)</f>
        <v>0</v>
      </c>
      <c r="BI141" s="153">
        <f>IF(N141="nulová",J141,0)</f>
        <v>0</v>
      </c>
      <c r="BJ141" s="18" t="s">
        <v>81</v>
      </c>
      <c r="BK141" s="153">
        <f>ROUND(I141*H141,2)</f>
        <v>0</v>
      </c>
      <c r="BL141" s="18" t="s">
        <v>144</v>
      </c>
      <c r="BM141" s="152" t="s">
        <v>1292</v>
      </c>
    </row>
    <row r="142" spans="1:65" s="13" customFormat="1">
      <c r="B142" s="154"/>
      <c r="D142" s="155" t="s">
        <v>146</v>
      </c>
      <c r="E142" s="156" t="s">
        <v>1</v>
      </c>
      <c r="F142" s="157" t="s">
        <v>1293</v>
      </c>
      <c r="H142" s="158">
        <v>74.634</v>
      </c>
      <c r="L142" s="154"/>
      <c r="M142" s="159"/>
      <c r="N142" s="160"/>
      <c r="O142" s="160"/>
      <c r="P142" s="160"/>
      <c r="Q142" s="160"/>
      <c r="R142" s="160"/>
      <c r="S142" s="160"/>
      <c r="T142" s="161"/>
      <c r="AT142" s="156" t="s">
        <v>146</v>
      </c>
      <c r="AU142" s="156" t="s">
        <v>83</v>
      </c>
      <c r="AV142" s="13" t="s">
        <v>83</v>
      </c>
      <c r="AW142" s="13" t="s">
        <v>29</v>
      </c>
      <c r="AX142" s="13" t="s">
        <v>81</v>
      </c>
      <c r="AY142" s="156" t="s">
        <v>137</v>
      </c>
    </row>
    <row r="143" spans="1:65" s="13" customFormat="1">
      <c r="B143" s="154"/>
      <c r="D143" s="155" t="s">
        <v>146</v>
      </c>
      <c r="F143" s="157" t="s">
        <v>1294</v>
      </c>
      <c r="H143" s="158">
        <v>1044.876</v>
      </c>
      <c r="L143" s="154"/>
      <c r="M143" s="159"/>
      <c r="N143" s="160"/>
      <c r="O143" s="160"/>
      <c r="P143" s="160"/>
      <c r="Q143" s="160"/>
      <c r="R143" s="160"/>
      <c r="S143" s="160"/>
      <c r="T143" s="161"/>
      <c r="AT143" s="156" t="s">
        <v>146</v>
      </c>
      <c r="AU143" s="156" t="s">
        <v>83</v>
      </c>
      <c r="AV143" s="13" t="s">
        <v>83</v>
      </c>
      <c r="AW143" s="13" t="s">
        <v>3</v>
      </c>
      <c r="AX143" s="13" t="s">
        <v>81</v>
      </c>
      <c r="AY143" s="156" t="s">
        <v>137</v>
      </c>
    </row>
    <row r="144" spans="1:65" s="2" customFormat="1" ht="33" customHeight="1">
      <c r="A144" s="30"/>
      <c r="B144" s="141"/>
      <c r="C144" s="142" t="s">
        <v>171</v>
      </c>
      <c r="D144" s="142" t="s">
        <v>139</v>
      </c>
      <c r="E144" s="143" t="s">
        <v>182</v>
      </c>
      <c r="F144" s="144" t="s">
        <v>183</v>
      </c>
      <c r="G144" s="145" t="s">
        <v>184</v>
      </c>
      <c r="H144" s="146">
        <v>141.80500000000001</v>
      </c>
      <c r="I144" s="198"/>
      <c r="J144" s="147">
        <f>ROUND(I144*H144,2)</f>
        <v>0</v>
      </c>
      <c r="K144" s="144" t="s">
        <v>143</v>
      </c>
      <c r="L144" s="31"/>
      <c r="M144" s="148" t="s">
        <v>1</v>
      </c>
      <c r="N144" s="149" t="s">
        <v>38</v>
      </c>
      <c r="O144" s="150">
        <v>0</v>
      </c>
      <c r="P144" s="150">
        <f>O144*H144</f>
        <v>0</v>
      </c>
      <c r="Q144" s="150">
        <v>0</v>
      </c>
      <c r="R144" s="150">
        <f>Q144*H144</f>
        <v>0</v>
      </c>
      <c r="S144" s="150">
        <v>0</v>
      </c>
      <c r="T144" s="151">
        <f>S144*H144</f>
        <v>0</v>
      </c>
      <c r="U144" s="30"/>
      <c r="V144" s="30"/>
      <c r="W144" s="30"/>
      <c r="X144" s="30"/>
      <c r="Y144" s="30"/>
      <c r="Z144" s="30"/>
      <c r="AA144" s="30"/>
      <c r="AB144" s="30"/>
      <c r="AC144" s="30"/>
      <c r="AD144" s="30"/>
      <c r="AE144" s="30"/>
      <c r="AR144" s="152" t="s">
        <v>144</v>
      </c>
      <c r="AT144" s="152" t="s">
        <v>139</v>
      </c>
      <c r="AU144" s="152" t="s">
        <v>83</v>
      </c>
      <c r="AY144" s="18" t="s">
        <v>137</v>
      </c>
      <c r="BE144" s="153">
        <f>IF(N144="základní",J144,0)</f>
        <v>0</v>
      </c>
      <c r="BF144" s="153">
        <f>IF(N144="snížená",J144,0)</f>
        <v>0</v>
      </c>
      <c r="BG144" s="153">
        <f>IF(N144="zákl. přenesená",J144,0)</f>
        <v>0</v>
      </c>
      <c r="BH144" s="153">
        <f>IF(N144="sníž. přenesená",J144,0)</f>
        <v>0</v>
      </c>
      <c r="BI144" s="153">
        <f>IF(N144="nulová",J144,0)</f>
        <v>0</v>
      </c>
      <c r="BJ144" s="18" t="s">
        <v>81</v>
      </c>
      <c r="BK144" s="153">
        <f>ROUND(I144*H144,2)</f>
        <v>0</v>
      </c>
      <c r="BL144" s="18" t="s">
        <v>144</v>
      </c>
      <c r="BM144" s="152" t="s">
        <v>1295</v>
      </c>
    </row>
    <row r="145" spans="1:65" s="13" customFormat="1">
      <c r="B145" s="154"/>
      <c r="D145" s="155" t="s">
        <v>146</v>
      </c>
      <c r="E145" s="156" t="s">
        <v>1</v>
      </c>
      <c r="F145" s="157" t="s">
        <v>1296</v>
      </c>
      <c r="H145" s="158">
        <v>141.80500000000001</v>
      </c>
      <c r="L145" s="154"/>
      <c r="M145" s="159"/>
      <c r="N145" s="160"/>
      <c r="O145" s="160"/>
      <c r="P145" s="160"/>
      <c r="Q145" s="160"/>
      <c r="R145" s="160"/>
      <c r="S145" s="160"/>
      <c r="T145" s="161"/>
      <c r="AT145" s="156" t="s">
        <v>146</v>
      </c>
      <c r="AU145" s="156" t="s">
        <v>83</v>
      </c>
      <c r="AV145" s="13" t="s">
        <v>83</v>
      </c>
      <c r="AW145" s="13" t="s">
        <v>29</v>
      </c>
      <c r="AX145" s="13" t="s">
        <v>81</v>
      </c>
      <c r="AY145" s="156" t="s">
        <v>137</v>
      </c>
    </row>
    <row r="146" spans="1:65" s="2" customFormat="1" ht="16.5" customHeight="1">
      <c r="A146" s="30"/>
      <c r="B146" s="141"/>
      <c r="C146" s="142" t="s">
        <v>177</v>
      </c>
      <c r="D146" s="142" t="s">
        <v>139</v>
      </c>
      <c r="E146" s="143" t="s">
        <v>188</v>
      </c>
      <c r="F146" s="144" t="s">
        <v>189</v>
      </c>
      <c r="G146" s="145" t="s">
        <v>150</v>
      </c>
      <c r="H146" s="146">
        <v>74.634</v>
      </c>
      <c r="I146" s="198"/>
      <c r="J146" s="147">
        <f>ROUND(I146*H146,2)</f>
        <v>0</v>
      </c>
      <c r="K146" s="144" t="s">
        <v>143</v>
      </c>
      <c r="L146" s="31"/>
      <c r="M146" s="148" t="s">
        <v>1</v>
      </c>
      <c r="N146" s="149" t="s">
        <v>38</v>
      </c>
      <c r="O146" s="150">
        <v>8.9999999999999993E-3</v>
      </c>
      <c r="P146" s="150">
        <f>O146*H146</f>
        <v>0.67170599999999991</v>
      </c>
      <c r="Q146" s="150">
        <v>0</v>
      </c>
      <c r="R146" s="150">
        <f>Q146*H146</f>
        <v>0</v>
      </c>
      <c r="S146" s="150">
        <v>0</v>
      </c>
      <c r="T146" s="151">
        <f>S146*H146</f>
        <v>0</v>
      </c>
      <c r="U146" s="30"/>
      <c r="V146" s="30"/>
      <c r="W146" s="30"/>
      <c r="X146" s="30"/>
      <c r="Y146" s="30"/>
      <c r="Z146" s="30"/>
      <c r="AA146" s="30"/>
      <c r="AB146" s="30"/>
      <c r="AC146" s="30"/>
      <c r="AD146" s="30"/>
      <c r="AE146" s="30"/>
      <c r="AR146" s="152" t="s">
        <v>144</v>
      </c>
      <c r="AT146" s="152" t="s">
        <v>139</v>
      </c>
      <c r="AU146" s="152" t="s">
        <v>83</v>
      </c>
      <c r="AY146" s="18" t="s">
        <v>137</v>
      </c>
      <c r="BE146" s="153">
        <f>IF(N146="základní",J146,0)</f>
        <v>0</v>
      </c>
      <c r="BF146" s="153">
        <f>IF(N146="snížená",J146,0)</f>
        <v>0</v>
      </c>
      <c r="BG146" s="153">
        <f>IF(N146="zákl. přenesená",J146,0)</f>
        <v>0</v>
      </c>
      <c r="BH146" s="153">
        <f>IF(N146="sníž. přenesená",J146,0)</f>
        <v>0</v>
      </c>
      <c r="BI146" s="153">
        <f>IF(N146="nulová",J146,0)</f>
        <v>0</v>
      </c>
      <c r="BJ146" s="18" t="s">
        <v>81</v>
      </c>
      <c r="BK146" s="153">
        <f>ROUND(I146*H146,2)</f>
        <v>0</v>
      </c>
      <c r="BL146" s="18" t="s">
        <v>144</v>
      </c>
      <c r="BM146" s="152" t="s">
        <v>1297</v>
      </c>
    </row>
    <row r="147" spans="1:65" s="2" customFormat="1" ht="24.2" customHeight="1">
      <c r="A147" s="30"/>
      <c r="B147" s="141"/>
      <c r="C147" s="142" t="s">
        <v>181</v>
      </c>
      <c r="D147" s="142" t="s">
        <v>139</v>
      </c>
      <c r="E147" s="143" t="s">
        <v>192</v>
      </c>
      <c r="F147" s="144" t="s">
        <v>193</v>
      </c>
      <c r="G147" s="145" t="s">
        <v>150</v>
      </c>
      <c r="H147" s="146">
        <v>81.231999999999999</v>
      </c>
      <c r="I147" s="198"/>
      <c r="J147" s="147">
        <f>ROUND(I147*H147,2)</f>
        <v>0</v>
      </c>
      <c r="K147" s="144" t="s">
        <v>143</v>
      </c>
      <c r="L147" s="31"/>
      <c r="M147" s="148" t="s">
        <v>1</v>
      </c>
      <c r="N147" s="149" t="s">
        <v>38</v>
      </c>
      <c r="O147" s="150">
        <v>0.32800000000000001</v>
      </c>
      <c r="P147" s="150">
        <f>O147*H147</f>
        <v>26.644096000000001</v>
      </c>
      <c r="Q147" s="150">
        <v>0</v>
      </c>
      <c r="R147" s="150">
        <f>Q147*H147</f>
        <v>0</v>
      </c>
      <c r="S147" s="150">
        <v>0</v>
      </c>
      <c r="T147" s="151">
        <f>S147*H147</f>
        <v>0</v>
      </c>
      <c r="U147" s="30"/>
      <c r="V147" s="30"/>
      <c r="W147" s="30"/>
      <c r="X147" s="30"/>
      <c r="Y147" s="30"/>
      <c r="Z147" s="30"/>
      <c r="AA147" s="30"/>
      <c r="AB147" s="30"/>
      <c r="AC147" s="30"/>
      <c r="AD147" s="30"/>
      <c r="AE147" s="30"/>
      <c r="AR147" s="152" t="s">
        <v>144</v>
      </c>
      <c r="AT147" s="152" t="s">
        <v>139</v>
      </c>
      <c r="AU147" s="152" t="s">
        <v>83</v>
      </c>
      <c r="AY147" s="18" t="s">
        <v>137</v>
      </c>
      <c r="BE147" s="153">
        <f>IF(N147="základní",J147,0)</f>
        <v>0</v>
      </c>
      <c r="BF147" s="153">
        <f>IF(N147="snížená",J147,0)</f>
        <v>0</v>
      </c>
      <c r="BG147" s="153">
        <f>IF(N147="zákl. přenesená",J147,0)</f>
        <v>0</v>
      </c>
      <c r="BH147" s="153">
        <f>IF(N147="sníž. přenesená",J147,0)</f>
        <v>0</v>
      </c>
      <c r="BI147" s="153">
        <f>IF(N147="nulová",J147,0)</f>
        <v>0</v>
      </c>
      <c r="BJ147" s="18" t="s">
        <v>81</v>
      </c>
      <c r="BK147" s="153">
        <f>ROUND(I147*H147,2)</f>
        <v>0</v>
      </c>
      <c r="BL147" s="18" t="s">
        <v>144</v>
      </c>
      <c r="BM147" s="152" t="s">
        <v>1298</v>
      </c>
    </row>
    <row r="148" spans="1:65" s="13" customFormat="1">
      <c r="B148" s="154"/>
      <c r="D148" s="155" t="s">
        <v>146</v>
      </c>
      <c r="E148" s="156" t="s">
        <v>1</v>
      </c>
      <c r="F148" s="157" t="s">
        <v>1299</v>
      </c>
      <c r="H148" s="158">
        <v>42.289000000000001</v>
      </c>
      <c r="L148" s="154"/>
      <c r="M148" s="159"/>
      <c r="N148" s="160"/>
      <c r="O148" s="160"/>
      <c r="P148" s="160"/>
      <c r="Q148" s="160"/>
      <c r="R148" s="160"/>
      <c r="S148" s="160"/>
      <c r="T148" s="161"/>
      <c r="AT148" s="156" t="s">
        <v>146</v>
      </c>
      <c r="AU148" s="156" t="s">
        <v>83</v>
      </c>
      <c r="AV148" s="13" t="s">
        <v>83</v>
      </c>
      <c r="AW148" s="13" t="s">
        <v>29</v>
      </c>
      <c r="AX148" s="13" t="s">
        <v>73</v>
      </c>
      <c r="AY148" s="156" t="s">
        <v>137</v>
      </c>
    </row>
    <row r="149" spans="1:65" s="13" customFormat="1">
      <c r="B149" s="154"/>
      <c r="D149" s="155" t="s">
        <v>146</v>
      </c>
      <c r="E149" s="156" t="s">
        <v>1</v>
      </c>
      <c r="F149" s="157" t="s">
        <v>1300</v>
      </c>
      <c r="H149" s="158">
        <v>32.76</v>
      </c>
      <c r="L149" s="154"/>
      <c r="M149" s="159"/>
      <c r="N149" s="160"/>
      <c r="O149" s="160"/>
      <c r="P149" s="160"/>
      <c r="Q149" s="160"/>
      <c r="R149" s="160"/>
      <c r="S149" s="160"/>
      <c r="T149" s="161"/>
      <c r="AT149" s="156" t="s">
        <v>146</v>
      </c>
      <c r="AU149" s="156" t="s">
        <v>83</v>
      </c>
      <c r="AV149" s="13" t="s">
        <v>83</v>
      </c>
      <c r="AW149" s="13" t="s">
        <v>29</v>
      </c>
      <c r="AX149" s="13" t="s">
        <v>73</v>
      </c>
      <c r="AY149" s="156" t="s">
        <v>137</v>
      </c>
    </row>
    <row r="150" spans="1:65" s="16" customFormat="1">
      <c r="B150" s="184"/>
      <c r="D150" s="155" t="s">
        <v>146</v>
      </c>
      <c r="E150" s="185" t="s">
        <v>1</v>
      </c>
      <c r="F150" s="186" t="s">
        <v>619</v>
      </c>
      <c r="H150" s="187">
        <v>75.049000000000007</v>
      </c>
      <c r="L150" s="184"/>
      <c r="M150" s="188"/>
      <c r="N150" s="189"/>
      <c r="O150" s="189"/>
      <c r="P150" s="189"/>
      <c r="Q150" s="189"/>
      <c r="R150" s="189"/>
      <c r="S150" s="189"/>
      <c r="T150" s="190"/>
      <c r="AT150" s="185" t="s">
        <v>146</v>
      </c>
      <c r="AU150" s="185" t="s">
        <v>83</v>
      </c>
      <c r="AV150" s="16" t="s">
        <v>153</v>
      </c>
      <c r="AW150" s="16" t="s">
        <v>29</v>
      </c>
      <c r="AX150" s="16" t="s">
        <v>73</v>
      </c>
      <c r="AY150" s="185" t="s">
        <v>137</v>
      </c>
    </row>
    <row r="151" spans="1:65" s="13" customFormat="1">
      <c r="B151" s="154"/>
      <c r="D151" s="155" t="s">
        <v>146</v>
      </c>
      <c r="E151" s="156" t="s">
        <v>1</v>
      </c>
      <c r="F151" s="157" t="s">
        <v>1301</v>
      </c>
      <c r="H151" s="158">
        <v>6</v>
      </c>
      <c r="L151" s="154"/>
      <c r="M151" s="159"/>
      <c r="N151" s="160"/>
      <c r="O151" s="160"/>
      <c r="P151" s="160"/>
      <c r="Q151" s="160"/>
      <c r="R151" s="160"/>
      <c r="S151" s="160"/>
      <c r="T151" s="161"/>
      <c r="AT151" s="156" t="s">
        <v>146</v>
      </c>
      <c r="AU151" s="156" t="s">
        <v>83</v>
      </c>
      <c r="AV151" s="13" t="s">
        <v>83</v>
      </c>
      <c r="AW151" s="13" t="s">
        <v>29</v>
      </c>
      <c r="AX151" s="13" t="s">
        <v>73</v>
      </c>
      <c r="AY151" s="156" t="s">
        <v>137</v>
      </c>
    </row>
    <row r="152" spans="1:65" s="13" customFormat="1">
      <c r="B152" s="154"/>
      <c r="D152" s="155" t="s">
        <v>146</v>
      </c>
      <c r="E152" s="156" t="s">
        <v>1</v>
      </c>
      <c r="F152" s="157" t="s">
        <v>1302</v>
      </c>
      <c r="H152" s="158">
        <v>0.13500000000000001</v>
      </c>
      <c r="L152" s="154"/>
      <c r="M152" s="159"/>
      <c r="N152" s="160"/>
      <c r="O152" s="160"/>
      <c r="P152" s="160"/>
      <c r="Q152" s="160"/>
      <c r="R152" s="160"/>
      <c r="S152" s="160"/>
      <c r="T152" s="161"/>
      <c r="AT152" s="156" t="s">
        <v>146</v>
      </c>
      <c r="AU152" s="156" t="s">
        <v>83</v>
      </c>
      <c r="AV152" s="13" t="s">
        <v>83</v>
      </c>
      <c r="AW152" s="13" t="s">
        <v>29</v>
      </c>
      <c r="AX152" s="13" t="s">
        <v>73</v>
      </c>
      <c r="AY152" s="156" t="s">
        <v>137</v>
      </c>
    </row>
    <row r="153" spans="1:65" s="13" customFormat="1">
      <c r="B153" s="154"/>
      <c r="D153" s="155" t="s">
        <v>146</v>
      </c>
      <c r="E153" s="156" t="s">
        <v>1</v>
      </c>
      <c r="F153" s="157" t="s">
        <v>1303</v>
      </c>
      <c r="H153" s="158">
        <v>4.8000000000000001E-2</v>
      </c>
      <c r="L153" s="154"/>
      <c r="M153" s="159"/>
      <c r="N153" s="160"/>
      <c r="O153" s="160"/>
      <c r="P153" s="160"/>
      <c r="Q153" s="160"/>
      <c r="R153" s="160"/>
      <c r="S153" s="160"/>
      <c r="T153" s="161"/>
      <c r="AT153" s="156" t="s">
        <v>146</v>
      </c>
      <c r="AU153" s="156" t="s">
        <v>83</v>
      </c>
      <c r="AV153" s="13" t="s">
        <v>83</v>
      </c>
      <c r="AW153" s="13" t="s">
        <v>29</v>
      </c>
      <c r="AX153" s="13" t="s">
        <v>73</v>
      </c>
      <c r="AY153" s="156" t="s">
        <v>137</v>
      </c>
    </row>
    <row r="154" spans="1:65" s="16" customFormat="1">
      <c r="B154" s="184"/>
      <c r="D154" s="155" t="s">
        <v>146</v>
      </c>
      <c r="E154" s="185" t="s">
        <v>1</v>
      </c>
      <c r="F154" s="186" t="s">
        <v>619</v>
      </c>
      <c r="H154" s="187">
        <v>6.1829999999999998</v>
      </c>
      <c r="L154" s="184"/>
      <c r="M154" s="188"/>
      <c r="N154" s="189"/>
      <c r="O154" s="189"/>
      <c r="P154" s="189"/>
      <c r="Q154" s="189"/>
      <c r="R154" s="189"/>
      <c r="S154" s="189"/>
      <c r="T154" s="190"/>
      <c r="AT154" s="185" t="s">
        <v>146</v>
      </c>
      <c r="AU154" s="185" t="s">
        <v>83</v>
      </c>
      <c r="AV154" s="16" t="s">
        <v>153</v>
      </c>
      <c r="AW154" s="16" t="s">
        <v>29</v>
      </c>
      <c r="AX154" s="16" t="s">
        <v>73</v>
      </c>
      <c r="AY154" s="185" t="s">
        <v>137</v>
      </c>
    </row>
    <row r="155" spans="1:65" s="14" customFormat="1">
      <c r="B155" s="162"/>
      <c r="D155" s="155" t="s">
        <v>146</v>
      </c>
      <c r="E155" s="163" t="s">
        <v>1</v>
      </c>
      <c r="F155" s="164" t="s">
        <v>160</v>
      </c>
      <c r="H155" s="165">
        <v>81.232000000000014</v>
      </c>
      <c r="L155" s="162"/>
      <c r="M155" s="166"/>
      <c r="N155" s="167"/>
      <c r="O155" s="167"/>
      <c r="P155" s="167"/>
      <c r="Q155" s="167"/>
      <c r="R155" s="167"/>
      <c r="S155" s="167"/>
      <c r="T155" s="168"/>
      <c r="AT155" s="163" t="s">
        <v>146</v>
      </c>
      <c r="AU155" s="163" t="s">
        <v>83</v>
      </c>
      <c r="AV155" s="14" t="s">
        <v>144</v>
      </c>
      <c r="AW155" s="14" t="s">
        <v>29</v>
      </c>
      <c r="AX155" s="14" t="s">
        <v>81</v>
      </c>
      <c r="AY155" s="163" t="s">
        <v>137</v>
      </c>
    </row>
    <row r="156" spans="1:65" s="2" customFormat="1" ht="24.2" customHeight="1">
      <c r="A156" s="30"/>
      <c r="B156" s="141"/>
      <c r="C156" s="142" t="s">
        <v>187</v>
      </c>
      <c r="D156" s="142" t="s">
        <v>139</v>
      </c>
      <c r="E156" s="143" t="s">
        <v>197</v>
      </c>
      <c r="F156" s="144" t="s">
        <v>198</v>
      </c>
      <c r="G156" s="145" t="s">
        <v>150</v>
      </c>
      <c r="H156" s="146">
        <v>41.524000000000001</v>
      </c>
      <c r="I156" s="198"/>
      <c r="J156" s="147">
        <f>ROUND(I156*H156,2)</f>
        <v>0</v>
      </c>
      <c r="K156" s="144" t="s">
        <v>143</v>
      </c>
      <c r="L156" s="31"/>
      <c r="M156" s="148" t="s">
        <v>1</v>
      </c>
      <c r="N156" s="149" t="s">
        <v>38</v>
      </c>
      <c r="O156" s="150">
        <v>0.435</v>
      </c>
      <c r="P156" s="150">
        <f>O156*H156</f>
        <v>18.062940000000001</v>
      </c>
      <c r="Q156" s="150">
        <v>0</v>
      </c>
      <c r="R156" s="150">
        <f>Q156*H156</f>
        <v>0</v>
      </c>
      <c r="S156" s="150">
        <v>0</v>
      </c>
      <c r="T156" s="151">
        <f>S156*H156</f>
        <v>0</v>
      </c>
      <c r="U156" s="30"/>
      <c r="V156" s="30"/>
      <c r="W156" s="30"/>
      <c r="X156" s="30"/>
      <c r="Y156" s="30"/>
      <c r="Z156" s="30"/>
      <c r="AA156" s="30"/>
      <c r="AB156" s="30"/>
      <c r="AC156" s="30"/>
      <c r="AD156" s="30"/>
      <c r="AE156" s="30"/>
      <c r="AR156" s="152" t="s">
        <v>144</v>
      </c>
      <c r="AT156" s="152" t="s">
        <v>139</v>
      </c>
      <c r="AU156" s="152" t="s">
        <v>83</v>
      </c>
      <c r="AY156" s="18" t="s">
        <v>137</v>
      </c>
      <c r="BE156" s="153">
        <f>IF(N156="základní",J156,0)</f>
        <v>0</v>
      </c>
      <c r="BF156" s="153">
        <f>IF(N156="snížená",J156,0)</f>
        <v>0</v>
      </c>
      <c r="BG156" s="153">
        <f>IF(N156="zákl. přenesená",J156,0)</f>
        <v>0</v>
      </c>
      <c r="BH156" s="153">
        <f>IF(N156="sníž. přenesená",J156,0)</f>
        <v>0</v>
      </c>
      <c r="BI156" s="153">
        <f>IF(N156="nulová",J156,0)</f>
        <v>0</v>
      </c>
      <c r="BJ156" s="18" t="s">
        <v>81</v>
      </c>
      <c r="BK156" s="153">
        <f>ROUND(I156*H156,2)</f>
        <v>0</v>
      </c>
      <c r="BL156" s="18" t="s">
        <v>144</v>
      </c>
      <c r="BM156" s="152" t="s">
        <v>1304</v>
      </c>
    </row>
    <row r="157" spans="1:65" s="13" customFormat="1">
      <c r="B157" s="154"/>
      <c r="D157" s="155" t="s">
        <v>146</v>
      </c>
      <c r="E157" s="156" t="s">
        <v>1</v>
      </c>
      <c r="F157" s="157" t="s">
        <v>1305</v>
      </c>
      <c r="H157" s="158">
        <v>18.123999999999999</v>
      </c>
      <c r="L157" s="154"/>
      <c r="M157" s="159"/>
      <c r="N157" s="160"/>
      <c r="O157" s="160"/>
      <c r="P157" s="160"/>
      <c r="Q157" s="160"/>
      <c r="R157" s="160"/>
      <c r="S157" s="160"/>
      <c r="T157" s="161"/>
      <c r="AT157" s="156" t="s">
        <v>146</v>
      </c>
      <c r="AU157" s="156" t="s">
        <v>83</v>
      </c>
      <c r="AV157" s="13" t="s">
        <v>83</v>
      </c>
      <c r="AW157" s="13" t="s">
        <v>29</v>
      </c>
      <c r="AX157" s="13" t="s">
        <v>73</v>
      </c>
      <c r="AY157" s="156" t="s">
        <v>137</v>
      </c>
    </row>
    <row r="158" spans="1:65" s="13" customFormat="1">
      <c r="B158" s="154"/>
      <c r="D158" s="155" t="s">
        <v>146</v>
      </c>
      <c r="E158" s="156" t="s">
        <v>1</v>
      </c>
      <c r="F158" s="157" t="s">
        <v>1306</v>
      </c>
      <c r="H158" s="158">
        <v>23.4</v>
      </c>
      <c r="L158" s="154"/>
      <c r="M158" s="159"/>
      <c r="N158" s="160"/>
      <c r="O158" s="160"/>
      <c r="P158" s="160"/>
      <c r="Q158" s="160"/>
      <c r="R158" s="160"/>
      <c r="S158" s="160"/>
      <c r="T158" s="161"/>
      <c r="AT158" s="156" t="s">
        <v>146</v>
      </c>
      <c r="AU158" s="156" t="s">
        <v>83</v>
      </c>
      <c r="AV158" s="13" t="s">
        <v>83</v>
      </c>
      <c r="AW158" s="13" t="s">
        <v>29</v>
      </c>
      <c r="AX158" s="13" t="s">
        <v>73</v>
      </c>
      <c r="AY158" s="156" t="s">
        <v>137</v>
      </c>
    </row>
    <row r="159" spans="1:65" s="14" customFormat="1">
      <c r="B159" s="162"/>
      <c r="D159" s="155" t="s">
        <v>146</v>
      </c>
      <c r="E159" s="163" t="s">
        <v>1</v>
      </c>
      <c r="F159" s="164" t="s">
        <v>160</v>
      </c>
      <c r="H159" s="165">
        <v>41.524000000000001</v>
      </c>
      <c r="L159" s="162"/>
      <c r="M159" s="166"/>
      <c r="N159" s="167"/>
      <c r="O159" s="167"/>
      <c r="P159" s="167"/>
      <c r="Q159" s="167"/>
      <c r="R159" s="167"/>
      <c r="S159" s="167"/>
      <c r="T159" s="168"/>
      <c r="AT159" s="163" t="s">
        <v>146</v>
      </c>
      <c r="AU159" s="163" t="s">
        <v>83</v>
      </c>
      <c r="AV159" s="14" t="s">
        <v>144</v>
      </c>
      <c r="AW159" s="14" t="s">
        <v>29</v>
      </c>
      <c r="AX159" s="14" t="s">
        <v>81</v>
      </c>
      <c r="AY159" s="163" t="s">
        <v>137</v>
      </c>
    </row>
    <row r="160" spans="1:65" s="2" customFormat="1" ht="16.5" customHeight="1">
      <c r="A160" s="30"/>
      <c r="B160" s="141"/>
      <c r="C160" s="169" t="s">
        <v>191</v>
      </c>
      <c r="D160" s="169" t="s">
        <v>201</v>
      </c>
      <c r="E160" s="170" t="s">
        <v>202</v>
      </c>
      <c r="F160" s="171" t="s">
        <v>203</v>
      </c>
      <c r="G160" s="172" t="s">
        <v>184</v>
      </c>
      <c r="H160" s="173">
        <v>83.048000000000002</v>
      </c>
      <c r="I160" s="198"/>
      <c r="J160" s="174">
        <f>ROUND(I160*H160,2)</f>
        <v>0</v>
      </c>
      <c r="K160" s="171" t="s">
        <v>143</v>
      </c>
      <c r="L160" s="175"/>
      <c r="M160" s="176" t="s">
        <v>1</v>
      </c>
      <c r="N160" s="177" t="s">
        <v>38</v>
      </c>
      <c r="O160" s="150">
        <v>0</v>
      </c>
      <c r="P160" s="150">
        <f>O160*H160</f>
        <v>0</v>
      </c>
      <c r="Q160" s="150">
        <v>1</v>
      </c>
      <c r="R160" s="150">
        <f>Q160*H160</f>
        <v>83.048000000000002</v>
      </c>
      <c r="S160" s="150">
        <v>0</v>
      </c>
      <c r="T160" s="151">
        <f>S160*H160</f>
        <v>0</v>
      </c>
      <c r="U160" s="30"/>
      <c r="V160" s="30"/>
      <c r="W160" s="30"/>
      <c r="X160" s="30"/>
      <c r="Y160" s="30"/>
      <c r="Z160" s="30"/>
      <c r="AA160" s="30"/>
      <c r="AB160" s="30"/>
      <c r="AC160" s="30"/>
      <c r="AD160" s="30"/>
      <c r="AE160" s="30"/>
      <c r="AR160" s="152" t="s">
        <v>181</v>
      </c>
      <c r="AT160" s="152" t="s">
        <v>201</v>
      </c>
      <c r="AU160" s="152" t="s">
        <v>83</v>
      </c>
      <c r="AY160" s="18" t="s">
        <v>137</v>
      </c>
      <c r="BE160" s="153">
        <f>IF(N160="základní",J160,0)</f>
        <v>0</v>
      </c>
      <c r="BF160" s="153">
        <f>IF(N160="snížená",J160,0)</f>
        <v>0</v>
      </c>
      <c r="BG160" s="153">
        <f>IF(N160="zákl. přenesená",J160,0)</f>
        <v>0</v>
      </c>
      <c r="BH160" s="153">
        <f>IF(N160="sníž. přenesená",J160,0)</f>
        <v>0</v>
      </c>
      <c r="BI160" s="153">
        <f>IF(N160="nulová",J160,0)</f>
        <v>0</v>
      </c>
      <c r="BJ160" s="18" t="s">
        <v>81</v>
      </c>
      <c r="BK160" s="153">
        <f>ROUND(I160*H160,2)</f>
        <v>0</v>
      </c>
      <c r="BL160" s="18" t="s">
        <v>144</v>
      </c>
      <c r="BM160" s="152" t="s">
        <v>1307</v>
      </c>
    </row>
    <row r="161" spans="1:65" s="13" customFormat="1">
      <c r="B161" s="154"/>
      <c r="D161" s="155" t="s">
        <v>146</v>
      </c>
      <c r="F161" s="157" t="s">
        <v>1308</v>
      </c>
      <c r="H161" s="158">
        <v>83.048000000000002</v>
      </c>
      <c r="L161" s="154"/>
      <c r="M161" s="159"/>
      <c r="N161" s="160"/>
      <c r="O161" s="160"/>
      <c r="P161" s="160"/>
      <c r="Q161" s="160"/>
      <c r="R161" s="160"/>
      <c r="S161" s="160"/>
      <c r="T161" s="161"/>
      <c r="AT161" s="156" t="s">
        <v>146</v>
      </c>
      <c r="AU161" s="156" t="s">
        <v>83</v>
      </c>
      <c r="AV161" s="13" t="s">
        <v>83</v>
      </c>
      <c r="AW161" s="13" t="s">
        <v>3</v>
      </c>
      <c r="AX161" s="13" t="s">
        <v>81</v>
      </c>
      <c r="AY161" s="156" t="s">
        <v>137</v>
      </c>
    </row>
    <row r="162" spans="1:65" s="12" customFormat="1" ht="22.9" customHeight="1">
      <c r="B162" s="129"/>
      <c r="D162" s="130" t="s">
        <v>72</v>
      </c>
      <c r="E162" s="139" t="s">
        <v>83</v>
      </c>
      <c r="F162" s="139" t="s">
        <v>206</v>
      </c>
      <c r="J162" s="140">
        <f>BK162</f>
        <v>0</v>
      </c>
      <c r="L162" s="129"/>
      <c r="M162" s="133"/>
      <c r="N162" s="134"/>
      <c r="O162" s="134"/>
      <c r="P162" s="135">
        <f>SUM(P163:P173)</f>
        <v>15.575999999999999</v>
      </c>
      <c r="Q162" s="134"/>
      <c r="R162" s="135">
        <f>SUM(R163:R173)</f>
        <v>29.388341199999999</v>
      </c>
      <c r="S162" s="134"/>
      <c r="T162" s="136">
        <f>SUM(T163:T173)</f>
        <v>0</v>
      </c>
      <c r="AR162" s="130" t="s">
        <v>81</v>
      </c>
      <c r="AT162" s="137" t="s">
        <v>72</v>
      </c>
      <c r="AU162" s="137" t="s">
        <v>81</v>
      </c>
      <c r="AY162" s="130" t="s">
        <v>137</v>
      </c>
      <c r="BK162" s="138">
        <f>SUM(BK163:BK173)</f>
        <v>0</v>
      </c>
    </row>
    <row r="163" spans="1:65" s="2" customFormat="1" ht="24.2" customHeight="1">
      <c r="A163" s="30"/>
      <c r="B163" s="141"/>
      <c r="C163" s="142" t="s">
        <v>196</v>
      </c>
      <c r="D163" s="142" t="s">
        <v>139</v>
      </c>
      <c r="E163" s="143" t="s">
        <v>213</v>
      </c>
      <c r="F163" s="144" t="s">
        <v>214</v>
      </c>
      <c r="G163" s="145" t="s">
        <v>215</v>
      </c>
      <c r="H163" s="146">
        <v>32</v>
      </c>
      <c r="I163" s="198"/>
      <c r="J163" s="147">
        <f>ROUND(I163*H163,2)</f>
        <v>0</v>
      </c>
      <c r="K163" s="144" t="s">
        <v>143</v>
      </c>
      <c r="L163" s="31"/>
      <c r="M163" s="148" t="s">
        <v>1</v>
      </c>
      <c r="N163" s="149" t="s">
        <v>38</v>
      </c>
      <c r="O163" s="150">
        <v>7.4999999999999997E-2</v>
      </c>
      <c r="P163" s="150">
        <f>O163*H163</f>
        <v>2.4</v>
      </c>
      <c r="Q163" s="150">
        <v>1.7000000000000001E-4</v>
      </c>
      <c r="R163" s="150">
        <f>Q163*H163</f>
        <v>5.4400000000000004E-3</v>
      </c>
      <c r="S163" s="150">
        <v>0</v>
      </c>
      <c r="T163" s="151">
        <f>S163*H163</f>
        <v>0</v>
      </c>
      <c r="U163" s="30"/>
      <c r="V163" s="30"/>
      <c r="W163" s="30"/>
      <c r="X163" s="30"/>
      <c r="Y163" s="30"/>
      <c r="Z163" s="30"/>
      <c r="AA163" s="30"/>
      <c r="AB163" s="30"/>
      <c r="AC163" s="30"/>
      <c r="AD163" s="30"/>
      <c r="AE163" s="30"/>
      <c r="AR163" s="152" t="s">
        <v>144</v>
      </c>
      <c r="AT163" s="152" t="s">
        <v>139</v>
      </c>
      <c r="AU163" s="152" t="s">
        <v>83</v>
      </c>
      <c r="AY163" s="18" t="s">
        <v>137</v>
      </c>
      <c r="BE163" s="153">
        <f>IF(N163="základní",J163,0)</f>
        <v>0</v>
      </c>
      <c r="BF163" s="153">
        <f>IF(N163="snížená",J163,0)</f>
        <v>0</v>
      </c>
      <c r="BG163" s="153">
        <f>IF(N163="zákl. přenesená",J163,0)</f>
        <v>0</v>
      </c>
      <c r="BH163" s="153">
        <f>IF(N163="sníž. přenesená",J163,0)</f>
        <v>0</v>
      </c>
      <c r="BI163" s="153">
        <f>IF(N163="nulová",J163,0)</f>
        <v>0</v>
      </c>
      <c r="BJ163" s="18" t="s">
        <v>81</v>
      </c>
      <c r="BK163" s="153">
        <f>ROUND(I163*H163,2)</f>
        <v>0</v>
      </c>
      <c r="BL163" s="18" t="s">
        <v>144</v>
      </c>
      <c r="BM163" s="152" t="s">
        <v>1309</v>
      </c>
    </row>
    <row r="164" spans="1:65" s="13" customFormat="1">
      <c r="B164" s="154"/>
      <c r="D164" s="155" t="s">
        <v>146</v>
      </c>
      <c r="E164" s="156" t="s">
        <v>1</v>
      </c>
      <c r="F164" s="157" t="s">
        <v>1310</v>
      </c>
      <c r="H164" s="158">
        <v>12</v>
      </c>
      <c r="L164" s="154"/>
      <c r="M164" s="159"/>
      <c r="N164" s="160"/>
      <c r="O164" s="160"/>
      <c r="P164" s="160"/>
      <c r="Q164" s="160"/>
      <c r="R164" s="160"/>
      <c r="S164" s="160"/>
      <c r="T164" s="161"/>
      <c r="AT164" s="156" t="s">
        <v>146</v>
      </c>
      <c r="AU164" s="156" t="s">
        <v>83</v>
      </c>
      <c r="AV164" s="13" t="s">
        <v>83</v>
      </c>
      <c r="AW164" s="13" t="s">
        <v>29</v>
      </c>
      <c r="AX164" s="13" t="s">
        <v>73</v>
      </c>
      <c r="AY164" s="156" t="s">
        <v>137</v>
      </c>
    </row>
    <row r="165" spans="1:65" s="13" customFormat="1">
      <c r="B165" s="154"/>
      <c r="D165" s="155" t="s">
        <v>146</v>
      </c>
      <c r="E165" s="156" t="s">
        <v>1</v>
      </c>
      <c r="F165" s="157" t="s">
        <v>1311</v>
      </c>
      <c r="H165" s="158">
        <v>8</v>
      </c>
      <c r="L165" s="154"/>
      <c r="M165" s="159"/>
      <c r="N165" s="160"/>
      <c r="O165" s="160"/>
      <c r="P165" s="160"/>
      <c r="Q165" s="160"/>
      <c r="R165" s="160"/>
      <c r="S165" s="160"/>
      <c r="T165" s="161"/>
      <c r="AT165" s="156" t="s">
        <v>146</v>
      </c>
      <c r="AU165" s="156" t="s">
        <v>83</v>
      </c>
      <c r="AV165" s="13" t="s">
        <v>83</v>
      </c>
      <c r="AW165" s="13" t="s">
        <v>29</v>
      </c>
      <c r="AX165" s="13" t="s">
        <v>73</v>
      </c>
      <c r="AY165" s="156" t="s">
        <v>137</v>
      </c>
    </row>
    <row r="166" spans="1:65" s="13" customFormat="1">
      <c r="B166" s="154"/>
      <c r="D166" s="155" t="s">
        <v>146</v>
      </c>
      <c r="E166" s="156" t="s">
        <v>1</v>
      </c>
      <c r="F166" s="157" t="s">
        <v>1312</v>
      </c>
      <c r="H166" s="158">
        <v>12</v>
      </c>
      <c r="L166" s="154"/>
      <c r="M166" s="159"/>
      <c r="N166" s="160"/>
      <c r="O166" s="160"/>
      <c r="P166" s="160"/>
      <c r="Q166" s="160"/>
      <c r="R166" s="160"/>
      <c r="S166" s="160"/>
      <c r="T166" s="161"/>
      <c r="AT166" s="156" t="s">
        <v>146</v>
      </c>
      <c r="AU166" s="156" t="s">
        <v>83</v>
      </c>
      <c r="AV166" s="13" t="s">
        <v>83</v>
      </c>
      <c r="AW166" s="13" t="s">
        <v>29</v>
      </c>
      <c r="AX166" s="13" t="s">
        <v>73</v>
      </c>
      <c r="AY166" s="156" t="s">
        <v>137</v>
      </c>
    </row>
    <row r="167" spans="1:65" s="14" customFormat="1">
      <c r="B167" s="162"/>
      <c r="D167" s="155" t="s">
        <v>146</v>
      </c>
      <c r="E167" s="163" t="s">
        <v>1</v>
      </c>
      <c r="F167" s="164" t="s">
        <v>160</v>
      </c>
      <c r="H167" s="165">
        <v>32</v>
      </c>
      <c r="L167" s="162"/>
      <c r="M167" s="166"/>
      <c r="N167" s="167"/>
      <c r="O167" s="167"/>
      <c r="P167" s="167"/>
      <c r="Q167" s="167"/>
      <c r="R167" s="167"/>
      <c r="S167" s="167"/>
      <c r="T167" s="168"/>
      <c r="AT167" s="163" t="s">
        <v>146</v>
      </c>
      <c r="AU167" s="163" t="s">
        <v>83</v>
      </c>
      <c r="AV167" s="14" t="s">
        <v>144</v>
      </c>
      <c r="AW167" s="14" t="s">
        <v>29</v>
      </c>
      <c r="AX167" s="14" t="s">
        <v>81</v>
      </c>
      <c r="AY167" s="163" t="s">
        <v>137</v>
      </c>
    </row>
    <row r="168" spans="1:65" s="2" customFormat="1" ht="24.2" customHeight="1">
      <c r="A168" s="30"/>
      <c r="B168" s="141"/>
      <c r="C168" s="169" t="s">
        <v>200</v>
      </c>
      <c r="D168" s="169" t="s">
        <v>201</v>
      </c>
      <c r="E168" s="170" t="s">
        <v>1313</v>
      </c>
      <c r="F168" s="171" t="s">
        <v>1314</v>
      </c>
      <c r="G168" s="172" t="s">
        <v>215</v>
      </c>
      <c r="H168" s="173">
        <v>37.904000000000003</v>
      </c>
      <c r="I168" s="198"/>
      <c r="J168" s="174">
        <f>ROUND(I168*H168,2)</f>
        <v>0</v>
      </c>
      <c r="K168" s="171" t="s">
        <v>143</v>
      </c>
      <c r="L168" s="175"/>
      <c r="M168" s="176" t="s">
        <v>1</v>
      </c>
      <c r="N168" s="177" t="s">
        <v>38</v>
      </c>
      <c r="O168" s="150">
        <v>0</v>
      </c>
      <c r="P168" s="150">
        <f>O168*H168</f>
        <v>0</v>
      </c>
      <c r="Q168" s="150">
        <v>2.9999999999999997E-4</v>
      </c>
      <c r="R168" s="150">
        <f>Q168*H168</f>
        <v>1.13712E-2</v>
      </c>
      <c r="S168" s="150">
        <v>0</v>
      </c>
      <c r="T168" s="151">
        <f>S168*H168</f>
        <v>0</v>
      </c>
      <c r="U168" s="30"/>
      <c r="V168" s="30"/>
      <c r="W168" s="30"/>
      <c r="X168" s="30"/>
      <c r="Y168" s="30"/>
      <c r="Z168" s="30"/>
      <c r="AA168" s="30"/>
      <c r="AB168" s="30"/>
      <c r="AC168" s="30"/>
      <c r="AD168" s="30"/>
      <c r="AE168" s="30"/>
      <c r="AR168" s="152" t="s">
        <v>181</v>
      </c>
      <c r="AT168" s="152" t="s">
        <v>201</v>
      </c>
      <c r="AU168" s="152" t="s">
        <v>83</v>
      </c>
      <c r="AY168" s="18" t="s">
        <v>137</v>
      </c>
      <c r="BE168" s="153">
        <f>IF(N168="základní",J168,0)</f>
        <v>0</v>
      </c>
      <c r="BF168" s="153">
        <f>IF(N168="snížená",J168,0)</f>
        <v>0</v>
      </c>
      <c r="BG168" s="153">
        <f>IF(N168="zákl. přenesená",J168,0)</f>
        <v>0</v>
      </c>
      <c r="BH168" s="153">
        <f>IF(N168="sníž. přenesená",J168,0)</f>
        <v>0</v>
      </c>
      <c r="BI168" s="153">
        <f>IF(N168="nulová",J168,0)</f>
        <v>0</v>
      </c>
      <c r="BJ168" s="18" t="s">
        <v>81</v>
      </c>
      <c r="BK168" s="153">
        <f>ROUND(I168*H168,2)</f>
        <v>0</v>
      </c>
      <c r="BL168" s="18" t="s">
        <v>144</v>
      </c>
      <c r="BM168" s="152" t="s">
        <v>1315</v>
      </c>
    </row>
    <row r="169" spans="1:65" s="13" customFormat="1">
      <c r="B169" s="154"/>
      <c r="D169" s="155" t="s">
        <v>146</v>
      </c>
      <c r="F169" s="157" t="s">
        <v>1316</v>
      </c>
      <c r="H169" s="158">
        <v>37.904000000000003</v>
      </c>
      <c r="L169" s="154"/>
      <c r="M169" s="159"/>
      <c r="N169" s="160"/>
      <c r="O169" s="160"/>
      <c r="P169" s="160"/>
      <c r="Q169" s="160"/>
      <c r="R169" s="160"/>
      <c r="S169" s="160"/>
      <c r="T169" s="161"/>
      <c r="AT169" s="156" t="s">
        <v>146</v>
      </c>
      <c r="AU169" s="156" t="s">
        <v>83</v>
      </c>
      <c r="AV169" s="13" t="s">
        <v>83</v>
      </c>
      <c r="AW169" s="13" t="s">
        <v>3</v>
      </c>
      <c r="AX169" s="13" t="s">
        <v>81</v>
      </c>
      <c r="AY169" s="156" t="s">
        <v>137</v>
      </c>
    </row>
    <row r="170" spans="1:65" s="2" customFormat="1" ht="24.2" customHeight="1">
      <c r="A170" s="30"/>
      <c r="B170" s="141"/>
      <c r="C170" s="142" t="s">
        <v>207</v>
      </c>
      <c r="D170" s="142" t="s">
        <v>139</v>
      </c>
      <c r="E170" s="143" t="s">
        <v>233</v>
      </c>
      <c r="F170" s="144" t="s">
        <v>234</v>
      </c>
      <c r="G170" s="145" t="s">
        <v>150</v>
      </c>
      <c r="H170" s="146">
        <v>12</v>
      </c>
      <c r="I170" s="198"/>
      <c r="J170" s="147">
        <f>ROUND(I170*H170,2)</f>
        <v>0</v>
      </c>
      <c r="K170" s="144" t="s">
        <v>143</v>
      </c>
      <c r="L170" s="31"/>
      <c r="M170" s="148" t="s">
        <v>1</v>
      </c>
      <c r="N170" s="149" t="s">
        <v>38</v>
      </c>
      <c r="O170" s="150">
        <v>1.0249999999999999</v>
      </c>
      <c r="P170" s="150">
        <f>O170*H170</f>
        <v>12.299999999999999</v>
      </c>
      <c r="Q170" s="150">
        <v>2.16</v>
      </c>
      <c r="R170" s="150">
        <f>Q170*H170</f>
        <v>25.92</v>
      </c>
      <c r="S170" s="150">
        <v>0</v>
      </c>
      <c r="T170" s="151">
        <f>S170*H170</f>
        <v>0</v>
      </c>
      <c r="U170" s="30"/>
      <c r="V170" s="30"/>
      <c r="W170" s="30"/>
      <c r="X170" s="30"/>
      <c r="Y170" s="30"/>
      <c r="Z170" s="30"/>
      <c r="AA170" s="30"/>
      <c r="AB170" s="30"/>
      <c r="AC170" s="30"/>
      <c r="AD170" s="30"/>
      <c r="AE170" s="30"/>
      <c r="AR170" s="152" t="s">
        <v>144</v>
      </c>
      <c r="AT170" s="152" t="s">
        <v>139</v>
      </c>
      <c r="AU170" s="152" t="s">
        <v>83</v>
      </c>
      <c r="AY170" s="18" t="s">
        <v>137</v>
      </c>
      <c r="BE170" s="153">
        <f>IF(N170="základní",J170,0)</f>
        <v>0</v>
      </c>
      <c r="BF170" s="153">
        <f>IF(N170="snížená",J170,0)</f>
        <v>0</v>
      </c>
      <c r="BG170" s="153">
        <f>IF(N170="zákl. přenesená",J170,0)</f>
        <v>0</v>
      </c>
      <c r="BH170" s="153">
        <f>IF(N170="sníž. přenesená",J170,0)</f>
        <v>0</v>
      </c>
      <c r="BI170" s="153">
        <f>IF(N170="nulová",J170,0)</f>
        <v>0</v>
      </c>
      <c r="BJ170" s="18" t="s">
        <v>81</v>
      </c>
      <c r="BK170" s="153">
        <f>ROUND(I170*H170,2)</f>
        <v>0</v>
      </c>
      <c r="BL170" s="18" t="s">
        <v>144</v>
      </c>
      <c r="BM170" s="152" t="s">
        <v>1317</v>
      </c>
    </row>
    <row r="171" spans="1:65" s="13" customFormat="1">
      <c r="B171" s="154"/>
      <c r="D171" s="155" t="s">
        <v>146</v>
      </c>
      <c r="E171" s="156" t="s">
        <v>1</v>
      </c>
      <c r="F171" s="157" t="s">
        <v>1318</v>
      </c>
      <c r="H171" s="158">
        <v>12</v>
      </c>
      <c r="L171" s="154"/>
      <c r="M171" s="159"/>
      <c r="N171" s="160"/>
      <c r="O171" s="160"/>
      <c r="P171" s="160"/>
      <c r="Q171" s="160"/>
      <c r="R171" s="160"/>
      <c r="S171" s="160"/>
      <c r="T171" s="161"/>
      <c r="AT171" s="156" t="s">
        <v>146</v>
      </c>
      <c r="AU171" s="156" t="s">
        <v>83</v>
      </c>
      <c r="AV171" s="13" t="s">
        <v>83</v>
      </c>
      <c r="AW171" s="13" t="s">
        <v>29</v>
      </c>
      <c r="AX171" s="13" t="s">
        <v>81</v>
      </c>
      <c r="AY171" s="156" t="s">
        <v>137</v>
      </c>
    </row>
    <row r="172" spans="1:65" s="2" customFormat="1" ht="16.5" customHeight="1">
      <c r="A172" s="30"/>
      <c r="B172" s="141"/>
      <c r="C172" s="142" t="s">
        <v>212</v>
      </c>
      <c r="D172" s="142" t="s">
        <v>139</v>
      </c>
      <c r="E172" s="143" t="s">
        <v>1319</v>
      </c>
      <c r="F172" s="144" t="s">
        <v>1320</v>
      </c>
      <c r="G172" s="145" t="s">
        <v>150</v>
      </c>
      <c r="H172" s="146">
        <v>1.5</v>
      </c>
      <c r="I172" s="198"/>
      <c r="J172" s="147">
        <f>ROUND(I172*H172,2)</f>
        <v>0</v>
      </c>
      <c r="K172" s="144" t="s">
        <v>143</v>
      </c>
      <c r="L172" s="31"/>
      <c r="M172" s="148" t="s">
        <v>1</v>
      </c>
      <c r="N172" s="149" t="s">
        <v>38</v>
      </c>
      <c r="O172" s="150">
        <v>0.58399999999999996</v>
      </c>
      <c r="P172" s="150">
        <f>O172*H172</f>
        <v>0.87599999999999989</v>
      </c>
      <c r="Q172" s="150">
        <v>2.3010199999999998</v>
      </c>
      <c r="R172" s="150">
        <f>Q172*H172</f>
        <v>3.45153</v>
      </c>
      <c r="S172" s="150">
        <v>0</v>
      </c>
      <c r="T172" s="151">
        <f>S172*H172</f>
        <v>0</v>
      </c>
      <c r="U172" s="30"/>
      <c r="V172" s="30"/>
      <c r="W172" s="30"/>
      <c r="X172" s="30"/>
      <c r="Y172" s="30"/>
      <c r="Z172" s="30"/>
      <c r="AA172" s="30"/>
      <c r="AB172" s="30"/>
      <c r="AC172" s="30"/>
      <c r="AD172" s="30"/>
      <c r="AE172" s="30"/>
      <c r="AR172" s="152" t="s">
        <v>144</v>
      </c>
      <c r="AT172" s="152" t="s">
        <v>139</v>
      </c>
      <c r="AU172" s="152" t="s">
        <v>83</v>
      </c>
      <c r="AY172" s="18" t="s">
        <v>137</v>
      </c>
      <c r="BE172" s="153">
        <f>IF(N172="základní",J172,0)</f>
        <v>0</v>
      </c>
      <c r="BF172" s="153">
        <f>IF(N172="snížená",J172,0)</f>
        <v>0</v>
      </c>
      <c r="BG172" s="153">
        <f>IF(N172="zákl. přenesená",J172,0)</f>
        <v>0</v>
      </c>
      <c r="BH172" s="153">
        <f>IF(N172="sníž. přenesená",J172,0)</f>
        <v>0</v>
      </c>
      <c r="BI172" s="153">
        <f>IF(N172="nulová",J172,0)</f>
        <v>0</v>
      </c>
      <c r="BJ172" s="18" t="s">
        <v>81</v>
      </c>
      <c r="BK172" s="153">
        <f>ROUND(I172*H172,2)</f>
        <v>0</v>
      </c>
      <c r="BL172" s="18" t="s">
        <v>144</v>
      </c>
      <c r="BM172" s="152" t="s">
        <v>1321</v>
      </c>
    </row>
    <row r="173" spans="1:65" s="13" customFormat="1">
      <c r="B173" s="154"/>
      <c r="D173" s="155" t="s">
        <v>146</v>
      </c>
      <c r="E173" s="156" t="s">
        <v>1</v>
      </c>
      <c r="F173" s="157" t="s">
        <v>1322</v>
      </c>
      <c r="H173" s="158">
        <v>1.5</v>
      </c>
      <c r="L173" s="154"/>
      <c r="M173" s="159"/>
      <c r="N173" s="160"/>
      <c r="O173" s="160"/>
      <c r="P173" s="160"/>
      <c r="Q173" s="160"/>
      <c r="R173" s="160"/>
      <c r="S173" s="160"/>
      <c r="T173" s="161"/>
      <c r="AT173" s="156" t="s">
        <v>146</v>
      </c>
      <c r="AU173" s="156" t="s">
        <v>83</v>
      </c>
      <c r="AV173" s="13" t="s">
        <v>83</v>
      </c>
      <c r="AW173" s="13" t="s">
        <v>29</v>
      </c>
      <c r="AX173" s="13" t="s">
        <v>81</v>
      </c>
      <c r="AY173" s="156" t="s">
        <v>137</v>
      </c>
    </row>
    <row r="174" spans="1:65" s="12" customFormat="1" ht="22.9" customHeight="1">
      <c r="B174" s="129"/>
      <c r="D174" s="130" t="s">
        <v>72</v>
      </c>
      <c r="E174" s="139" t="s">
        <v>181</v>
      </c>
      <c r="F174" s="139" t="s">
        <v>1323</v>
      </c>
      <c r="J174" s="140">
        <f>BK174</f>
        <v>0</v>
      </c>
      <c r="L174" s="129"/>
      <c r="M174" s="133"/>
      <c r="N174" s="134"/>
      <c r="O174" s="134"/>
      <c r="P174" s="135">
        <f>SUM(P175:P188)</f>
        <v>45.295999999999999</v>
      </c>
      <c r="Q174" s="134"/>
      <c r="R174" s="135">
        <f>SUM(R175:R188)</f>
        <v>1.9632860399999998</v>
      </c>
      <c r="S174" s="134"/>
      <c r="T174" s="136">
        <f>SUM(T175:T188)</f>
        <v>0</v>
      </c>
      <c r="AR174" s="130" t="s">
        <v>81</v>
      </c>
      <c r="AT174" s="137" t="s">
        <v>72</v>
      </c>
      <c r="AU174" s="137" t="s">
        <v>81</v>
      </c>
      <c r="AY174" s="130" t="s">
        <v>137</v>
      </c>
      <c r="BK174" s="138">
        <f>SUM(BK175:BK188)</f>
        <v>0</v>
      </c>
    </row>
    <row r="175" spans="1:65" s="2" customFormat="1" ht="24.2" customHeight="1">
      <c r="A175" s="30"/>
      <c r="B175" s="141"/>
      <c r="C175" s="142" t="s">
        <v>8</v>
      </c>
      <c r="D175" s="142" t="s">
        <v>139</v>
      </c>
      <c r="E175" s="143" t="s">
        <v>1324</v>
      </c>
      <c r="F175" s="144" t="s">
        <v>1325</v>
      </c>
      <c r="G175" s="145" t="s">
        <v>142</v>
      </c>
      <c r="H175" s="146">
        <v>89.5</v>
      </c>
      <c r="I175" s="198"/>
      <c r="J175" s="147">
        <f>ROUND(I175*H175,2)</f>
        <v>0</v>
      </c>
      <c r="K175" s="144" t="s">
        <v>143</v>
      </c>
      <c r="L175" s="31"/>
      <c r="M175" s="148" t="s">
        <v>1</v>
      </c>
      <c r="N175" s="149" t="s">
        <v>38</v>
      </c>
      <c r="O175" s="150">
        <v>0.124</v>
      </c>
      <c r="P175" s="150">
        <f>O175*H175</f>
        <v>11.098000000000001</v>
      </c>
      <c r="Q175" s="150">
        <v>0</v>
      </c>
      <c r="R175" s="150">
        <f>Q175*H175</f>
        <v>0</v>
      </c>
      <c r="S175" s="150">
        <v>0</v>
      </c>
      <c r="T175" s="151">
        <f>S175*H175</f>
        <v>0</v>
      </c>
      <c r="U175" s="30"/>
      <c r="V175" s="30"/>
      <c r="W175" s="30"/>
      <c r="X175" s="30"/>
      <c r="Y175" s="30"/>
      <c r="Z175" s="30"/>
      <c r="AA175" s="30"/>
      <c r="AB175" s="30"/>
      <c r="AC175" s="30"/>
      <c r="AD175" s="30"/>
      <c r="AE175" s="30"/>
      <c r="AR175" s="152" t="s">
        <v>144</v>
      </c>
      <c r="AT175" s="152" t="s">
        <v>139</v>
      </c>
      <c r="AU175" s="152" t="s">
        <v>83</v>
      </c>
      <c r="AY175" s="18" t="s">
        <v>137</v>
      </c>
      <c r="BE175" s="153">
        <f>IF(N175="základní",J175,0)</f>
        <v>0</v>
      </c>
      <c r="BF175" s="153">
        <f>IF(N175="snížená",J175,0)</f>
        <v>0</v>
      </c>
      <c r="BG175" s="153">
        <f>IF(N175="zákl. přenesená",J175,0)</f>
        <v>0</v>
      </c>
      <c r="BH175" s="153">
        <f>IF(N175="sníž. přenesená",J175,0)</f>
        <v>0</v>
      </c>
      <c r="BI175" s="153">
        <f>IF(N175="nulová",J175,0)</f>
        <v>0</v>
      </c>
      <c r="BJ175" s="18" t="s">
        <v>81</v>
      </c>
      <c r="BK175" s="153">
        <f>ROUND(I175*H175,2)</f>
        <v>0</v>
      </c>
      <c r="BL175" s="18" t="s">
        <v>144</v>
      </c>
      <c r="BM175" s="152" t="s">
        <v>1326</v>
      </c>
    </row>
    <row r="176" spans="1:65" s="13" customFormat="1">
      <c r="B176" s="154"/>
      <c r="D176" s="155" t="s">
        <v>146</v>
      </c>
      <c r="E176" s="156" t="s">
        <v>1</v>
      </c>
      <c r="F176" s="157" t="s">
        <v>1327</v>
      </c>
      <c r="H176" s="158">
        <v>76.5</v>
      </c>
      <c r="L176" s="154"/>
      <c r="M176" s="159"/>
      <c r="N176" s="160"/>
      <c r="O176" s="160"/>
      <c r="P176" s="160"/>
      <c r="Q176" s="160"/>
      <c r="R176" s="160"/>
      <c r="S176" s="160"/>
      <c r="T176" s="161"/>
      <c r="AT176" s="156" t="s">
        <v>146</v>
      </c>
      <c r="AU176" s="156" t="s">
        <v>83</v>
      </c>
      <c r="AV176" s="13" t="s">
        <v>83</v>
      </c>
      <c r="AW176" s="13" t="s">
        <v>29</v>
      </c>
      <c r="AX176" s="13" t="s">
        <v>73</v>
      </c>
      <c r="AY176" s="156" t="s">
        <v>137</v>
      </c>
    </row>
    <row r="177" spans="1:65" s="13" customFormat="1">
      <c r="B177" s="154"/>
      <c r="D177" s="155" t="s">
        <v>146</v>
      </c>
      <c r="E177" s="156" t="s">
        <v>1</v>
      </c>
      <c r="F177" s="157" t="s">
        <v>1328</v>
      </c>
      <c r="H177" s="158">
        <v>13</v>
      </c>
      <c r="L177" s="154"/>
      <c r="M177" s="159"/>
      <c r="N177" s="160"/>
      <c r="O177" s="160"/>
      <c r="P177" s="160"/>
      <c r="Q177" s="160"/>
      <c r="R177" s="160"/>
      <c r="S177" s="160"/>
      <c r="T177" s="161"/>
      <c r="AT177" s="156" t="s">
        <v>146</v>
      </c>
      <c r="AU177" s="156" t="s">
        <v>83</v>
      </c>
      <c r="AV177" s="13" t="s">
        <v>83</v>
      </c>
      <c r="AW177" s="13" t="s">
        <v>29</v>
      </c>
      <c r="AX177" s="13" t="s">
        <v>73</v>
      </c>
      <c r="AY177" s="156" t="s">
        <v>137</v>
      </c>
    </row>
    <row r="178" spans="1:65" s="14" customFormat="1">
      <c r="B178" s="162"/>
      <c r="D178" s="155" t="s">
        <v>146</v>
      </c>
      <c r="E178" s="163" t="s">
        <v>1</v>
      </c>
      <c r="F178" s="164" t="s">
        <v>160</v>
      </c>
      <c r="H178" s="165">
        <v>89.5</v>
      </c>
      <c r="L178" s="162"/>
      <c r="M178" s="166"/>
      <c r="N178" s="167"/>
      <c r="O178" s="167"/>
      <c r="P178" s="167"/>
      <c r="Q178" s="167"/>
      <c r="R178" s="167"/>
      <c r="S178" s="167"/>
      <c r="T178" s="168"/>
      <c r="AT178" s="163" t="s">
        <v>146</v>
      </c>
      <c r="AU178" s="163" t="s">
        <v>83</v>
      </c>
      <c r="AV178" s="14" t="s">
        <v>144</v>
      </c>
      <c r="AW178" s="14" t="s">
        <v>29</v>
      </c>
      <c r="AX178" s="14" t="s">
        <v>81</v>
      </c>
      <c r="AY178" s="163" t="s">
        <v>137</v>
      </c>
    </row>
    <row r="179" spans="1:65" s="2" customFormat="1" ht="24.2" customHeight="1">
      <c r="A179" s="30"/>
      <c r="B179" s="141"/>
      <c r="C179" s="169" t="s">
        <v>222</v>
      </c>
      <c r="D179" s="169" t="s">
        <v>201</v>
      </c>
      <c r="E179" s="170" t="s">
        <v>1329</v>
      </c>
      <c r="F179" s="171" t="s">
        <v>1330</v>
      </c>
      <c r="G179" s="172" t="s">
        <v>142</v>
      </c>
      <c r="H179" s="173">
        <v>90.843000000000004</v>
      </c>
      <c r="I179" s="198"/>
      <c r="J179" s="174">
        <f>ROUND(I179*H179,2)</f>
        <v>0</v>
      </c>
      <c r="K179" s="171" t="s">
        <v>143</v>
      </c>
      <c r="L179" s="175"/>
      <c r="M179" s="176" t="s">
        <v>1</v>
      </c>
      <c r="N179" s="177" t="s">
        <v>38</v>
      </c>
      <c r="O179" s="150">
        <v>0</v>
      </c>
      <c r="P179" s="150">
        <f>O179*H179</f>
        <v>0</v>
      </c>
      <c r="Q179" s="150">
        <v>2.7999999999999998E-4</v>
      </c>
      <c r="R179" s="150">
        <f>Q179*H179</f>
        <v>2.543604E-2</v>
      </c>
      <c r="S179" s="150">
        <v>0</v>
      </c>
      <c r="T179" s="151">
        <f>S179*H179</f>
        <v>0</v>
      </c>
      <c r="U179" s="30"/>
      <c r="V179" s="30"/>
      <c r="W179" s="30"/>
      <c r="X179" s="30"/>
      <c r="Y179" s="30"/>
      <c r="Z179" s="30"/>
      <c r="AA179" s="30"/>
      <c r="AB179" s="30"/>
      <c r="AC179" s="30"/>
      <c r="AD179" s="30"/>
      <c r="AE179" s="30"/>
      <c r="AR179" s="152" t="s">
        <v>181</v>
      </c>
      <c r="AT179" s="152" t="s">
        <v>201</v>
      </c>
      <c r="AU179" s="152" t="s">
        <v>83</v>
      </c>
      <c r="AY179" s="18" t="s">
        <v>137</v>
      </c>
      <c r="BE179" s="153">
        <f>IF(N179="základní",J179,0)</f>
        <v>0</v>
      </c>
      <c r="BF179" s="153">
        <f>IF(N179="snížená",J179,0)</f>
        <v>0</v>
      </c>
      <c r="BG179" s="153">
        <f>IF(N179="zákl. přenesená",J179,0)</f>
        <v>0</v>
      </c>
      <c r="BH179" s="153">
        <f>IF(N179="sníž. přenesená",J179,0)</f>
        <v>0</v>
      </c>
      <c r="BI179" s="153">
        <f>IF(N179="nulová",J179,0)</f>
        <v>0</v>
      </c>
      <c r="BJ179" s="18" t="s">
        <v>81</v>
      </c>
      <c r="BK179" s="153">
        <f>ROUND(I179*H179,2)</f>
        <v>0</v>
      </c>
      <c r="BL179" s="18" t="s">
        <v>144</v>
      </c>
      <c r="BM179" s="152" t="s">
        <v>1331</v>
      </c>
    </row>
    <row r="180" spans="1:65" s="13" customFormat="1">
      <c r="B180" s="154"/>
      <c r="D180" s="155" t="s">
        <v>146</v>
      </c>
      <c r="F180" s="157" t="s">
        <v>1332</v>
      </c>
      <c r="H180" s="158">
        <v>90.843000000000004</v>
      </c>
      <c r="L180" s="154"/>
      <c r="M180" s="159"/>
      <c r="N180" s="160"/>
      <c r="O180" s="160"/>
      <c r="P180" s="160"/>
      <c r="Q180" s="160"/>
      <c r="R180" s="160"/>
      <c r="S180" s="160"/>
      <c r="T180" s="161"/>
      <c r="AT180" s="156" t="s">
        <v>146</v>
      </c>
      <c r="AU180" s="156" t="s">
        <v>83</v>
      </c>
      <c r="AV180" s="13" t="s">
        <v>83</v>
      </c>
      <c r="AW180" s="13" t="s">
        <v>3</v>
      </c>
      <c r="AX180" s="13" t="s">
        <v>81</v>
      </c>
      <c r="AY180" s="156" t="s">
        <v>137</v>
      </c>
    </row>
    <row r="181" spans="1:65" s="2" customFormat="1" ht="24.2" customHeight="1">
      <c r="A181" s="30"/>
      <c r="B181" s="141"/>
      <c r="C181" s="142" t="s">
        <v>227</v>
      </c>
      <c r="D181" s="142" t="s">
        <v>139</v>
      </c>
      <c r="E181" s="143" t="s">
        <v>1333</v>
      </c>
      <c r="F181" s="144" t="s">
        <v>1334</v>
      </c>
      <c r="G181" s="145" t="s">
        <v>142</v>
      </c>
      <c r="H181" s="146">
        <v>3</v>
      </c>
      <c r="I181" s="198"/>
      <c r="J181" s="147">
        <f t="shared" ref="J181:J188" si="0">ROUND(I181*H181,2)</f>
        <v>0</v>
      </c>
      <c r="K181" s="144" t="s">
        <v>143</v>
      </c>
      <c r="L181" s="31"/>
      <c r="M181" s="148" t="s">
        <v>1</v>
      </c>
      <c r="N181" s="149" t="s">
        <v>38</v>
      </c>
      <c r="O181" s="150">
        <v>0.20699999999999999</v>
      </c>
      <c r="P181" s="150">
        <f t="shared" ref="P181:P188" si="1">O181*H181</f>
        <v>0.621</v>
      </c>
      <c r="Q181" s="150">
        <v>7.4599999999999996E-3</v>
      </c>
      <c r="R181" s="150">
        <f t="shared" ref="R181:R188" si="2">Q181*H181</f>
        <v>2.2379999999999997E-2</v>
      </c>
      <c r="S181" s="150">
        <v>0</v>
      </c>
      <c r="T181" s="151">
        <f t="shared" ref="T181:T188" si="3">S181*H181</f>
        <v>0</v>
      </c>
      <c r="U181" s="30"/>
      <c r="V181" s="30"/>
      <c r="W181" s="30"/>
      <c r="X181" s="30"/>
      <c r="Y181" s="30"/>
      <c r="Z181" s="30"/>
      <c r="AA181" s="30"/>
      <c r="AB181" s="30"/>
      <c r="AC181" s="30"/>
      <c r="AD181" s="30"/>
      <c r="AE181" s="30"/>
      <c r="AR181" s="152" t="s">
        <v>144</v>
      </c>
      <c r="AT181" s="152" t="s">
        <v>139</v>
      </c>
      <c r="AU181" s="152" t="s">
        <v>83</v>
      </c>
      <c r="AY181" s="18" t="s">
        <v>137</v>
      </c>
      <c r="BE181" s="153">
        <f t="shared" ref="BE181:BE188" si="4">IF(N181="základní",J181,0)</f>
        <v>0</v>
      </c>
      <c r="BF181" s="153">
        <f t="shared" ref="BF181:BF188" si="5">IF(N181="snížená",J181,0)</f>
        <v>0</v>
      </c>
      <c r="BG181" s="153">
        <f t="shared" ref="BG181:BG188" si="6">IF(N181="zákl. přenesená",J181,0)</f>
        <v>0</v>
      </c>
      <c r="BH181" s="153">
        <f t="shared" ref="BH181:BH188" si="7">IF(N181="sníž. přenesená",J181,0)</f>
        <v>0</v>
      </c>
      <c r="BI181" s="153">
        <f t="shared" ref="BI181:BI188" si="8">IF(N181="nulová",J181,0)</f>
        <v>0</v>
      </c>
      <c r="BJ181" s="18" t="s">
        <v>81</v>
      </c>
      <c r="BK181" s="153">
        <f t="shared" ref="BK181:BK188" si="9">ROUND(I181*H181,2)</f>
        <v>0</v>
      </c>
      <c r="BL181" s="18" t="s">
        <v>144</v>
      </c>
      <c r="BM181" s="152" t="s">
        <v>1335</v>
      </c>
    </row>
    <row r="182" spans="1:65" s="2" customFormat="1" ht="24.2" customHeight="1">
      <c r="A182" s="30"/>
      <c r="B182" s="141"/>
      <c r="C182" s="142" t="s">
        <v>232</v>
      </c>
      <c r="D182" s="142" t="s">
        <v>139</v>
      </c>
      <c r="E182" s="143" t="s">
        <v>1336</v>
      </c>
      <c r="F182" s="144" t="s">
        <v>1337</v>
      </c>
      <c r="G182" s="145" t="s">
        <v>142</v>
      </c>
      <c r="H182" s="146">
        <v>75</v>
      </c>
      <c r="I182" s="198"/>
      <c r="J182" s="147">
        <f t="shared" si="0"/>
        <v>0</v>
      </c>
      <c r="K182" s="144" t="s">
        <v>143</v>
      </c>
      <c r="L182" s="31"/>
      <c r="M182" s="148" t="s">
        <v>1</v>
      </c>
      <c r="N182" s="149" t="s">
        <v>38</v>
      </c>
      <c r="O182" s="150">
        <v>0.25800000000000001</v>
      </c>
      <c r="P182" s="150">
        <f t="shared" si="1"/>
        <v>19.350000000000001</v>
      </c>
      <c r="Q182" s="150">
        <v>2.7599999999999999E-3</v>
      </c>
      <c r="R182" s="150">
        <f t="shared" si="2"/>
        <v>0.20699999999999999</v>
      </c>
      <c r="S182" s="150">
        <v>0</v>
      </c>
      <c r="T182" s="151">
        <f t="shared" si="3"/>
        <v>0</v>
      </c>
      <c r="U182" s="30"/>
      <c r="V182" s="30"/>
      <c r="W182" s="30"/>
      <c r="X182" s="30"/>
      <c r="Y182" s="30"/>
      <c r="Z182" s="30"/>
      <c r="AA182" s="30"/>
      <c r="AB182" s="30"/>
      <c r="AC182" s="30"/>
      <c r="AD182" s="30"/>
      <c r="AE182" s="30"/>
      <c r="AR182" s="152" t="s">
        <v>144</v>
      </c>
      <c r="AT182" s="152" t="s">
        <v>139</v>
      </c>
      <c r="AU182" s="152" t="s">
        <v>83</v>
      </c>
      <c r="AY182" s="18" t="s">
        <v>137</v>
      </c>
      <c r="BE182" s="153">
        <f t="shared" si="4"/>
        <v>0</v>
      </c>
      <c r="BF182" s="153">
        <f t="shared" si="5"/>
        <v>0</v>
      </c>
      <c r="BG182" s="153">
        <f t="shared" si="6"/>
        <v>0</v>
      </c>
      <c r="BH182" s="153">
        <f t="shared" si="7"/>
        <v>0</v>
      </c>
      <c r="BI182" s="153">
        <f t="shared" si="8"/>
        <v>0</v>
      </c>
      <c r="BJ182" s="18" t="s">
        <v>81</v>
      </c>
      <c r="BK182" s="153">
        <f t="shared" si="9"/>
        <v>0</v>
      </c>
      <c r="BL182" s="18" t="s">
        <v>144</v>
      </c>
      <c r="BM182" s="152" t="s">
        <v>1338</v>
      </c>
    </row>
    <row r="183" spans="1:65" s="2" customFormat="1" ht="16.5" customHeight="1">
      <c r="A183" s="30"/>
      <c r="B183" s="141"/>
      <c r="C183" s="142" t="s">
        <v>237</v>
      </c>
      <c r="D183" s="142" t="s">
        <v>139</v>
      </c>
      <c r="E183" s="143" t="s">
        <v>1339</v>
      </c>
      <c r="F183" s="144" t="s">
        <v>1340</v>
      </c>
      <c r="G183" s="145" t="s">
        <v>142</v>
      </c>
      <c r="H183" s="146">
        <v>89.5</v>
      </c>
      <c r="I183" s="198"/>
      <c r="J183" s="147">
        <f t="shared" si="0"/>
        <v>0</v>
      </c>
      <c r="K183" s="144" t="s">
        <v>143</v>
      </c>
      <c r="L183" s="31"/>
      <c r="M183" s="148" t="s">
        <v>1</v>
      </c>
      <c r="N183" s="149" t="s">
        <v>38</v>
      </c>
      <c r="O183" s="150">
        <v>6.2E-2</v>
      </c>
      <c r="P183" s="150">
        <f t="shared" si="1"/>
        <v>5.5490000000000004</v>
      </c>
      <c r="Q183" s="150">
        <v>0</v>
      </c>
      <c r="R183" s="150">
        <f t="shared" si="2"/>
        <v>0</v>
      </c>
      <c r="S183" s="150">
        <v>0</v>
      </c>
      <c r="T183" s="151">
        <f t="shared" si="3"/>
        <v>0</v>
      </c>
      <c r="U183" s="30"/>
      <c r="V183" s="30"/>
      <c r="W183" s="30"/>
      <c r="X183" s="30"/>
      <c r="Y183" s="30"/>
      <c r="Z183" s="30"/>
      <c r="AA183" s="30"/>
      <c r="AB183" s="30"/>
      <c r="AC183" s="30"/>
      <c r="AD183" s="30"/>
      <c r="AE183" s="30"/>
      <c r="AR183" s="152" t="s">
        <v>144</v>
      </c>
      <c r="AT183" s="152" t="s">
        <v>139</v>
      </c>
      <c r="AU183" s="152" t="s">
        <v>83</v>
      </c>
      <c r="AY183" s="18" t="s">
        <v>137</v>
      </c>
      <c r="BE183" s="153">
        <f t="shared" si="4"/>
        <v>0</v>
      </c>
      <c r="BF183" s="153">
        <f t="shared" si="5"/>
        <v>0</v>
      </c>
      <c r="BG183" s="153">
        <f t="shared" si="6"/>
        <v>0</v>
      </c>
      <c r="BH183" s="153">
        <f t="shared" si="7"/>
        <v>0</v>
      </c>
      <c r="BI183" s="153">
        <f t="shared" si="8"/>
        <v>0</v>
      </c>
      <c r="BJ183" s="18" t="s">
        <v>81</v>
      </c>
      <c r="BK183" s="153">
        <f t="shared" si="9"/>
        <v>0</v>
      </c>
      <c r="BL183" s="18" t="s">
        <v>144</v>
      </c>
      <c r="BM183" s="152" t="s">
        <v>1341</v>
      </c>
    </row>
    <row r="184" spans="1:65" s="2" customFormat="1" ht="33" customHeight="1">
      <c r="A184" s="30"/>
      <c r="B184" s="141"/>
      <c r="C184" s="142" t="s">
        <v>242</v>
      </c>
      <c r="D184" s="142" t="s">
        <v>139</v>
      </c>
      <c r="E184" s="143" t="s">
        <v>1342</v>
      </c>
      <c r="F184" s="144" t="s">
        <v>1343</v>
      </c>
      <c r="G184" s="145" t="s">
        <v>275</v>
      </c>
      <c r="H184" s="146">
        <v>1</v>
      </c>
      <c r="I184" s="198"/>
      <c r="J184" s="147">
        <f t="shared" si="0"/>
        <v>0</v>
      </c>
      <c r="K184" s="144" t="s">
        <v>143</v>
      </c>
      <c r="L184" s="31"/>
      <c r="M184" s="148" t="s">
        <v>1</v>
      </c>
      <c r="N184" s="149" t="s">
        <v>38</v>
      </c>
      <c r="O184" s="150">
        <v>3.964</v>
      </c>
      <c r="P184" s="150">
        <f t="shared" si="1"/>
        <v>3.964</v>
      </c>
      <c r="Q184" s="150">
        <v>1.5434300000000001</v>
      </c>
      <c r="R184" s="150">
        <f t="shared" si="2"/>
        <v>1.5434300000000001</v>
      </c>
      <c r="S184" s="150">
        <v>0</v>
      </c>
      <c r="T184" s="151">
        <f t="shared" si="3"/>
        <v>0</v>
      </c>
      <c r="U184" s="30"/>
      <c r="V184" s="30"/>
      <c r="W184" s="30"/>
      <c r="X184" s="30"/>
      <c r="Y184" s="30"/>
      <c r="Z184" s="30"/>
      <c r="AA184" s="30"/>
      <c r="AB184" s="30"/>
      <c r="AC184" s="30"/>
      <c r="AD184" s="30"/>
      <c r="AE184" s="30"/>
      <c r="AR184" s="152" t="s">
        <v>144</v>
      </c>
      <c r="AT184" s="152" t="s">
        <v>139</v>
      </c>
      <c r="AU184" s="152" t="s">
        <v>83</v>
      </c>
      <c r="AY184" s="18" t="s">
        <v>137</v>
      </c>
      <c r="BE184" s="153">
        <f t="shared" si="4"/>
        <v>0</v>
      </c>
      <c r="BF184" s="153">
        <f t="shared" si="5"/>
        <v>0</v>
      </c>
      <c r="BG184" s="153">
        <f t="shared" si="6"/>
        <v>0</v>
      </c>
      <c r="BH184" s="153">
        <f t="shared" si="7"/>
        <v>0</v>
      </c>
      <c r="BI184" s="153">
        <f t="shared" si="8"/>
        <v>0</v>
      </c>
      <c r="BJ184" s="18" t="s">
        <v>81</v>
      </c>
      <c r="BK184" s="153">
        <f t="shared" si="9"/>
        <v>0</v>
      </c>
      <c r="BL184" s="18" t="s">
        <v>144</v>
      </c>
      <c r="BM184" s="152" t="s">
        <v>1344</v>
      </c>
    </row>
    <row r="185" spans="1:65" s="2" customFormat="1" ht="24.2" customHeight="1">
      <c r="A185" s="30"/>
      <c r="B185" s="141"/>
      <c r="C185" s="169" t="s">
        <v>7</v>
      </c>
      <c r="D185" s="169" t="s">
        <v>201</v>
      </c>
      <c r="E185" s="170" t="s">
        <v>1345</v>
      </c>
      <c r="F185" s="171" t="s">
        <v>1346</v>
      </c>
      <c r="G185" s="172" t="s">
        <v>275</v>
      </c>
      <c r="H185" s="173">
        <v>1</v>
      </c>
      <c r="I185" s="198"/>
      <c r="J185" s="174">
        <f t="shared" si="0"/>
        <v>0</v>
      </c>
      <c r="K185" s="171" t="s">
        <v>143</v>
      </c>
      <c r="L185" s="175"/>
      <c r="M185" s="176" t="s">
        <v>1</v>
      </c>
      <c r="N185" s="177" t="s">
        <v>38</v>
      </c>
      <c r="O185" s="150">
        <v>0</v>
      </c>
      <c r="P185" s="150">
        <f t="shared" si="1"/>
        <v>0</v>
      </c>
      <c r="Q185" s="150">
        <v>4.2999999999999997E-2</v>
      </c>
      <c r="R185" s="150">
        <f t="shared" si="2"/>
        <v>4.2999999999999997E-2</v>
      </c>
      <c r="S185" s="150">
        <v>0</v>
      </c>
      <c r="T185" s="151">
        <f t="shared" si="3"/>
        <v>0</v>
      </c>
      <c r="U185" s="30"/>
      <c r="V185" s="30"/>
      <c r="W185" s="30"/>
      <c r="X185" s="30"/>
      <c r="Y185" s="30"/>
      <c r="Z185" s="30"/>
      <c r="AA185" s="30"/>
      <c r="AB185" s="30"/>
      <c r="AC185" s="30"/>
      <c r="AD185" s="30"/>
      <c r="AE185" s="30"/>
      <c r="AR185" s="152" t="s">
        <v>181</v>
      </c>
      <c r="AT185" s="152" t="s">
        <v>201</v>
      </c>
      <c r="AU185" s="152" t="s">
        <v>83</v>
      </c>
      <c r="AY185" s="18" t="s">
        <v>137</v>
      </c>
      <c r="BE185" s="153">
        <f t="shared" si="4"/>
        <v>0</v>
      </c>
      <c r="BF185" s="153">
        <f t="shared" si="5"/>
        <v>0</v>
      </c>
      <c r="BG185" s="153">
        <f t="shared" si="6"/>
        <v>0</v>
      </c>
      <c r="BH185" s="153">
        <f t="shared" si="7"/>
        <v>0</v>
      </c>
      <c r="BI185" s="153">
        <f t="shared" si="8"/>
        <v>0</v>
      </c>
      <c r="BJ185" s="18" t="s">
        <v>81</v>
      </c>
      <c r="BK185" s="153">
        <f t="shared" si="9"/>
        <v>0</v>
      </c>
      <c r="BL185" s="18" t="s">
        <v>144</v>
      </c>
      <c r="BM185" s="152" t="s">
        <v>1347</v>
      </c>
    </row>
    <row r="186" spans="1:65" s="2" customFormat="1" ht="16.5" customHeight="1">
      <c r="A186" s="30"/>
      <c r="B186" s="141"/>
      <c r="C186" s="169" t="s">
        <v>251</v>
      </c>
      <c r="D186" s="169" t="s">
        <v>201</v>
      </c>
      <c r="E186" s="170" t="s">
        <v>1348</v>
      </c>
      <c r="F186" s="171" t="s">
        <v>1349</v>
      </c>
      <c r="G186" s="172" t="s">
        <v>215</v>
      </c>
      <c r="H186" s="173">
        <v>1</v>
      </c>
      <c r="I186" s="198"/>
      <c r="J186" s="174">
        <f t="shared" si="0"/>
        <v>0</v>
      </c>
      <c r="K186" s="171" t="s">
        <v>143</v>
      </c>
      <c r="L186" s="175"/>
      <c r="M186" s="176" t="s">
        <v>1</v>
      </c>
      <c r="N186" s="177" t="s">
        <v>38</v>
      </c>
      <c r="O186" s="150">
        <v>0</v>
      </c>
      <c r="P186" s="150">
        <f t="shared" si="1"/>
        <v>0</v>
      </c>
      <c r="Q186" s="150">
        <v>1.4500000000000001E-2</v>
      </c>
      <c r="R186" s="150">
        <f t="shared" si="2"/>
        <v>1.4500000000000001E-2</v>
      </c>
      <c r="S186" s="150">
        <v>0</v>
      </c>
      <c r="T186" s="151">
        <f t="shared" si="3"/>
        <v>0</v>
      </c>
      <c r="U186" s="30"/>
      <c r="V186" s="30"/>
      <c r="W186" s="30"/>
      <c r="X186" s="30"/>
      <c r="Y186" s="30"/>
      <c r="Z186" s="30"/>
      <c r="AA186" s="30"/>
      <c r="AB186" s="30"/>
      <c r="AC186" s="30"/>
      <c r="AD186" s="30"/>
      <c r="AE186" s="30"/>
      <c r="AR186" s="152" t="s">
        <v>181</v>
      </c>
      <c r="AT186" s="152" t="s">
        <v>201</v>
      </c>
      <c r="AU186" s="152" t="s">
        <v>83</v>
      </c>
      <c r="AY186" s="18" t="s">
        <v>137</v>
      </c>
      <c r="BE186" s="153">
        <f t="shared" si="4"/>
        <v>0</v>
      </c>
      <c r="BF186" s="153">
        <f t="shared" si="5"/>
        <v>0</v>
      </c>
      <c r="BG186" s="153">
        <f t="shared" si="6"/>
        <v>0</v>
      </c>
      <c r="BH186" s="153">
        <f t="shared" si="7"/>
        <v>0</v>
      </c>
      <c r="BI186" s="153">
        <f t="shared" si="8"/>
        <v>0</v>
      </c>
      <c r="BJ186" s="18" t="s">
        <v>81</v>
      </c>
      <c r="BK186" s="153">
        <f t="shared" si="9"/>
        <v>0</v>
      </c>
      <c r="BL186" s="18" t="s">
        <v>144</v>
      </c>
      <c r="BM186" s="152" t="s">
        <v>1350</v>
      </c>
    </row>
    <row r="187" spans="1:65" s="2" customFormat="1" ht="24.2" customHeight="1">
      <c r="A187" s="30"/>
      <c r="B187" s="141"/>
      <c r="C187" s="142" t="s">
        <v>258</v>
      </c>
      <c r="D187" s="142" t="s">
        <v>139</v>
      </c>
      <c r="E187" s="143" t="s">
        <v>1351</v>
      </c>
      <c r="F187" s="144" t="s">
        <v>1352</v>
      </c>
      <c r="G187" s="145" t="s">
        <v>275</v>
      </c>
      <c r="H187" s="146">
        <v>1</v>
      </c>
      <c r="I187" s="198"/>
      <c r="J187" s="147">
        <f t="shared" si="0"/>
        <v>0</v>
      </c>
      <c r="K187" s="144" t="s">
        <v>143</v>
      </c>
      <c r="L187" s="31"/>
      <c r="M187" s="148" t="s">
        <v>1</v>
      </c>
      <c r="N187" s="149" t="s">
        <v>38</v>
      </c>
      <c r="O187" s="150">
        <v>4.048</v>
      </c>
      <c r="P187" s="150">
        <f t="shared" si="1"/>
        <v>4.048</v>
      </c>
      <c r="Q187" s="150">
        <v>4.6940000000000003E-2</v>
      </c>
      <c r="R187" s="150">
        <f t="shared" si="2"/>
        <v>4.6940000000000003E-2</v>
      </c>
      <c r="S187" s="150">
        <v>0</v>
      </c>
      <c r="T187" s="151">
        <f t="shared" si="3"/>
        <v>0</v>
      </c>
      <c r="U187" s="30"/>
      <c r="V187" s="30"/>
      <c r="W187" s="30"/>
      <c r="X187" s="30"/>
      <c r="Y187" s="30"/>
      <c r="Z187" s="30"/>
      <c r="AA187" s="30"/>
      <c r="AB187" s="30"/>
      <c r="AC187" s="30"/>
      <c r="AD187" s="30"/>
      <c r="AE187" s="30"/>
      <c r="AR187" s="152" t="s">
        <v>144</v>
      </c>
      <c r="AT187" s="152" t="s">
        <v>139</v>
      </c>
      <c r="AU187" s="152" t="s">
        <v>83</v>
      </c>
      <c r="AY187" s="18" t="s">
        <v>137</v>
      </c>
      <c r="BE187" s="153">
        <f t="shared" si="4"/>
        <v>0</v>
      </c>
      <c r="BF187" s="153">
        <f t="shared" si="5"/>
        <v>0</v>
      </c>
      <c r="BG187" s="153">
        <f t="shared" si="6"/>
        <v>0</v>
      </c>
      <c r="BH187" s="153">
        <f t="shared" si="7"/>
        <v>0</v>
      </c>
      <c r="BI187" s="153">
        <f t="shared" si="8"/>
        <v>0</v>
      </c>
      <c r="BJ187" s="18" t="s">
        <v>81</v>
      </c>
      <c r="BK187" s="153">
        <f t="shared" si="9"/>
        <v>0</v>
      </c>
      <c r="BL187" s="18" t="s">
        <v>144</v>
      </c>
      <c r="BM187" s="152" t="s">
        <v>1353</v>
      </c>
    </row>
    <row r="188" spans="1:65" s="2" customFormat="1" ht="33" customHeight="1">
      <c r="A188" s="30"/>
      <c r="B188" s="141"/>
      <c r="C188" s="142" t="s">
        <v>264</v>
      </c>
      <c r="D188" s="142" t="s">
        <v>139</v>
      </c>
      <c r="E188" s="143" t="s">
        <v>1354</v>
      </c>
      <c r="F188" s="144" t="s">
        <v>1355</v>
      </c>
      <c r="G188" s="145" t="s">
        <v>275</v>
      </c>
      <c r="H188" s="146">
        <v>1</v>
      </c>
      <c r="I188" s="198"/>
      <c r="J188" s="147">
        <f t="shared" si="0"/>
        <v>0</v>
      </c>
      <c r="K188" s="144" t="s">
        <v>143</v>
      </c>
      <c r="L188" s="31"/>
      <c r="M188" s="148" t="s">
        <v>1</v>
      </c>
      <c r="N188" s="149" t="s">
        <v>38</v>
      </c>
      <c r="O188" s="150">
        <v>0.66600000000000004</v>
      </c>
      <c r="P188" s="150">
        <f t="shared" si="1"/>
        <v>0.66600000000000004</v>
      </c>
      <c r="Q188" s="150">
        <v>6.0600000000000001E-2</v>
      </c>
      <c r="R188" s="150">
        <f t="shared" si="2"/>
        <v>6.0600000000000001E-2</v>
      </c>
      <c r="S188" s="150">
        <v>0</v>
      </c>
      <c r="T188" s="151">
        <f t="shared" si="3"/>
        <v>0</v>
      </c>
      <c r="U188" s="30"/>
      <c r="V188" s="30"/>
      <c r="W188" s="30"/>
      <c r="X188" s="30"/>
      <c r="Y188" s="30"/>
      <c r="Z188" s="30"/>
      <c r="AA188" s="30"/>
      <c r="AB188" s="30"/>
      <c r="AC188" s="30"/>
      <c r="AD188" s="30"/>
      <c r="AE188" s="30"/>
      <c r="AR188" s="152" t="s">
        <v>144</v>
      </c>
      <c r="AT188" s="152" t="s">
        <v>139</v>
      </c>
      <c r="AU188" s="152" t="s">
        <v>83</v>
      </c>
      <c r="AY188" s="18" t="s">
        <v>137</v>
      </c>
      <c r="BE188" s="153">
        <f t="shared" si="4"/>
        <v>0</v>
      </c>
      <c r="BF188" s="153">
        <f t="shared" si="5"/>
        <v>0</v>
      </c>
      <c r="BG188" s="153">
        <f t="shared" si="6"/>
        <v>0</v>
      </c>
      <c r="BH188" s="153">
        <f t="shared" si="7"/>
        <v>0</v>
      </c>
      <c r="BI188" s="153">
        <f t="shared" si="8"/>
        <v>0</v>
      </c>
      <c r="BJ188" s="18" t="s">
        <v>81</v>
      </c>
      <c r="BK188" s="153">
        <f t="shared" si="9"/>
        <v>0</v>
      </c>
      <c r="BL188" s="18" t="s">
        <v>144</v>
      </c>
      <c r="BM188" s="152" t="s">
        <v>1356</v>
      </c>
    </row>
    <row r="189" spans="1:65" s="12" customFormat="1" ht="22.9" customHeight="1">
      <c r="B189" s="129"/>
      <c r="D189" s="130" t="s">
        <v>72</v>
      </c>
      <c r="E189" s="139" t="s">
        <v>594</v>
      </c>
      <c r="F189" s="139" t="s">
        <v>595</v>
      </c>
      <c r="J189" s="140">
        <f>BK189</f>
        <v>0</v>
      </c>
      <c r="L189" s="129"/>
      <c r="M189" s="133"/>
      <c r="N189" s="134"/>
      <c r="O189" s="134"/>
      <c r="P189" s="135">
        <f>P190</f>
        <v>169.31200000000001</v>
      </c>
      <c r="Q189" s="134"/>
      <c r="R189" s="135">
        <f>R190</f>
        <v>0</v>
      </c>
      <c r="S189" s="134"/>
      <c r="T189" s="136">
        <f>T190</f>
        <v>0</v>
      </c>
      <c r="AR189" s="130" t="s">
        <v>81</v>
      </c>
      <c r="AT189" s="137" t="s">
        <v>72</v>
      </c>
      <c r="AU189" s="137" t="s">
        <v>81</v>
      </c>
      <c r="AY189" s="130" t="s">
        <v>137</v>
      </c>
      <c r="BK189" s="138">
        <f>BK190</f>
        <v>0</v>
      </c>
    </row>
    <row r="190" spans="1:65" s="2" customFormat="1" ht="24.2" customHeight="1">
      <c r="A190" s="30"/>
      <c r="B190" s="141"/>
      <c r="C190" s="142" t="s">
        <v>272</v>
      </c>
      <c r="D190" s="142" t="s">
        <v>139</v>
      </c>
      <c r="E190" s="143" t="s">
        <v>1357</v>
      </c>
      <c r="F190" s="144" t="s">
        <v>1358</v>
      </c>
      <c r="G190" s="145" t="s">
        <v>184</v>
      </c>
      <c r="H190" s="146">
        <v>114.4</v>
      </c>
      <c r="I190" s="198"/>
      <c r="J190" s="147">
        <f>ROUND(I190*H190,2)</f>
        <v>0</v>
      </c>
      <c r="K190" s="144" t="s">
        <v>143</v>
      </c>
      <c r="L190" s="31"/>
      <c r="M190" s="194" t="s">
        <v>1</v>
      </c>
      <c r="N190" s="195" t="s">
        <v>38</v>
      </c>
      <c r="O190" s="196">
        <v>1.48</v>
      </c>
      <c r="P190" s="196">
        <f>O190*H190</f>
        <v>169.31200000000001</v>
      </c>
      <c r="Q190" s="196">
        <v>0</v>
      </c>
      <c r="R190" s="196">
        <f>Q190*H190</f>
        <v>0</v>
      </c>
      <c r="S190" s="196">
        <v>0</v>
      </c>
      <c r="T190" s="197">
        <f>S190*H190</f>
        <v>0</v>
      </c>
      <c r="U190" s="30"/>
      <c r="V190" s="30"/>
      <c r="W190" s="30"/>
      <c r="X190" s="30"/>
      <c r="Y190" s="30"/>
      <c r="Z190" s="30"/>
      <c r="AA190" s="30"/>
      <c r="AB190" s="30"/>
      <c r="AC190" s="30"/>
      <c r="AD190" s="30"/>
      <c r="AE190" s="30"/>
      <c r="AR190" s="152" t="s">
        <v>144</v>
      </c>
      <c r="AT190" s="152" t="s">
        <v>139</v>
      </c>
      <c r="AU190" s="152" t="s">
        <v>83</v>
      </c>
      <c r="AY190" s="18" t="s">
        <v>137</v>
      </c>
      <c r="BE190" s="153">
        <f>IF(N190="základní",J190,0)</f>
        <v>0</v>
      </c>
      <c r="BF190" s="153">
        <f>IF(N190="snížená",J190,0)</f>
        <v>0</v>
      </c>
      <c r="BG190" s="153">
        <f>IF(N190="zákl. přenesená",J190,0)</f>
        <v>0</v>
      </c>
      <c r="BH190" s="153">
        <f>IF(N190="sníž. přenesená",J190,0)</f>
        <v>0</v>
      </c>
      <c r="BI190" s="153">
        <f>IF(N190="nulová",J190,0)</f>
        <v>0</v>
      </c>
      <c r="BJ190" s="18" t="s">
        <v>81</v>
      </c>
      <c r="BK190" s="153">
        <f>ROUND(I190*H190,2)</f>
        <v>0</v>
      </c>
      <c r="BL190" s="18" t="s">
        <v>144</v>
      </c>
      <c r="BM190" s="152" t="s">
        <v>1359</v>
      </c>
    </row>
    <row r="191" spans="1:65" s="2" customFormat="1" ht="6.95" customHeight="1">
      <c r="A191" s="30"/>
      <c r="B191" s="45"/>
      <c r="C191" s="46"/>
      <c r="D191" s="46"/>
      <c r="E191" s="46"/>
      <c r="F191" s="46"/>
      <c r="G191" s="46"/>
      <c r="H191" s="46"/>
      <c r="I191" s="46"/>
      <c r="J191" s="46"/>
      <c r="K191" s="46"/>
      <c r="L191" s="31"/>
      <c r="M191" s="30"/>
      <c r="O191" s="30"/>
      <c r="P191" s="30"/>
      <c r="Q191" s="30"/>
      <c r="R191" s="30"/>
      <c r="S191" s="30"/>
      <c r="T191" s="30"/>
      <c r="U191" s="30"/>
      <c r="V191" s="30"/>
      <c r="W191" s="30"/>
      <c r="X191" s="30"/>
      <c r="Y191" s="30"/>
      <c r="Z191" s="30"/>
      <c r="AA191" s="30"/>
      <c r="AB191" s="30"/>
      <c r="AC191" s="30"/>
      <c r="AD191" s="30"/>
      <c r="AE191" s="30"/>
    </row>
  </sheetData>
  <sheetProtection formatCells="0"/>
  <protectedRanges>
    <protectedRange sqref="I124 I129 I133 I135 I141 I144 I146 I147 I156 I160 I163 I168 I170 I172 I175 I179 I181 I182 I183 I184 I185 I187 I186 I188 I190" name="jednotkové ceny"/>
  </protectedRanges>
  <autoFilter ref="C120:K190"/>
  <mergeCells count="9">
    <mergeCell ref="E87:H87"/>
    <mergeCell ref="E111:H111"/>
    <mergeCell ref="E113:H113"/>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6</vt:i4>
      </vt:variant>
    </vt:vector>
  </HeadingPairs>
  <TitlesOfParts>
    <vt:vector size="9" baseType="lpstr">
      <vt:lpstr>Rekapitulace stavby</vt:lpstr>
      <vt:lpstr>SO 701 - Stavební část</vt:lpstr>
      <vt:lpstr>SO 801 - Přípojky - kanal...</vt:lpstr>
      <vt:lpstr>'Rekapitulace stavby'!Názvy_tisku</vt:lpstr>
      <vt:lpstr>'SO 701 - Stavební část'!Názvy_tisku</vt:lpstr>
      <vt:lpstr>'SO 801 - Přípojky - kanal...'!Názvy_tisku</vt:lpstr>
      <vt:lpstr>'Rekapitulace stavby'!Oblast_tisku</vt:lpstr>
      <vt:lpstr>'SO 701 - Stavební část'!Oblast_tisku</vt:lpstr>
      <vt:lpstr>'SO 801 - Přípojky - kanal...'!Oblast_tisku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DESKTOP-7VAAOUV\Zuzana Kosáková</dc:creator>
  <cp:lastModifiedBy>Bušek</cp:lastModifiedBy>
  <dcterms:created xsi:type="dcterms:W3CDTF">2023-10-18T09:16:14Z</dcterms:created>
  <dcterms:modified xsi:type="dcterms:W3CDTF">2024-04-11T11:08:28Z</dcterms:modified>
</cp:coreProperties>
</file>