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03 - Komunikace Jihoz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'202503 - Komunikace Jihoz...'!$C$121:$K$231</definedName>
    <definedName name="_xlnm.Print_Area" localSheetId="1">'202503 - Komunikace Jihoz...'!$C$4:$J$76,'202503 - Komunikace Jihoz...'!$C$82:$J$105,'202503 - Komunikace Jihoz...'!$C$111:$J$231</definedName>
    <definedName name="_xlnm.Print_Titles" localSheetId="1">'202503 - Komunikace Jihoz...'!$121:$121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31"/>
  <c r="BH231"/>
  <c r="BG231"/>
  <c r="BF231"/>
  <c r="T231"/>
  <c r="T230"/>
  <c r="R231"/>
  <c r="R230"/>
  <c r="P231"/>
  <c r="P230"/>
  <c r="BI229"/>
  <c r="BH229"/>
  <c r="BG229"/>
  <c r="BF229"/>
  <c r="T229"/>
  <c r="T228"/>
  <c r="R229"/>
  <c r="R228"/>
  <c r="P229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F116"/>
  <c r="E114"/>
  <c r="F87"/>
  <c r="E85"/>
  <c r="J22"/>
  <c r="E22"/>
  <c r="J119"/>
  <c r="J21"/>
  <c r="J19"/>
  <c r="E19"/>
  <c r="J89"/>
  <c r="J18"/>
  <c r="J16"/>
  <c r="E16"/>
  <c r="F119"/>
  <c r="J15"/>
  <c r="J13"/>
  <c r="E13"/>
  <c r="F118"/>
  <c r="J12"/>
  <c r="J10"/>
  <c r="J87"/>
  <c i="1" r="L90"/>
  <c r="AM90"/>
  <c r="AM89"/>
  <c r="L89"/>
  <c r="AM87"/>
  <c r="L87"/>
  <c r="L85"/>
  <c r="L84"/>
  <c i="2" r="J227"/>
  <c r="BK221"/>
  <c r="J215"/>
  <c r="J204"/>
  <c r="J190"/>
  <c r="J186"/>
  <c r="BK173"/>
  <c r="J149"/>
  <c r="BK229"/>
  <c r="J209"/>
  <c r="J182"/>
  <c r="J171"/>
  <c r="BK149"/>
  <c r="J217"/>
  <c r="BK195"/>
  <c r="BK178"/>
  <c r="J173"/>
  <c r="J165"/>
  <c r="J145"/>
  <c r="BK226"/>
  <c r="BK214"/>
  <c r="BK209"/>
  <c r="J189"/>
  <c r="BK177"/>
  <c r="BK160"/>
  <c r="BK129"/>
  <c r="J225"/>
  <c r="J218"/>
  <c r="BK205"/>
  <c r="J192"/>
  <c r="J179"/>
  <c r="BK165"/>
  <c r="BK215"/>
  <c r="J195"/>
  <c r="BK181"/>
  <c r="BK169"/>
  <c r="J141"/>
  <c r="J214"/>
  <c r="BK192"/>
  <c r="J181"/>
  <c r="BK175"/>
  <c r="BK167"/>
  <c r="BK155"/>
  <c r="J133"/>
  <c r="BK227"/>
  <c r="BK218"/>
  <c r="BK211"/>
  <c r="J205"/>
  <c r="J188"/>
  <c r="J167"/>
  <c r="BK145"/>
  <c i="1" r="AS94"/>
  <c i="2" r="BK231"/>
  <c r="J220"/>
  <c r="J207"/>
  <c r="J199"/>
  <c r="BK188"/>
  <c r="J178"/>
  <c r="BK158"/>
  <c r="BK137"/>
  <c r="J224"/>
  <c r="BK204"/>
  <c r="J183"/>
  <c r="BK179"/>
  <c r="J152"/>
  <c r="BK220"/>
  <c r="J196"/>
  <c r="J184"/>
  <c r="BK171"/>
  <c r="J160"/>
  <c r="BK124"/>
  <c r="BK225"/>
  <c r="BK217"/>
  <c r="BK207"/>
  <c r="BK196"/>
  <c r="BK183"/>
  <c r="J162"/>
  <c r="BK133"/>
  <c r="J229"/>
  <c r="BK224"/>
  <c r="J212"/>
  <c r="J202"/>
  <c r="BK189"/>
  <c r="BK182"/>
  <c r="BK162"/>
  <c r="BK141"/>
  <c r="J226"/>
  <c r="J211"/>
  <c r="BK186"/>
  <c r="BK180"/>
  <c r="J155"/>
  <c r="J129"/>
  <c r="BK199"/>
  <c r="BK190"/>
  <c r="J180"/>
  <c r="J177"/>
  <c r="J169"/>
  <c r="J158"/>
  <c r="J137"/>
  <c r="J231"/>
  <c r="J221"/>
  <c r="BK212"/>
  <c r="BK202"/>
  <c r="BK184"/>
  <c r="J175"/>
  <c r="BK152"/>
  <c r="J124"/>
  <c l="1" r="R123"/>
  <c r="R157"/>
  <c r="R176"/>
  <c r="P194"/>
  <c r="BK201"/>
  <c r="J201"/>
  <c r="J101"/>
  <c r="BK223"/>
  <c r="J223"/>
  <c r="J102"/>
  <c r="P123"/>
  <c r="P157"/>
  <c r="T176"/>
  <c r="T194"/>
  <c r="R201"/>
  <c r="R197"/>
  <c r="T223"/>
  <c r="BK123"/>
  <c r="J123"/>
  <c r="J95"/>
  <c r="BK157"/>
  <c r="J157"/>
  <c r="J96"/>
  <c r="BK176"/>
  <c r="J176"/>
  <c r="J97"/>
  <c r="BK194"/>
  <c r="J194"/>
  <c r="J98"/>
  <c r="T201"/>
  <c r="T197"/>
  <c r="P223"/>
  <c r="T123"/>
  <c r="T157"/>
  <c r="P176"/>
  <c r="R194"/>
  <c r="P201"/>
  <c r="P197"/>
  <c r="R223"/>
  <c r="BK198"/>
  <c r="BK197"/>
  <c r="J197"/>
  <c r="J99"/>
  <c r="BK228"/>
  <c r="J228"/>
  <c r="J103"/>
  <c r="BK230"/>
  <c r="J230"/>
  <c r="J104"/>
  <c r="F90"/>
  <c r="J116"/>
  <c r="BE137"/>
  <c r="BE155"/>
  <c r="BE162"/>
  <c r="BE169"/>
  <c r="BE173"/>
  <c r="BE178"/>
  <c r="BE179"/>
  <c r="BE181"/>
  <c r="BE192"/>
  <c r="BE199"/>
  <c r="BE221"/>
  <c r="BE231"/>
  <c r="F89"/>
  <c r="J90"/>
  <c r="J118"/>
  <c r="BE149"/>
  <c r="BE182"/>
  <c r="BE186"/>
  <c r="BE202"/>
  <c r="BE204"/>
  <c r="BE207"/>
  <c r="BE211"/>
  <c r="BE215"/>
  <c r="BE218"/>
  <c r="BE224"/>
  <c r="BE226"/>
  <c r="BE227"/>
  <c r="BE229"/>
  <c r="BE133"/>
  <c r="BE141"/>
  <c r="BE158"/>
  <c r="BE160"/>
  <c r="BE165"/>
  <c r="BE171"/>
  <c r="BE177"/>
  <c r="BE188"/>
  <c r="BE189"/>
  <c r="BE190"/>
  <c r="BE195"/>
  <c r="BE205"/>
  <c r="BE212"/>
  <c r="BE214"/>
  <c r="BE217"/>
  <c r="BE220"/>
  <c r="BE225"/>
  <c r="BE124"/>
  <c r="BE129"/>
  <c r="BE145"/>
  <c r="BE152"/>
  <c r="BE167"/>
  <c r="BE175"/>
  <c r="BE180"/>
  <c r="BE183"/>
  <c r="BE184"/>
  <c r="BE196"/>
  <c r="BE209"/>
  <c r="J32"/>
  <c i="1" r="AW95"/>
  <c i="2" r="F33"/>
  <c i="1" r="BB95"/>
  <c r="BB94"/>
  <c r="W31"/>
  <c i="2" r="F34"/>
  <c i="1" r="BC95"/>
  <c r="BC94"/>
  <c r="AY94"/>
  <c i="2" r="F35"/>
  <c i="1" r="BD95"/>
  <c r="BD94"/>
  <c r="W33"/>
  <c i="2" r="F32"/>
  <c i="1" r="BA95"/>
  <c r="BA94"/>
  <c r="AW94"/>
  <c r="AK30"/>
  <c i="2" l="1" r="P122"/>
  <c i="1" r="AU95"/>
  <c i="2" r="T122"/>
  <c r="R122"/>
  <c r="BK122"/>
  <c r="J122"/>
  <c r="J198"/>
  <c r="J100"/>
  <c i="1" r="AU94"/>
  <c r="W30"/>
  <c i="2" r="F31"/>
  <c i="1" r="AZ95"/>
  <c r="AZ94"/>
  <c r="W29"/>
  <c i="2" r="J28"/>
  <c i="1" r="AG95"/>
  <c r="AG94"/>
  <c r="AK26"/>
  <c r="AX94"/>
  <c r="W32"/>
  <c i="2" r="J31"/>
  <c i="1" r="AV95"/>
  <c r="AT95"/>
  <c r="AN95"/>
  <c i="2" l="1" r="J94"/>
  <c r="J37"/>
  <c i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<sst xmlns="http://schemas.openxmlformats.org/spreadsheetml/2006/main">
  <si>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</si>
  <si>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</si>
  <si>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</si>
  <si>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</si>
  <si>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</si>
  <si>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{b9ccb691-ec36-49b1-bd70-7537f7dbb5b2}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</si>
  <si>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</si>
  <si>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</si>
  <si>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</si>
  <si>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</si>
  <si>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</si>
  <si>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</si>
  <si>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</si>
  <si>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</si>
  <si>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</si>
  <si>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</si>
  <si>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</si>
  <si>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Komunikace Jihozápad</t>
  </si>
  <si>
    <t>KSO:</t>
  </si>
  <si>
    <t>CC-CZ:</t>
  </si>
  <si>
    <t>Místo:</t>
  </si>
  <si>
    <t>Šluknov</t>
  </si>
  <si>
    <t>Datum:</t>
  </si>
  <si>
    <t>22. 1. 2025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</si>
  <si>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</si>
  <si>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</si>
  <si>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</si>
  <si>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</si>
  <si>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</si>
  <si>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</si>
  <si>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</si>
  <si>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</si>
  <si>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</si>
  <si>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</si>
  <si>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</si>
  <si>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</si>
  <si>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</si>
  <si>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</si>
  <si>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</si>
  <si>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</si>
  <si>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</si>
  <si>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</si>
  <si>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</si>
  <si>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</si>
  <si>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</si>
  <si>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</si>
  <si>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</si>
  <si>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</si>
  <si>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</si>
  <si>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</si>
  <si>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</si>
  <si>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</si>
  <si>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</si>
  <si>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</si>
  <si>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</si>
  <si>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</si>
  <si>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</si>
  <si>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</si>
  <si>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</si>
  <si>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</si>
  <si>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</si>
  <si>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</si>
  <si>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</si>
  <si>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</si>
  <si>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</si>
  <si>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</si>
  <si>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</si>
  <si>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</si>
  <si>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</si>
  <si>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</si>
  <si>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</si>
  <si>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</si>
  <si>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</si>
  <si>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</si>
  <si>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</si>
  <si>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</si>
  <si>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</si>
  <si>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</si>
  <si>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</si>
  <si>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</si>
  <si>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</si>
  <si>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</si>
  <si>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</si>
  <si>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</si>
  <si>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</si>
  <si>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</si>
  <si>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</si>
  <si>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</si>
  <si>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</si>
  <si>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5 - Komunikace pozemní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</si>
  <si>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</si>
  <si>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</si>
  <si>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</si>
  <si>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</si>
  <si>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8 - Vedení trubní dálková a přípojná</t>
  </si>
  <si>
    <t>VRN1 - Průzkumné, geodetické a projektové práce</t>
  </si>
  <si>
    <t>VRN3 - Zařízení staveniště</t>
  </si>
  <si>
    <t>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</si>
  <si>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</si>
  <si>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</si>
  <si>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</si>
  <si>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</si>
  <si>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</si>
  <si>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</si>
  <si>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</si>
  <si>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</si>
  <si>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</si>
  <si>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</si>
  <si>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</si>
  <si>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</si>
  <si>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</si>
  <si>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</si>
  <si>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</si>
  <si>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</si>
  <si>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113107211</t>
  </si>
  <si>
    <t>Odstranění podkladu z kameniva těženého tl do 150 mm strojně pl přes 200 m2</t>
  </si>
  <si>
    <t>m2</t>
  </si>
  <si>
    <t>4</t>
  </si>
  <si>
    <t>1931184390</t>
  </si>
  <si>
    <t>VV</t>
  </si>
  <si>
    <t>5,3*141</t>
  </si>
  <si>
    <t>3,8*100</t>
  </si>
  <si>
    <t>120</t>
  </si>
  <si>
    <t>Součet</t>
  </si>
  <si>
    <t>122251104</t>
  </si>
  <si>
    <t>Odkopávky a prokopávky nezapažené v hornině třídy těžitelnosti I skupiny 3 objem do 500 m3 strojně</t>
  </si>
  <si>
    <t>m3</t>
  </si>
  <si>
    <t>-1062775116</t>
  </si>
  <si>
    <t>6*1,1</t>
  </si>
  <si>
    <t>170*0,47</t>
  </si>
  <si>
    <t>7</t>
  </si>
  <si>
    <t>132251104</t>
  </si>
  <si>
    <t>Hloubení rýh nezapažených š do 800 mm v hornině třídy těžitelnosti I skupiny 3 objem přes 100 m3 strojně</t>
  </si>
  <si>
    <t>954931888</t>
  </si>
  <si>
    <t>36*1,1*0,8</t>
  </si>
  <si>
    <t>762*0,3*0,1</t>
  </si>
  <si>
    <t>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</si>
  <si>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</si>
  <si>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</si>
  <si>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-540183530</t>
  </si>
  <si>
    <t>1247,3*0,12</t>
  </si>
  <si>
    <t>86,5+54,54</t>
  </si>
  <si>
    <t>14</t>
  </si>
  <si>
    <t>167151111</t>
  </si>
  <si>
    <t>Nakládání, skládání a překládání neulehlého výkopku nebo sypaniny strojně nakládání, množství přes 100 m3, z hornin třídy těžitelnosti I, skupiny 1 až 3</t>
  </si>
  <si>
    <t>-699030232</t>
  </si>
  <si>
    <t>16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</si>
  <si>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</si>
  <si>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</si>
  <si>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-401522868</t>
  </si>
  <si>
    <t>81</t>
  </si>
  <si>
    <t>174152101</t>
  </si>
  <si>
    <t>Zásyp jam, šachet a rýh do 30 m3 sypaninou se zhutněním při překopech inženýrských sítí</t>
  </si>
  <si>
    <t>2122968726</t>
  </si>
  <si>
    <t>Online PSC</t>
  </si>
  <si>
    <t>https://podminky.urs.cz/item/CS_URS_2025_01/174152101</t>
  </si>
  <si>
    <t>30*0,6*0,8</t>
  </si>
  <si>
    <t>79</t>
  </si>
  <si>
    <t>175151201</t>
  </si>
  <si>
    <t>Obsypání objektu nad přilehlým původním terénem sypaninou bez prohození, uloženou do 3 m strojně</t>
  </si>
  <si>
    <t>-1946361950</t>
  </si>
  <si>
    <t>https://podminky.urs.cz/item/CS_URS_2025_01/175151201</t>
  </si>
  <si>
    <t>30*0,6*0,4</t>
  </si>
  <si>
    <t>80</t>
  </si>
  <si>
    <t>M</t>
  </si>
  <si>
    <t>58337308</t>
  </si>
  <si>
    <t>štěrkopísek frakce 0/2</t>
  </si>
  <si>
    <t>t</t>
  </si>
  <si>
    <t>-1154796240</t>
  </si>
  <si>
    <t>7,2*2 'Přepočtené koeficientem množství</t>
  </si>
  <si>
    <t>5</t>
  </si>
  <si>
    <t>Komunikace pozemní</t>
  </si>
  <si>
    <t>59</t>
  </si>
  <si>
    <t>564861011</t>
  </si>
  <si>
    <t>Podklad ze štěrkodrtě ŠD plochy do 100 m2 tl 200 mm</t>
  </si>
  <si>
    <t>893066512</t>
  </si>
  <si>
    <t>https://podminky.urs.cz/item/CS_URS_2025_01/564861011</t>
  </si>
  <si>
    <t>60</t>
  </si>
  <si>
    <t>564952111</t>
  </si>
  <si>
    <t>Podklad z mechanicky zpevněného kameniva MZK tl 150 mm</t>
  </si>
  <si>
    <t>-1964243837</t>
  </si>
  <si>
    <t>https://podminky.urs.cz/item/CS_URS_2025_01/564952111</t>
  </si>
  <si>
    <t>51</t>
  </si>
  <si>
    <t>565165101</t>
  </si>
  <si>
    <t>Asfaltový beton vrstva podkladní ACP 16 (obalované kamenivo OKS) tl 80 mm š do 1,5 m</t>
  </si>
  <si>
    <t>804220828</t>
  </si>
  <si>
    <t>https://podminky.urs.cz/item/CS_URS_2025_01/565165101</t>
  </si>
  <si>
    <t>1187,8+137</t>
  </si>
  <si>
    <t>26</t>
  </si>
  <si>
    <t>573231111</t>
  </si>
  <si>
    <t>Postřik živičný spojovací ze silniční emulze v množství 0,70 kg/m2</t>
  </si>
  <si>
    <t>-1431546861</t>
  </si>
  <si>
    <t>27</t>
  </si>
  <si>
    <t>577134111</t>
  </si>
  <si>
    <t>Asfaltový beton vrstva obrusná ACO 11 (ABS) tř. I tl 40 mm š do 3 m z nemodifikovaného asfaltu</t>
  </si>
  <si>
    <t>-2075304917</t>
  </si>
  <si>
    <t>88</t>
  </si>
  <si>
    <t>596211211</t>
  </si>
  <si>
    <t>Kladení zámkové dlažby komunikací pro pěší ručně tl 80 mm skupiny A pl přes 50 do 100 m2</t>
  </si>
  <si>
    <t>-489602408</t>
  </si>
  <si>
    <t>https://podminky.urs.cz/item/CS_URS_2025_01/596211211</t>
  </si>
  <si>
    <t>89</t>
  </si>
  <si>
    <t>59245020</t>
  </si>
  <si>
    <t>dlažba skladebná betonová 200x100mm tl 80mm přírodní</t>
  </si>
  <si>
    <t>-341307038</t>
  </si>
  <si>
    <t>74,2718446601942*1,03 'Přepočtené koeficientem množství</t>
  </si>
  <si>
    <t>90</t>
  </si>
  <si>
    <t>596211214</t>
  </si>
  <si>
    <t>Příplatek za kombinaci dvou barev u kladení betonových dlažeb komunikací pro pěší ručně tl 80 mm skupiny A</t>
  </si>
  <si>
    <t>-162220102</t>
  </si>
  <si>
    <t>https://podminky.urs.cz/item/CS_URS_2025_01/596211214</t>
  </si>
  <si>
    <t>91</t>
  </si>
  <si>
    <t>59245226</t>
  </si>
  <si>
    <t>dlažba pro nevidomé betonová 200x100mm tl 80mm barevná</t>
  </si>
  <si>
    <t>950230493</t>
  </si>
  <si>
    <t>9</t>
  </si>
  <si>
    <t>Ostatní konstrukce a práce, bourání</t>
  </si>
  <si>
    <t>30</t>
  </si>
  <si>
    <t>914111111</t>
  </si>
  <si>
    <t>Montáž svislé dopravní značky do velikosti 1 m2 objímkami na sloupek nebo konzolu</t>
  </si>
  <si>
    <t>kus</t>
  </si>
  <si>
    <t>-559993993</t>
  </si>
  <si>
    <t>31</t>
  </si>
  <si>
    <t>40445620</t>
  </si>
  <si>
    <t>zákazové, příkazové dopravní značky B1-B34, C1-15 700mm</t>
  </si>
  <si>
    <t>1276856249</t>
  </si>
  <si>
    <t>32</t>
  </si>
  <si>
    <t>40445601</t>
  </si>
  <si>
    <t>výstražné dopravní značky A1-A30, A33 900mm</t>
  </si>
  <si>
    <t>149077821</t>
  </si>
  <si>
    <t>33</t>
  </si>
  <si>
    <t>40445639</t>
  </si>
  <si>
    <t>informativní značky směrové IS 18a, IS21 300x200mm</t>
  </si>
  <si>
    <t>-1159554119</t>
  </si>
  <si>
    <t>34</t>
  </si>
  <si>
    <t>40445609</t>
  </si>
  <si>
    <t>značky upravující přednost P1, P4 900mm</t>
  </si>
  <si>
    <t>-1301712374</t>
  </si>
  <si>
    <t>35</t>
  </si>
  <si>
    <t>914511111</t>
  </si>
  <si>
    <t>Montáž sloupku dopravních značek délky do 3,5 m s betonovým základem</t>
  </si>
  <si>
    <t>936122379</t>
  </si>
  <si>
    <t>36</t>
  </si>
  <si>
    <t>40445225</t>
  </si>
  <si>
    <t>sloupek pro dopravní značku Zn D 60mm v 3,5m</t>
  </si>
  <si>
    <t>-152987856</t>
  </si>
  <si>
    <t>57</t>
  </si>
  <si>
    <t>916131212</t>
  </si>
  <si>
    <t>Osazení silničního obrubníku betonového stojatého bez boční opěry do lože z betonu prostého</t>
  </si>
  <si>
    <t>m</t>
  </si>
  <si>
    <t>416693373</t>
  </si>
  <si>
    <t>https://podminky.urs.cz/item/CS_URS_2025_01/916131212</t>
  </si>
  <si>
    <t>58</t>
  </si>
  <si>
    <t>59217031</t>
  </si>
  <si>
    <t>obrubník silniční betonový 1000x150x250mm</t>
  </si>
  <si>
    <t>1357695311</t>
  </si>
  <si>
    <t>479*1,02 'Přepočtené koeficientem množství</t>
  </si>
  <si>
    <t>39</t>
  </si>
  <si>
    <t>916231213</t>
  </si>
  <si>
    <t>Osazení chodníkového obrubníku betonového stojatého s boční opěrou do lože z betonu prostého</t>
  </si>
  <si>
    <t>-575745806</t>
  </si>
  <si>
    <t>40</t>
  </si>
  <si>
    <t>59217016</t>
  </si>
  <si>
    <t>obrubník betonový chodníkový 1000x80x250mm</t>
  </si>
  <si>
    <t>-324922827</t>
  </si>
  <si>
    <t>86</t>
  </si>
  <si>
    <t>919726121</t>
  </si>
  <si>
    <t>Geotextilie pro ochranu, separaci a filtraci netkaná měrná hm do 200 g/m2</t>
  </si>
  <si>
    <t>-2130291008</t>
  </si>
  <si>
    <t>https://podminky.urs.cz/item/CS_URS_2025_01/919726121</t>
  </si>
  <si>
    <t>87</t>
  </si>
  <si>
    <t>919441211</t>
  </si>
  <si>
    <t>Čelo propustku z lomového kamene pro propustek z trub DN 300 až 500</t>
  </si>
  <si>
    <t>-1646867090</t>
  </si>
  <si>
    <t>https://podminky.urs.cz/item/CS_URS_2025_01/919441211</t>
  </si>
  <si>
    <t>998</t>
  </si>
  <si>
    <t>Přesun hmot</t>
  </si>
  <si>
    <t>41</t>
  </si>
  <si>
    <t>998223011</t>
  </si>
  <si>
    <t>Přesun hmot pro pozemní komunikace s krytem dlážděným</t>
  </si>
  <si>
    <t>-1355463479</t>
  </si>
  <si>
    <t>42</t>
  </si>
  <si>
    <t>998225111</t>
  </si>
  <si>
    <t>Přesun hmot pro pozemní komunikace s krytem z kamene, monolitickým betonovým nebo živičným</t>
  </si>
  <si>
    <t>30915129</t>
  </si>
  <si>
    <t>HSV</t>
  </si>
  <si>
    <t>Práce a dodávky HSV</t>
  </si>
  <si>
    <t>Zakládání</t>
  </si>
  <si>
    <t>85</t>
  </si>
  <si>
    <t>212752101</t>
  </si>
  <si>
    <t>Trativod z drenážních trubek korugovaných PE-HD SN 4 perforace 360° včetně lože otevřený výkop DN 100 pro liniové stavby</t>
  </si>
  <si>
    <t>-1083042344</t>
  </si>
  <si>
    <t>https://podminky.urs.cz/item/CS_URS_2025_01/212752101</t>
  </si>
  <si>
    <t>Vedení trubní dálková a přípojná</t>
  </si>
  <si>
    <t>82</t>
  </si>
  <si>
    <t>871313121</t>
  </si>
  <si>
    <t>Montáž kanalizačního potrubí hladkého plnostěnného SN 8 z PVC-U DN 160</t>
  </si>
  <si>
    <t>774636089</t>
  </si>
  <si>
    <t>https://podminky.urs.cz/item/CS_URS_2025_01/871313121</t>
  </si>
  <si>
    <t>83</t>
  </si>
  <si>
    <t>ELM.16083S</t>
  </si>
  <si>
    <t>Trubka kanalizační ULTRA SOLID PVC SN 8 DN/OD 160x3000 mm PVC-U</t>
  </si>
  <si>
    <t>-477220661</t>
  </si>
  <si>
    <t>77</t>
  </si>
  <si>
    <t>871373121</t>
  </si>
  <si>
    <t>Montáž kanalizačního potrubí hladkého plnostěnného SN 8 z PVC-U DN 315</t>
  </si>
  <si>
    <t>-276374241</t>
  </si>
  <si>
    <t>https://podminky.urs.cz/item/CS_URS_2025_01/871373121</t>
  </si>
  <si>
    <t>78</t>
  </si>
  <si>
    <t>28611157</t>
  </si>
  <si>
    <t>trubka kanalizační PVC-U plnostěnná jednovrstvá DN 315x5000mm SN8</t>
  </si>
  <si>
    <t>111590962</t>
  </si>
  <si>
    <t>30*1,03 'Přepočtené koeficientem množství</t>
  </si>
  <si>
    <t>71</t>
  </si>
  <si>
    <t>895941341</t>
  </si>
  <si>
    <t>Osazení vpusti uliční DN 500 z betonových dílců dno s výtokem</t>
  </si>
  <si>
    <t>-410062463</t>
  </si>
  <si>
    <t>https://podminky.urs.cz/item/CS_URS_2025_01/895941341</t>
  </si>
  <si>
    <t>72</t>
  </si>
  <si>
    <t>59224472</t>
  </si>
  <si>
    <t>vpusť uliční DN 500 kaliště s odtokem 150mm 500/245x65mm</t>
  </si>
  <si>
    <t>778567434</t>
  </si>
  <si>
    <t>69</t>
  </si>
  <si>
    <t>895941351</t>
  </si>
  <si>
    <t>Osazení vpusti uliční DN 500 z betonových dílců skruž horní pro čtvercovou vtokovou mříž</t>
  </si>
  <si>
    <t>1320938097</t>
  </si>
  <si>
    <t>https://podminky.urs.cz/item/CS_URS_2025_01/895941351</t>
  </si>
  <si>
    <t>70</t>
  </si>
  <si>
    <t>59224460</t>
  </si>
  <si>
    <t>vpusť uliční DN 500 betonová 500x190x65mm čtvercový poklop</t>
  </si>
  <si>
    <t>891037113</t>
  </si>
  <si>
    <t>73</t>
  </si>
  <si>
    <t>895941361</t>
  </si>
  <si>
    <t>Osazení vpusti uliční DN 500 z betonových dílců skruž středová 290 mm</t>
  </si>
  <si>
    <t>1452989471</t>
  </si>
  <si>
    <t>https://podminky.urs.cz/item/CS_URS_2025_01/895941361</t>
  </si>
  <si>
    <t>74</t>
  </si>
  <si>
    <t>59224461</t>
  </si>
  <si>
    <t>vpusť uliční DN 500 skruž průběžná nízká betonová 500/290x65mm</t>
  </si>
  <si>
    <t>1978596066</t>
  </si>
  <si>
    <t>75</t>
  </si>
  <si>
    <t>895941366</t>
  </si>
  <si>
    <t>Osazení vpusti uliční DN 500 z betonových dílců skruž průběžná s výtokem</t>
  </si>
  <si>
    <t>1466543748</t>
  </si>
  <si>
    <t>https://podminky.urs.cz/item/CS_URS_2025_01/895941366</t>
  </si>
  <si>
    <t>76</t>
  </si>
  <si>
    <t>59224463</t>
  </si>
  <si>
    <t>vpusť uliční DN 500 skruž průběžná 500/590x65mm betonová s odtokem 150mm</t>
  </si>
  <si>
    <t>1386254068</t>
  </si>
  <si>
    <t>61</t>
  </si>
  <si>
    <t>899133211</t>
  </si>
  <si>
    <t>Výměna (výšková úprava) vtokové mříže uliční vpusti s použitím betonových vyrovnávacích prvků</t>
  </si>
  <si>
    <t>546462502</t>
  </si>
  <si>
    <t>https://podminky.urs.cz/item/CS_URS_2025_01/899133211</t>
  </si>
  <si>
    <t>VRN1</t>
  </si>
  <si>
    <t>Průzkumné, geodetické a projektové práce</t>
  </si>
  <si>
    <t>43</t>
  </si>
  <si>
    <t>012103000</t>
  </si>
  <si>
    <t>Geodetické práce před výstavbou včetně vytyčení inženýrských sítí</t>
  </si>
  <si>
    <t>kpl</t>
  </si>
  <si>
    <t>1024</t>
  </si>
  <si>
    <t>-660952916</t>
  </si>
  <si>
    <t>44</t>
  </si>
  <si>
    <t>012203000</t>
  </si>
  <si>
    <t>Geodetické práce při provádění stavby</t>
  </si>
  <si>
    <t>-1891169012</t>
  </si>
  <si>
    <t>45</t>
  </si>
  <si>
    <t>012303000</t>
  </si>
  <si>
    <t>Geodetické práce po výstavbě - geometrické zaměření skutečného provedení a geometrický plán</t>
  </si>
  <si>
    <t>-1186868726</t>
  </si>
  <si>
    <t>46</t>
  </si>
  <si>
    <t>013254000</t>
  </si>
  <si>
    <t>Dokumentace skutečného provedení stavby</t>
  </si>
  <si>
    <t>614086750</t>
  </si>
  <si>
    <t>VRN3</t>
  </si>
  <si>
    <t>Zařízení staveniště</t>
  </si>
  <si>
    <t>47</t>
  </si>
  <si>
    <t>030001000</t>
  </si>
  <si>
    <t>Zařízení staveniště včetně oplocení stavby</t>
  </si>
  <si>
    <t>310752385</t>
  </si>
  <si>
    <t>VRN7</t>
  </si>
  <si>
    <t>Provozní vlivy</t>
  </si>
  <si>
    <t>50</t>
  </si>
  <si>
    <t>070001000</t>
  </si>
  <si>
    <t>Provozní vlivy včetně dopravně inženýrského opatření ( DIO )</t>
  </si>
  <si>
    <t>-1374809325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</si>
</sst>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74152101" TargetMode="External" /><Relationship Id="rId2" Type="http://schemas.openxmlformats.org/officeDocument/2006/relationships/hyperlink" Target="https://podminky.urs.cz/item/CS_URS_2025_01/175151201" TargetMode="External" /><Relationship Id="rId3" Type="http://schemas.openxmlformats.org/officeDocument/2006/relationships/hyperlink" Target="https://podminky.urs.cz/item/CS_URS_2025_01/564861011" TargetMode="External" /><Relationship Id="rId4" Type="http://schemas.openxmlformats.org/officeDocument/2006/relationships/hyperlink" Target="https://podminky.urs.cz/item/CS_URS_2025_01/564952111" TargetMode="External" /><Relationship Id="rId5" Type="http://schemas.openxmlformats.org/officeDocument/2006/relationships/hyperlink" Target="https://podminky.urs.cz/item/CS_URS_2025_01/565165101" TargetMode="External" /><Relationship Id="rId6" Type="http://schemas.openxmlformats.org/officeDocument/2006/relationships/hyperlink" Target="https://podminky.urs.cz/item/CS_URS_2025_01/596211211" TargetMode="External" /><Relationship Id="rId7" Type="http://schemas.openxmlformats.org/officeDocument/2006/relationships/hyperlink" Target="https://podminky.urs.cz/item/CS_URS_2025_01/596211214" TargetMode="External" /><Relationship Id="rId8" Type="http://schemas.openxmlformats.org/officeDocument/2006/relationships/hyperlink" Target="https://podminky.urs.cz/item/CS_URS_2025_01/916131212" TargetMode="External" /><Relationship Id="rId9" Type="http://schemas.openxmlformats.org/officeDocument/2006/relationships/hyperlink" Target="https://podminky.urs.cz/item/CS_URS_2025_01/919726121" TargetMode="External" /><Relationship Id="rId10" Type="http://schemas.openxmlformats.org/officeDocument/2006/relationships/hyperlink" Target="https://podminky.urs.cz/item/CS_URS_2025_01/919441211" TargetMode="External" /><Relationship Id="rId11" Type="http://schemas.openxmlformats.org/officeDocument/2006/relationships/hyperlink" Target="https://podminky.urs.cz/item/CS_URS_2025_01/212752101" TargetMode="External" /><Relationship Id="rId12" Type="http://schemas.openxmlformats.org/officeDocument/2006/relationships/hyperlink" Target="https://podminky.urs.cz/item/CS_URS_2025_01/871313121" TargetMode="External" /><Relationship Id="rId13" Type="http://schemas.openxmlformats.org/officeDocument/2006/relationships/hyperlink" Target="https://podminky.urs.cz/item/CS_URS_2025_01/871373121" TargetMode="External" /><Relationship Id="rId14" Type="http://schemas.openxmlformats.org/officeDocument/2006/relationships/hyperlink" Target="https://podminky.urs.cz/item/CS_URS_2025_01/895941341" TargetMode="External" /><Relationship Id="rId15" Type="http://schemas.openxmlformats.org/officeDocument/2006/relationships/hyperlink" Target="https://podminky.urs.cz/item/CS_URS_2025_01/895941351" TargetMode="External" /><Relationship Id="rId16" Type="http://schemas.openxmlformats.org/officeDocument/2006/relationships/hyperlink" Target="https://podminky.urs.cz/item/CS_URS_2025_01/895941361" TargetMode="External" /><Relationship Id="rId17" Type="http://schemas.openxmlformats.org/officeDocument/2006/relationships/hyperlink" Target="https://podminky.urs.cz/item/CS_URS_2025_01/895941366" TargetMode="External" /><Relationship Id="rId18" Type="http://schemas.openxmlformats.org/officeDocument/2006/relationships/hyperlink" Target="https://podminky.urs.cz/item/CS_URS_2025_01/899133211" TargetMode="External" /><Relationship Id="rId19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Komunikace Jihozápad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Šluknov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22. 1. 2025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'202503 - Komunikace Jihoz...'!J28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'202503 - Komunikace Jihoz...'!P122</f>
        <v>0</v>
      </c>
      <c r="AV95" s="126">
        <f>'202503 - Komunikace Jihoz...'!J31</f>
        <v>0</v>
      </c>
      <c r="AW95" s="126">
        <f>'202503 - Komunikace Jihoz...'!J32</f>
        <v>0</v>
      </c>
      <c r="AX95" s="126">
        <f>'202503 - Komunikace Jihoz...'!J33</f>
        <v>0</v>
      </c>
      <c r="AY95" s="126">
        <f>'202503 - Komunikace Jihoz...'!J34</f>
        <v>0</v>
      </c>
      <c r="AZ95" s="126">
        <f>'202503 - Komunikace Jihoz...'!F31</f>
        <v>0</v>
      </c>
      <c r="BA95" s="126">
        <f>'202503 - Komunikace Jihoz...'!F32</f>
        <v>0</v>
      </c>
      <c r="BB95" s="126">
        <f>'202503 - Komunikace Jihoz...'!F33</f>
        <v>0</v>
      </c>
      <c r="BC95" s="126">
        <f>'202503 - Komunikace Jihoz...'!F34</f>
        <v>0</v>
      </c>
      <c r="BD95" s="128">
        <f>'202503 - Komunikace Jihoz...'!F35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/UZGhV+lZHHeRoGvZQ4GgaZFyQZVBHPm9ipEVUlAjoMeITv4S/xec/CSB1g6H+ZfHbMV+KDI1FGPqvihDT+3iA==" hashValue="o55z5rMcWvhDf2NOa94QdeSVGFjYQsXgfpiWCqtoo7tcVRw5DSS1jmCKVMQfU6C++b5jeEQKSP6IU1Ka2DENB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03 - Komunikace Jihoz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22. 1. 2025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ROUND(J122,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ROUND((SUM(BE122:BE231)),  2)</f>
        <v>0</v>
      </c>
      <c r="G31" s="37"/>
      <c r="H31" s="37"/>
      <c r="I31" s="148">
        <v>0.20999999999999999</v>
      </c>
      <c r="J31" s="147">
        <f>ROUND(((SUM(BE122:BE231))*I31),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ROUND((SUM(BF122:BF231)),  2)</f>
        <v>0</v>
      </c>
      <c r="G32" s="37"/>
      <c r="H32" s="37"/>
      <c r="I32" s="148">
        <v>0.12</v>
      </c>
      <c r="J32" s="147">
        <f>ROUND(((SUM(BF122:BF231))*I32),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ROUND((SUM(BG122:BG231)),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ROUND((SUM(BH122:BH231)),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ROUND((SUM(BI122:BI231)),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Komunikace Jihozápad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Šluknov</v>
      </c>
      <c r="G87" s="39"/>
      <c r="H87" s="39"/>
      <c r="I87" s="31" t="s">
        <v>22</v>
      </c>
      <c r="J87" s="78" t="str">
        <f>IF(J10="","",J10)</f>
        <v>22. 1. 2025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J122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J123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9" customFormat="1" ht="24.96" customHeight="1">
      <c r="A96" s="9"/>
      <c r="B96" s="171"/>
      <c r="C96" s="172"/>
      <c r="D96" s="173" t="s">
        <v>89</v>
      </c>
      <c r="E96" s="174"/>
      <c r="F96" s="174"/>
      <c r="G96" s="174"/>
      <c r="H96" s="174"/>
      <c r="I96" s="174"/>
      <c r="J96" s="175">
        <f>J157</f>
        <v>0</v>
      </c>
      <c r="K96" s="172"/>
      <c r="L96" s="17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71"/>
      <c r="C97" s="172"/>
      <c r="D97" s="173" t="s">
        <v>90</v>
      </c>
      <c r="E97" s="174"/>
      <c r="F97" s="174"/>
      <c r="G97" s="174"/>
      <c r="H97" s="174"/>
      <c r="I97" s="174"/>
      <c r="J97" s="175">
        <f>J176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91</v>
      </c>
      <c r="E98" s="174"/>
      <c r="F98" s="174"/>
      <c r="G98" s="174"/>
      <c r="H98" s="174"/>
      <c r="I98" s="174"/>
      <c r="J98" s="175">
        <f>J194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92</v>
      </c>
      <c r="E99" s="174"/>
      <c r="F99" s="174"/>
      <c r="G99" s="174"/>
      <c r="H99" s="174"/>
      <c r="I99" s="174"/>
      <c r="J99" s="175">
        <f>J197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J198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J201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1"/>
      <c r="C102" s="172"/>
      <c r="D102" s="173" t="s">
        <v>95</v>
      </c>
      <c r="E102" s="174"/>
      <c r="F102" s="174"/>
      <c r="G102" s="174"/>
      <c r="H102" s="174"/>
      <c r="I102" s="174"/>
      <c r="J102" s="175">
        <f>J223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1"/>
      <c r="C103" s="172"/>
      <c r="D103" s="173" t="s">
        <v>96</v>
      </c>
      <c r="E103" s="174"/>
      <c r="F103" s="174"/>
      <c r="G103" s="174"/>
      <c r="H103" s="174"/>
      <c r="I103" s="174"/>
      <c r="J103" s="175">
        <f>J228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1"/>
      <c r="C104" s="172"/>
      <c r="D104" s="173" t="s">
        <v>97</v>
      </c>
      <c r="E104" s="174"/>
      <c r="F104" s="174"/>
      <c r="G104" s="174"/>
      <c r="H104" s="174"/>
      <c r="I104" s="174"/>
      <c r="J104" s="175">
        <f>J230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98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E7</f>
        <v>Komunikace Jihozápad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F10</f>
        <v>Šluknov</v>
      </c>
      <c r="G116" s="39"/>
      <c r="H116" s="39"/>
      <c r="I116" s="31" t="s">
        <v>22</v>
      </c>
      <c r="J116" s="78" t="str">
        <f>IF(J10="","",J10)</f>
        <v>22. 1. 2025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E13</f>
        <v xml:space="preserve"> </v>
      </c>
      <c r="G118" s="39"/>
      <c r="H118" s="39"/>
      <c r="I118" s="31" t="s">
        <v>30</v>
      </c>
      <c r="J118" s="35" t="str">
        <f>E19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IF(E16="","",E16)</f>
        <v>Vyplň údaj</v>
      </c>
      <c r="G119" s="39"/>
      <c r="H119" s="39"/>
      <c r="I119" s="31" t="s">
        <v>32</v>
      </c>
      <c r="J119" s="35" t="str">
        <f>E22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83"/>
      <c r="B121" s="184"/>
      <c r="C121" s="185" t="s">
        <v>99</v>
      </c>
      <c r="D121" s="186" t="s">
        <v>59</v>
      </c>
      <c r="E121" s="186" t="s">
        <v>55</v>
      </c>
      <c r="F121" s="186" t="s">
        <v>56</v>
      </c>
      <c r="G121" s="186" t="s">
        <v>100</v>
      </c>
      <c r="H121" s="186" t="s">
        <v>101</v>
      </c>
      <c r="I121" s="186" t="s">
        <v>102</v>
      </c>
      <c r="J121" s="187" t="s">
        <v>85</v>
      </c>
      <c r="K121" s="188" t="s">
        <v>103</v>
      </c>
      <c r="L121" s="189"/>
      <c r="M121" s="99" t="s">
        <v>1</v>
      </c>
      <c r="N121" s="100" t="s">
        <v>38</v>
      </c>
      <c r="O121" s="100" t="s">
        <v>104</v>
      </c>
      <c r="P121" s="100" t="s">
        <v>105</v>
      </c>
      <c r="Q121" s="100" t="s">
        <v>106</v>
      </c>
      <c r="R121" s="100" t="s">
        <v>107</v>
      </c>
      <c r="S121" s="100" t="s">
        <v>108</v>
      </c>
      <c r="T121" s="101" t="s">
        <v>109</v>
      </c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</row>
    <row r="122" s="2" customFormat="1" ht="22.8" customHeight="1">
      <c r="A122" s="37"/>
      <c r="B122" s="38"/>
      <c r="C122" s="106" t="s">
        <v>110</v>
      </c>
      <c r="D122" s="39"/>
      <c r="E122" s="39"/>
      <c r="F122" s="39"/>
      <c r="G122" s="39"/>
      <c r="H122" s="39"/>
      <c r="I122" s="39"/>
      <c r="J122" s="190">
        <f>BK122</f>
        <v>0</v>
      </c>
      <c r="K122" s="39"/>
      <c r="L122" s="43"/>
      <c r="M122" s="102"/>
      <c r="N122" s="191"/>
      <c r="O122" s="103"/>
      <c r="P122" s="192">
        <f>P123+P157+P176+P194+P197+P223+P228+P230</f>
        <v>0</v>
      </c>
      <c r="Q122" s="103"/>
      <c r="R122" s="192">
        <f>R123+R157+R176+R194+R197+R223+R228+R230</f>
        <v>207.44060400000001</v>
      </c>
      <c r="S122" s="103"/>
      <c r="T122" s="193">
        <f>T123+T157+T176+T194+T197+T223+T228+T230</f>
        <v>225.11399999999998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73</v>
      </c>
      <c r="AU122" s="16" t="s">
        <v>87</v>
      </c>
      <c r="BK122" s="194">
        <f>BK123+BK157+BK176+BK194+BK197+BK223+BK228+BK230</f>
        <v>0</v>
      </c>
    </row>
    <row r="123" s="12" customFormat="1" ht="25.92" customHeight="1">
      <c r="A123" s="12"/>
      <c r="B123" s="195"/>
      <c r="C123" s="196"/>
      <c r="D123" s="197" t="s">
        <v>73</v>
      </c>
      <c r="E123" s="198" t="s">
        <v>79</v>
      </c>
      <c r="F123" s="198" t="s">
        <v>111</v>
      </c>
      <c r="G123" s="196"/>
      <c r="H123" s="196"/>
      <c r="I123" s="199"/>
      <c r="J123" s="200">
        <f>BK123</f>
        <v>0</v>
      </c>
      <c r="K123" s="196"/>
      <c r="L123" s="201"/>
      <c r="M123" s="202"/>
      <c r="N123" s="203"/>
      <c r="O123" s="203"/>
      <c r="P123" s="204">
        <f>SUM(P124:P156)</f>
        <v>0</v>
      </c>
      <c r="Q123" s="203"/>
      <c r="R123" s="204">
        <f>SUM(R124:R156)</f>
        <v>14.4</v>
      </c>
      <c r="S123" s="203"/>
      <c r="T123" s="205">
        <f>SUM(T124:T156)</f>
        <v>224.51399999999998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6" t="s">
        <v>79</v>
      </c>
      <c r="AT123" s="207" t="s">
        <v>73</v>
      </c>
      <c r="AU123" s="207" t="s">
        <v>74</v>
      </c>
      <c r="AY123" s="206" t="s">
        <v>112</v>
      </c>
      <c r="BK123" s="208">
        <f>SUM(BK124:BK156)</f>
        <v>0</v>
      </c>
    </row>
    <row r="124" s="2" customFormat="1" ht="24.15" customHeight="1">
      <c r="A124" s="37"/>
      <c r="B124" s="38"/>
      <c r="C124" s="209" t="s">
        <v>79</v>
      </c>
      <c r="D124" s="209" t="s">
        <v>113</v>
      </c>
      <c r="E124" s="210" t="s">
        <v>114</v>
      </c>
      <c r="F124" s="211" t="s">
        <v>115</v>
      </c>
      <c r="G124" s="212" t="s">
        <v>116</v>
      </c>
      <c r="H124" s="213">
        <v>1247.3</v>
      </c>
      <c r="I124" s="214"/>
      <c r="J124" s="215">
        <f>ROUND(I124*H124,2)</f>
        <v>0</v>
      </c>
      <c r="K124" s="216"/>
      <c r="L124" s="43"/>
      <c r="M124" s="217" t="s">
        <v>1</v>
      </c>
      <c r="N124" s="218" t="s">
        <v>39</v>
      </c>
      <c r="O124" s="90"/>
      <c r="P124" s="219">
        <f>O124*H124</f>
        <v>0</v>
      </c>
      <c r="Q124" s="219">
        <v>0</v>
      </c>
      <c r="R124" s="219">
        <f>Q124*H124</f>
        <v>0</v>
      </c>
      <c r="S124" s="219">
        <v>0.17999999999999999</v>
      </c>
      <c r="T124" s="220">
        <f>S124*H124</f>
        <v>224.51399999999998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1" t="s">
        <v>117</v>
      </c>
      <c r="AT124" s="221" t="s">
        <v>113</v>
      </c>
      <c r="AU124" s="221" t="s">
        <v>79</v>
      </c>
      <c r="AY124" s="16" t="s">
        <v>112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6" t="s">
        <v>79</v>
      </c>
      <c r="BK124" s="222">
        <f>ROUND(I124*H124,2)</f>
        <v>0</v>
      </c>
      <c r="BL124" s="16" t="s">
        <v>117</v>
      </c>
      <c r="BM124" s="221" t="s">
        <v>118</v>
      </c>
    </row>
    <row r="125" s="13" customFormat="1">
      <c r="A125" s="13"/>
      <c r="B125" s="223"/>
      <c r="C125" s="224"/>
      <c r="D125" s="225" t="s">
        <v>119</v>
      </c>
      <c r="E125" s="226" t="s">
        <v>1</v>
      </c>
      <c r="F125" s="227" t="s">
        <v>120</v>
      </c>
      <c r="G125" s="224"/>
      <c r="H125" s="228">
        <v>747.29999999999995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119</v>
      </c>
      <c r="AU125" s="234" t="s">
        <v>79</v>
      </c>
      <c r="AV125" s="13" t="s">
        <v>81</v>
      </c>
      <c r="AW125" s="13" t="s">
        <v>31</v>
      </c>
      <c r="AX125" s="13" t="s">
        <v>74</v>
      </c>
      <c r="AY125" s="234" t="s">
        <v>112</v>
      </c>
    </row>
    <row r="126" s="13" customFormat="1">
      <c r="A126" s="13"/>
      <c r="B126" s="223"/>
      <c r="C126" s="224"/>
      <c r="D126" s="225" t="s">
        <v>119</v>
      </c>
      <c r="E126" s="226" t="s">
        <v>1</v>
      </c>
      <c r="F126" s="227" t="s">
        <v>121</v>
      </c>
      <c r="G126" s="224"/>
      <c r="H126" s="228">
        <v>380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119</v>
      </c>
      <c r="AU126" s="234" t="s">
        <v>79</v>
      </c>
      <c r="AV126" s="13" t="s">
        <v>81</v>
      </c>
      <c r="AW126" s="13" t="s">
        <v>31</v>
      </c>
      <c r="AX126" s="13" t="s">
        <v>74</v>
      </c>
      <c r="AY126" s="234" t="s">
        <v>112</v>
      </c>
    </row>
    <row r="127" s="13" customFormat="1">
      <c r="A127" s="13"/>
      <c r="B127" s="223"/>
      <c r="C127" s="224"/>
      <c r="D127" s="225" t="s">
        <v>119</v>
      </c>
      <c r="E127" s="226" t="s">
        <v>1</v>
      </c>
      <c r="F127" s="227" t="s">
        <v>122</v>
      </c>
      <c r="G127" s="224"/>
      <c r="H127" s="228">
        <v>120</v>
      </c>
      <c r="I127" s="229"/>
      <c r="J127" s="224"/>
      <c r="K127" s="224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119</v>
      </c>
      <c r="AU127" s="234" t="s">
        <v>79</v>
      </c>
      <c r="AV127" s="13" t="s">
        <v>81</v>
      </c>
      <c r="AW127" s="13" t="s">
        <v>31</v>
      </c>
      <c r="AX127" s="13" t="s">
        <v>74</v>
      </c>
      <c r="AY127" s="234" t="s">
        <v>112</v>
      </c>
    </row>
    <row r="128" s="14" customFormat="1">
      <c r="A128" s="14"/>
      <c r="B128" s="235"/>
      <c r="C128" s="236"/>
      <c r="D128" s="225" t="s">
        <v>119</v>
      </c>
      <c r="E128" s="237" t="s">
        <v>1</v>
      </c>
      <c r="F128" s="238" t="s">
        <v>123</v>
      </c>
      <c r="G128" s="236"/>
      <c r="H128" s="239">
        <v>1247.3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119</v>
      </c>
      <c r="AU128" s="245" t="s">
        <v>79</v>
      </c>
      <c r="AV128" s="14" t="s">
        <v>117</v>
      </c>
      <c r="AW128" s="14" t="s">
        <v>31</v>
      </c>
      <c r="AX128" s="14" t="s">
        <v>79</v>
      </c>
      <c r="AY128" s="245" t="s">
        <v>112</v>
      </c>
    </row>
    <row r="129" s="2" customFormat="1" ht="33" customHeight="1">
      <c r="A129" s="37"/>
      <c r="B129" s="38"/>
      <c r="C129" s="209" t="s">
        <v>117</v>
      </c>
      <c r="D129" s="209" t="s">
        <v>113</v>
      </c>
      <c r="E129" s="210" t="s">
        <v>124</v>
      </c>
      <c r="F129" s="211" t="s">
        <v>125</v>
      </c>
      <c r="G129" s="212" t="s">
        <v>126</v>
      </c>
      <c r="H129" s="213">
        <v>86.5</v>
      </c>
      <c r="I129" s="214"/>
      <c r="J129" s="215">
        <f>ROUND(I129*H129,2)</f>
        <v>0</v>
      </c>
      <c r="K129" s="216"/>
      <c r="L129" s="43"/>
      <c r="M129" s="217" t="s">
        <v>1</v>
      </c>
      <c r="N129" s="218" t="s">
        <v>39</v>
      </c>
      <c r="O129" s="90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1" t="s">
        <v>117</v>
      </c>
      <c r="AT129" s="221" t="s">
        <v>113</v>
      </c>
      <c r="AU129" s="221" t="s">
        <v>79</v>
      </c>
      <c r="AY129" s="16" t="s">
        <v>112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6" t="s">
        <v>79</v>
      </c>
      <c r="BK129" s="222">
        <f>ROUND(I129*H129,2)</f>
        <v>0</v>
      </c>
      <c r="BL129" s="16" t="s">
        <v>117</v>
      </c>
      <c r="BM129" s="221" t="s">
        <v>127</v>
      </c>
    </row>
    <row r="130" s="13" customFormat="1">
      <c r="A130" s="13"/>
      <c r="B130" s="223"/>
      <c r="C130" s="224"/>
      <c r="D130" s="225" t="s">
        <v>119</v>
      </c>
      <c r="E130" s="226" t="s">
        <v>1</v>
      </c>
      <c r="F130" s="227" t="s">
        <v>128</v>
      </c>
      <c r="G130" s="224"/>
      <c r="H130" s="228">
        <v>6.5999999999999996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119</v>
      </c>
      <c r="AU130" s="234" t="s">
        <v>79</v>
      </c>
      <c r="AV130" s="13" t="s">
        <v>81</v>
      </c>
      <c r="AW130" s="13" t="s">
        <v>31</v>
      </c>
      <c r="AX130" s="13" t="s">
        <v>74</v>
      </c>
      <c r="AY130" s="234" t="s">
        <v>112</v>
      </c>
    </row>
    <row r="131" s="13" customFormat="1">
      <c r="A131" s="13"/>
      <c r="B131" s="223"/>
      <c r="C131" s="224"/>
      <c r="D131" s="225" t="s">
        <v>119</v>
      </c>
      <c r="E131" s="226" t="s">
        <v>1</v>
      </c>
      <c r="F131" s="227" t="s">
        <v>129</v>
      </c>
      <c r="G131" s="224"/>
      <c r="H131" s="228">
        <v>79.900000000000006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119</v>
      </c>
      <c r="AU131" s="234" t="s">
        <v>79</v>
      </c>
      <c r="AV131" s="13" t="s">
        <v>81</v>
      </c>
      <c r="AW131" s="13" t="s">
        <v>31</v>
      </c>
      <c r="AX131" s="13" t="s">
        <v>74</v>
      </c>
      <c r="AY131" s="234" t="s">
        <v>112</v>
      </c>
    </row>
    <row r="132" s="14" customFormat="1">
      <c r="A132" s="14"/>
      <c r="B132" s="235"/>
      <c r="C132" s="236"/>
      <c r="D132" s="225" t="s">
        <v>119</v>
      </c>
      <c r="E132" s="237" t="s">
        <v>1</v>
      </c>
      <c r="F132" s="238" t="s">
        <v>123</v>
      </c>
      <c r="G132" s="236"/>
      <c r="H132" s="239">
        <v>86.5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119</v>
      </c>
      <c r="AU132" s="245" t="s">
        <v>79</v>
      </c>
      <c r="AV132" s="14" t="s">
        <v>117</v>
      </c>
      <c r="AW132" s="14" t="s">
        <v>31</v>
      </c>
      <c r="AX132" s="14" t="s">
        <v>79</v>
      </c>
      <c r="AY132" s="245" t="s">
        <v>112</v>
      </c>
    </row>
    <row r="133" s="2" customFormat="1" ht="33" customHeight="1">
      <c r="A133" s="37"/>
      <c r="B133" s="38"/>
      <c r="C133" s="209" t="s">
        <v>130</v>
      </c>
      <c r="D133" s="209" t="s">
        <v>113</v>
      </c>
      <c r="E133" s="210" t="s">
        <v>131</v>
      </c>
      <c r="F133" s="211" t="s">
        <v>132</v>
      </c>
      <c r="G133" s="212" t="s">
        <v>126</v>
      </c>
      <c r="H133" s="213">
        <v>54.539999999999999</v>
      </c>
      <c r="I133" s="214"/>
      <c r="J133" s="215">
        <f>ROUND(I133*H133,2)</f>
        <v>0</v>
      </c>
      <c r="K133" s="216"/>
      <c r="L133" s="43"/>
      <c r="M133" s="217" t="s">
        <v>1</v>
      </c>
      <c r="N133" s="218" t="s">
        <v>39</v>
      </c>
      <c r="O133" s="90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1" t="s">
        <v>117</v>
      </c>
      <c r="AT133" s="221" t="s">
        <v>113</v>
      </c>
      <c r="AU133" s="221" t="s">
        <v>79</v>
      </c>
      <c r="AY133" s="16" t="s">
        <v>112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6" t="s">
        <v>79</v>
      </c>
      <c r="BK133" s="222">
        <f>ROUND(I133*H133,2)</f>
        <v>0</v>
      </c>
      <c r="BL133" s="16" t="s">
        <v>117</v>
      </c>
      <c r="BM133" s="221" t="s">
        <v>133</v>
      </c>
    </row>
    <row r="134" s="13" customFormat="1">
      <c r="A134" s="13"/>
      <c r="B134" s="223"/>
      <c r="C134" s="224"/>
      <c r="D134" s="225" t="s">
        <v>119</v>
      </c>
      <c r="E134" s="226" t="s">
        <v>1</v>
      </c>
      <c r="F134" s="227" t="s">
        <v>134</v>
      </c>
      <c r="G134" s="224"/>
      <c r="H134" s="228">
        <v>31.68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119</v>
      </c>
      <c r="AU134" s="234" t="s">
        <v>79</v>
      </c>
      <c r="AV134" s="13" t="s">
        <v>81</v>
      </c>
      <c r="AW134" s="13" t="s">
        <v>31</v>
      </c>
      <c r="AX134" s="13" t="s">
        <v>74</v>
      </c>
      <c r="AY134" s="234" t="s">
        <v>112</v>
      </c>
    </row>
    <row r="135" s="13" customFormat="1">
      <c r="A135" s="13"/>
      <c r="B135" s="223"/>
      <c r="C135" s="224"/>
      <c r="D135" s="225" t="s">
        <v>119</v>
      </c>
      <c r="E135" s="226" t="s">
        <v>1</v>
      </c>
      <c r="F135" s="227" t="s">
        <v>135</v>
      </c>
      <c r="G135" s="224"/>
      <c r="H135" s="228">
        <v>22.859999999999999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119</v>
      </c>
      <c r="AU135" s="234" t="s">
        <v>79</v>
      </c>
      <c r="AV135" s="13" t="s">
        <v>81</v>
      </c>
      <c r="AW135" s="13" t="s">
        <v>31</v>
      </c>
      <c r="AX135" s="13" t="s">
        <v>74</v>
      </c>
      <c r="AY135" s="234" t="s">
        <v>112</v>
      </c>
    </row>
    <row r="136" s="14" customFormat="1">
      <c r="A136" s="14"/>
      <c r="B136" s="235"/>
      <c r="C136" s="236"/>
      <c r="D136" s="225" t="s">
        <v>119</v>
      </c>
      <c r="E136" s="237" t="s">
        <v>1</v>
      </c>
      <c r="F136" s="238" t="s">
        <v>123</v>
      </c>
      <c r="G136" s="236"/>
      <c r="H136" s="239">
        <v>54.539999999999999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119</v>
      </c>
      <c r="AU136" s="245" t="s">
        <v>79</v>
      </c>
      <c r="AV136" s="14" t="s">
        <v>117</v>
      </c>
      <c r="AW136" s="14" t="s">
        <v>31</v>
      </c>
      <c r="AX136" s="14" t="s">
        <v>79</v>
      </c>
      <c r="AY136" s="245" t="s">
        <v>112</v>
      </c>
    </row>
    <row r="137" s="2" customFormat="1" ht="62.7" customHeight="1">
      <c r="A137" s="37"/>
      <c r="B137" s="38"/>
      <c r="C137" s="209" t="s">
        <v>136</v>
      </c>
      <c r="D137" s="209" t="s">
        <v>113</v>
      </c>
      <c r="E137" s="210" t="s">
        <v>137</v>
      </c>
      <c r="F137" s="211" t="s">
        <v>138</v>
      </c>
      <c r="G137" s="212" t="s">
        <v>126</v>
      </c>
      <c r="H137" s="213">
        <v>290.71600000000001</v>
      </c>
      <c r="I137" s="214"/>
      <c r="J137" s="215">
        <f>ROUND(I137*H137,2)</f>
        <v>0</v>
      </c>
      <c r="K137" s="216"/>
      <c r="L137" s="43"/>
      <c r="M137" s="217" t="s">
        <v>1</v>
      </c>
      <c r="N137" s="218" t="s">
        <v>39</v>
      </c>
      <c r="O137" s="90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1" t="s">
        <v>117</v>
      </c>
      <c r="AT137" s="221" t="s">
        <v>113</v>
      </c>
      <c r="AU137" s="221" t="s">
        <v>79</v>
      </c>
      <c r="AY137" s="16" t="s">
        <v>112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6" t="s">
        <v>79</v>
      </c>
      <c r="BK137" s="222">
        <f>ROUND(I137*H137,2)</f>
        <v>0</v>
      </c>
      <c r="BL137" s="16" t="s">
        <v>117</v>
      </c>
      <c r="BM137" s="221" t="s">
        <v>139</v>
      </c>
    </row>
    <row r="138" s="13" customFormat="1">
      <c r="A138" s="13"/>
      <c r="B138" s="223"/>
      <c r="C138" s="224"/>
      <c r="D138" s="225" t="s">
        <v>119</v>
      </c>
      <c r="E138" s="226" t="s">
        <v>1</v>
      </c>
      <c r="F138" s="227" t="s">
        <v>140</v>
      </c>
      <c r="G138" s="224"/>
      <c r="H138" s="228">
        <v>149.67599999999999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119</v>
      </c>
      <c r="AU138" s="234" t="s">
        <v>79</v>
      </c>
      <c r="AV138" s="13" t="s">
        <v>81</v>
      </c>
      <c r="AW138" s="13" t="s">
        <v>31</v>
      </c>
      <c r="AX138" s="13" t="s">
        <v>74</v>
      </c>
      <c r="AY138" s="234" t="s">
        <v>112</v>
      </c>
    </row>
    <row r="139" s="13" customFormat="1">
      <c r="A139" s="13"/>
      <c r="B139" s="223"/>
      <c r="C139" s="224"/>
      <c r="D139" s="225" t="s">
        <v>119</v>
      </c>
      <c r="E139" s="226" t="s">
        <v>1</v>
      </c>
      <c r="F139" s="227" t="s">
        <v>141</v>
      </c>
      <c r="G139" s="224"/>
      <c r="H139" s="228">
        <v>141.03999999999999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119</v>
      </c>
      <c r="AU139" s="234" t="s">
        <v>79</v>
      </c>
      <c r="AV139" s="13" t="s">
        <v>81</v>
      </c>
      <c r="AW139" s="13" t="s">
        <v>31</v>
      </c>
      <c r="AX139" s="13" t="s">
        <v>74</v>
      </c>
      <c r="AY139" s="234" t="s">
        <v>112</v>
      </c>
    </row>
    <row r="140" s="14" customFormat="1">
      <c r="A140" s="14"/>
      <c r="B140" s="235"/>
      <c r="C140" s="236"/>
      <c r="D140" s="225" t="s">
        <v>119</v>
      </c>
      <c r="E140" s="237" t="s">
        <v>1</v>
      </c>
      <c r="F140" s="238" t="s">
        <v>123</v>
      </c>
      <c r="G140" s="236"/>
      <c r="H140" s="239">
        <v>290.71600000000001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119</v>
      </c>
      <c r="AU140" s="245" t="s">
        <v>79</v>
      </c>
      <c r="AV140" s="14" t="s">
        <v>117</v>
      </c>
      <c r="AW140" s="14" t="s">
        <v>31</v>
      </c>
      <c r="AX140" s="14" t="s">
        <v>79</v>
      </c>
      <c r="AY140" s="245" t="s">
        <v>112</v>
      </c>
    </row>
    <row r="141" s="2" customFormat="1" ht="44.25" customHeight="1">
      <c r="A141" s="37"/>
      <c r="B141" s="38"/>
      <c r="C141" s="209" t="s">
        <v>142</v>
      </c>
      <c r="D141" s="209" t="s">
        <v>113</v>
      </c>
      <c r="E141" s="210" t="s">
        <v>143</v>
      </c>
      <c r="F141" s="211" t="s">
        <v>144</v>
      </c>
      <c r="G141" s="212" t="s">
        <v>126</v>
      </c>
      <c r="H141" s="213">
        <v>290.71600000000001</v>
      </c>
      <c r="I141" s="214"/>
      <c r="J141" s="215">
        <f>ROUND(I141*H141,2)</f>
        <v>0</v>
      </c>
      <c r="K141" s="216"/>
      <c r="L141" s="43"/>
      <c r="M141" s="217" t="s">
        <v>1</v>
      </c>
      <c r="N141" s="218" t="s">
        <v>39</v>
      </c>
      <c r="O141" s="90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1" t="s">
        <v>117</v>
      </c>
      <c r="AT141" s="221" t="s">
        <v>113</v>
      </c>
      <c r="AU141" s="221" t="s">
        <v>79</v>
      </c>
      <c r="AY141" s="16" t="s">
        <v>112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6" t="s">
        <v>79</v>
      </c>
      <c r="BK141" s="222">
        <f>ROUND(I141*H141,2)</f>
        <v>0</v>
      </c>
      <c r="BL141" s="16" t="s">
        <v>117</v>
      </c>
      <c r="BM141" s="221" t="s">
        <v>145</v>
      </c>
    </row>
    <row r="142" s="13" customFormat="1">
      <c r="A142" s="13"/>
      <c r="B142" s="223"/>
      <c r="C142" s="224"/>
      <c r="D142" s="225" t="s">
        <v>119</v>
      </c>
      <c r="E142" s="226" t="s">
        <v>1</v>
      </c>
      <c r="F142" s="227" t="s">
        <v>140</v>
      </c>
      <c r="G142" s="224"/>
      <c r="H142" s="228">
        <v>149.67599999999999</v>
      </c>
      <c r="I142" s="229"/>
      <c r="J142" s="224"/>
      <c r="K142" s="224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119</v>
      </c>
      <c r="AU142" s="234" t="s">
        <v>79</v>
      </c>
      <c r="AV142" s="13" t="s">
        <v>81</v>
      </c>
      <c r="AW142" s="13" t="s">
        <v>31</v>
      </c>
      <c r="AX142" s="13" t="s">
        <v>74</v>
      </c>
      <c r="AY142" s="234" t="s">
        <v>112</v>
      </c>
    </row>
    <row r="143" s="13" customFormat="1">
      <c r="A143" s="13"/>
      <c r="B143" s="223"/>
      <c r="C143" s="224"/>
      <c r="D143" s="225" t="s">
        <v>119</v>
      </c>
      <c r="E143" s="226" t="s">
        <v>1</v>
      </c>
      <c r="F143" s="227" t="s">
        <v>141</v>
      </c>
      <c r="G143" s="224"/>
      <c r="H143" s="228">
        <v>141.03999999999999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119</v>
      </c>
      <c r="AU143" s="234" t="s">
        <v>79</v>
      </c>
      <c r="AV143" s="13" t="s">
        <v>81</v>
      </c>
      <c r="AW143" s="13" t="s">
        <v>31</v>
      </c>
      <c r="AX143" s="13" t="s">
        <v>74</v>
      </c>
      <c r="AY143" s="234" t="s">
        <v>112</v>
      </c>
    </row>
    <row r="144" s="14" customFormat="1">
      <c r="A144" s="14"/>
      <c r="B144" s="235"/>
      <c r="C144" s="236"/>
      <c r="D144" s="225" t="s">
        <v>119</v>
      </c>
      <c r="E144" s="237" t="s">
        <v>1</v>
      </c>
      <c r="F144" s="238" t="s">
        <v>123</v>
      </c>
      <c r="G144" s="236"/>
      <c r="H144" s="239">
        <v>290.71600000000001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119</v>
      </c>
      <c r="AU144" s="245" t="s">
        <v>79</v>
      </c>
      <c r="AV144" s="14" t="s">
        <v>117</v>
      </c>
      <c r="AW144" s="14" t="s">
        <v>31</v>
      </c>
      <c r="AX144" s="14" t="s">
        <v>79</v>
      </c>
      <c r="AY144" s="245" t="s">
        <v>112</v>
      </c>
    </row>
    <row r="145" s="2" customFormat="1" ht="55.5" customHeight="1">
      <c r="A145" s="37"/>
      <c r="B145" s="38"/>
      <c r="C145" s="209" t="s">
        <v>146</v>
      </c>
      <c r="D145" s="209" t="s">
        <v>113</v>
      </c>
      <c r="E145" s="210" t="s">
        <v>147</v>
      </c>
      <c r="F145" s="211" t="s">
        <v>148</v>
      </c>
      <c r="G145" s="212" t="s">
        <v>126</v>
      </c>
      <c r="H145" s="213">
        <v>290.71600000000001</v>
      </c>
      <c r="I145" s="214"/>
      <c r="J145" s="215">
        <f>ROUND(I145*H145,2)</f>
        <v>0</v>
      </c>
      <c r="K145" s="216"/>
      <c r="L145" s="43"/>
      <c r="M145" s="217" t="s">
        <v>1</v>
      </c>
      <c r="N145" s="218" t="s">
        <v>39</v>
      </c>
      <c r="O145" s="90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1" t="s">
        <v>117</v>
      </c>
      <c r="AT145" s="221" t="s">
        <v>113</v>
      </c>
      <c r="AU145" s="221" t="s">
        <v>79</v>
      </c>
      <c r="AY145" s="16" t="s">
        <v>112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6" t="s">
        <v>79</v>
      </c>
      <c r="BK145" s="222">
        <f>ROUND(I145*H145,2)</f>
        <v>0</v>
      </c>
      <c r="BL145" s="16" t="s">
        <v>117</v>
      </c>
      <c r="BM145" s="221" t="s">
        <v>149</v>
      </c>
    </row>
    <row r="146" s="13" customFormat="1">
      <c r="A146" s="13"/>
      <c r="B146" s="223"/>
      <c r="C146" s="224"/>
      <c r="D146" s="225" t="s">
        <v>119</v>
      </c>
      <c r="E146" s="226" t="s">
        <v>1</v>
      </c>
      <c r="F146" s="227" t="s">
        <v>140</v>
      </c>
      <c r="G146" s="224"/>
      <c r="H146" s="228">
        <v>149.67599999999999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119</v>
      </c>
      <c r="AU146" s="234" t="s">
        <v>79</v>
      </c>
      <c r="AV146" s="13" t="s">
        <v>81</v>
      </c>
      <c r="AW146" s="13" t="s">
        <v>31</v>
      </c>
      <c r="AX146" s="13" t="s">
        <v>74</v>
      </c>
      <c r="AY146" s="234" t="s">
        <v>112</v>
      </c>
    </row>
    <row r="147" s="13" customFormat="1">
      <c r="A147" s="13"/>
      <c r="B147" s="223"/>
      <c r="C147" s="224"/>
      <c r="D147" s="225" t="s">
        <v>119</v>
      </c>
      <c r="E147" s="226" t="s">
        <v>1</v>
      </c>
      <c r="F147" s="227" t="s">
        <v>141</v>
      </c>
      <c r="G147" s="224"/>
      <c r="H147" s="228">
        <v>141.03999999999999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119</v>
      </c>
      <c r="AU147" s="234" t="s">
        <v>79</v>
      </c>
      <c r="AV147" s="13" t="s">
        <v>81</v>
      </c>
      <c r="AW147" s="13" t="s">
        <v>31</v>
      </c>
      <c r="AX147" s="13" t="s">
        <v>74</v>
      </c>
      <c r="AY147" s="234" t="s">
        <v>112</v>
      </c>
    </row>
    <row r="148" s="14" customFormat="1">
      <c r="A148" s="14"/>
      <c r="B148" s="235"/>
      <c r="C148" s="236"/>
      <c r="D148" s="225" t="s">
        <v>119</v>
      </c>
      <c r="E148" s="237" t="s">
        <v>1</v>
      </c>
      <c r="F148" s="238" t="s">
        <v>123</v>
      </c>
      <c r="G148" s="236"/>
      <c r="H148" s="239">
        <v>290.71600000000001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119</v>
      </c>
      <c r="AU148" s="245" t="s">
        <v>79</v>
      </c>
      <c r="AV148" s="14" t="s">
        <v>117</v>
      </c>
      <c r="AW148" s="14" t="s">
        <v>31</v>
      </c>
      <c r="AX148" s="14" t="s">
        <v>79</v>
      </c>
      <c r="AY148" s="245" t="s">
        <v>112</v>
      </c>
    </row>
    <row r="149" s="2" customFormat="1" ht="24.15" customHeight="1">
      <c r="A149" s="37"/>
      <c r="B149" s="38"/>
      <c r="C149" s="209" t="s">
        <v>150</v>
      </c>
      <c r="D149" s="209" t="s">
        <v>113</v>
      </c>
      <c r="E149" s="210" t="s">
        <v>151</v>
      </c>
      <c r="F149" s="211" t="s">
        <v>152</v>
      </c>
      <c r="G149" s="212" t="s">
        <v>126</v>
      </c>
      <c r="H149" s="213">
        <v>14.4</v>
      </c>
      <c r="I149" s="214"/>
      <c r="J149" s="215">
        <f>ROUND(I149*H149,2)</f>
        <v>0</v>
      </c>
      <c r="K149" s="216"/>
      <c r="L149" s="43"/>
      <c r="M149" s="217" t="s">
        <v>1</v>
      </c>
      <c r="N149" s="218" t="s">
        <v>39</v>
      </c>
      <c r="O149" s="90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1" t="s">
        <v>117</v>
      </c>
      <c r="AT149" s="221" t="s">
        <v>113</v>
      </c>
      <c r="AU149" s="221" t="s">
        <v>79</v>
      </c>
      <c r="AY149" s="16" t="s">
        <v>112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6" t="s">
        <v>79</v>
      </c>
      <c r="BK149" s="222">
        <f>ROUND(I149*H149,2)</f>
        <v>0</v>
      </c>
      <c r="BL149" s="16" t="s">
        <v>117</v>
      </c>
      <c r="BM149" s="221" t="s">
        <v>153</v>
      </c>
    </row>
    <row r="150" s="2" customFormat="1">
      <c r="A150" s="37"/>
      <c r="B150" s="38"/>
      <c r="C150" s="39"/>
      <c r="D150" s="246" t="s">
        <v>154</v>
      </c>
      <c r="E150" s="39"/>
      <c r="F150" s="247" t="s">
        <v>155</v>
      </c>
      <c r="G150" s="39"/>
      <c r="H150" s="39"/>
      <c r="I150" s="248"/>
      <c r="J150" s="39"/>
      <c r="K150" s="39"/>
      <c r="L150" s="43"/>
      <c r="M150" s="249"/>
      <c r="N150" s="250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154</v>
      </c>
      <c r="AU150" s="16" t="s">
        <v>79</v>
      </c>
    </row>
    <row r="151" s="13" customFormat="1">
      <c r="A151" s="13"/>
      <c r="B151" s="223"/>
      <c r="C151" s="224"/>
      <c r="D151" s="225" t="s">
        <v>119</v>
      </c>
      <c r="E151" s="226" t="s">
        <v>1</v>
      </c>
      <c r="F151" s="227" t="s">
        <v>156</v>
      </c>
      <c r="G151" s="224"/>
      <c r="H151" s="228">
        <v>14.4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119</v>
      </c>
      <c r="AU151" s="234" t="s">
        <v>79</v>
      </c>
      <c r="AV151" s="13" t="s">
        <v>81</v>
      </c>
      <c r="AW151" s="13" t="s">
        <v>31</v>
      </c>
      <c r="AX151" s="13" t="s">
        <v>79</v>
      </c>
      <c r="AY151" s="234" t="s">
        <v>112</v>
      </c>
    </row>
    <row r="152" s="2" customFormat="1" ht="33" customHeight="1">
      <c r="A152" s="37"/>
      <c r="B152" s="38"/>
      <c r="C152" s="209" t="s">
        <v>157</v>
      </c>
      <c r="D152" s="209" t="s">
        <v>113</v>
      </c>
      <c r="E152" s="210" t="s">
        <v>158</v>
      </c>
      <c r="F152" s="211" t="s">
        <v>159</v>
      </c>
      <c r="G152" s="212" t="s">
        <v>126</v>
      </c>
      <c r="H152" s="213">
        <v>7.2000000000000002</v>
      </c>
      <c r="I152" s="214"/>
      <c r="J152" s="215">
        <f>ROUND(I152*H152,2)</f>
        <v>0</v>
      </c>
      <c r="K152" s="216"/>
      <c r="L152" s="43"/>
      <c r="M152" s="217" t="s">
        <v>1</v>
      </c>
      <c r="N152" s="218" t="s">
        <v>39</v>
      </c>
      <c r="O152" s="90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1" t="s">
        <v>117</v>
      </c>
      <c r="AT152" s="221" t="s">
        <v>113</v>
      </c>
      <c r="AU152" s="221" t="s">
        <v>79</v>
      </c>
      <c r="AY152" s="16" t="s">
        <v>112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6" t="s">
        <v>79</v>
      </c>
      <c r="BK152" s="222">
        <f>ROUND(I152*H152,2)</f>
        <v>0</v>
      </c>
      <c r="BL152" s="16" t="s">
        <v>117</v>
      </c>
      <c r="BM152" s="221" t="s">
        <v>160</v>
      </c>
    </row>
    <row r="153" s="2" customFormat="1">
      <c r="A153" s="37"/>
      <c r="B153" s="38"/>
      <c r="C153" s="39"/>
      <c r="D153" s="246" t="s">
        <v>154</v>
      </c>
      <c r="E153" s="39"/>
      <c r="F153" s="247" t="s">
        <v>161</v>
      </c>
      <c r="G153" s="39"/>
      <c r="H153" s="39"/>
      <c r="I153" s="248"/>
      <c r="J153" s="39"/>
      <c r="K153" s="39"/>
      <c r="L153" s="43"/>
      <c r="M153" s="249"/>
      <c r="N153" s="250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154</v>
      </c>
      <c r="AU153" s="16" t="s">
        <v>79</v>
      </c>
    </row>
    <row r="154" s="13" customFormat="1">
      <c r="A154" s="13"/>
      <c r="B154" s="223"/>
      <c r="C154" s="224"/>
      <c r="D154" s="225" t="s">
        <v>119</v>
      </c>
      <c r="E154" s="226" t="s">
        <v>1</v>
      </c>
      <c r="F154" s="227" t="s">
        <v>162</v>
      </c>
      <c r="G154" s="224"/>
      <c r="H154" s="228">
        <v>7.2000000000000002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119</v>
      </c>
      <c r="AU154" s="234" t="s">
        <v>79</v>
      </c>
      <c r="AV154" s="13" t="s">
        <v>81</v>
      </c>
      <c r="AW154" s="13" t="s">
        <v>31</v>
      </c>
      <c r="AX154" s="13" t="s">
        <v>79</v>
      </c>
      <c r="AY154" s="234" t="s">
        <v>112</v>
      </c>
    </row>
    <row r="155" s="2" customFormat="1" ht="16.5" customHeight="1">
      <c r="A155" s="37"/>
      <c r="B155" s="38"/>
      <c r="C155" s="251" t="s">
        <v>163</v>
      </c>
      <c r="D155" s="251" t="s">
        <v>164</v>
      </c>
      <c r="E155" s="252" t="s">
        <v>165</v>
      </c>
      <c r="F155" s="253" t="s">
        <v>166</v>
      </c>
      <c r="G155" s="254" t="s">
        <v>167</v>
      </c>
      <c r="H155" s="255">
        <v>14.4</v>
      </c>
      <c r="I155" s="256"/>
      <c r="J155" s="257">
        <f>ROUND(I155*H155,2)</f>
        <v>0</v>
      </c>
      <c r="K155" s="258"/>
      <c r="L155" s="259"/>
      <c r="M155" s="260" t="s">
        <v>1</v>
      </c>
      <c r="N155" s="261" t="s">
        <v>39</v>
      </c>
      <c r="O155" s="90"/>
      <c r="P155" s="219">
        <f>O155*H155</f>
        <v>0</v>
      </c>
      <c r="Q155" s="219">
        <v>1</v>
      </c>
      <c r="R155" s="219">
        <f>Q155*H155</f>
        <v>14.4</v>
      </c>
      <c r="S155" s="219">
        <v>0</v>
      </c>
      <c r="T155" s="22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1" t="s">
        <v>136</v>
      </c>
      <c r="AT155" s="221" t="s">
        <v>164</v>
      </c>
      <c r="AU155" s="221" t="s">
        <v>79</v>
      </c>
      <c r="AY155" s="16" t="s">
        <v>112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6" t="s">
        <v>79</v>
      </c>
      <c r="BK155" s="222">
        <f>ROUND(I155*H155,2)</f>
        <v>0</v>
      </c>
      <c r="BL155" s="16" t="s">
        <v>117</v>
      </c>
      <c r="BM155" s="221" t="s">
        <v>168</v>
      </c>
    </row>
    <row r="156" s="13" customFormat="1">
      <c r="A156" s="13"/>
      <c r="B156" s="223"/>
      <c r="C156" s="224"/>
      <c r="D156" s="225" t="s">
        <v>119</v>
      </c>
      <c r="E156" s="224"/>
      <c r="F156" s="227" t="s">
        <v>169</v>
      </c>
      <c r="G156" s="224"/>
      <c r="H156" s="228">
        <v>14.4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119</v>
      </c>
      <c r="AU156" s="234" t="s">
        <v>79</v>
      </c>
      <c r="AV156" s="13" t="s">
        <v>81</v>
      </c>
      <c r="AW156" s="13" t="s">
        <v>4</v>
      </c>
      <c r="AX156" s="13" t="s">
        <v>79</v>
      </c>
      <c r="AY156" s="234" t="s">
        <v>112</v>
      </c>
    </row>
    <row r="157" s="12" customFormat="1" ht="25.92" customHeight="1">
      <c r="A157" s="12"/>
      <c r="B157" s="195"/>
      <c r="C157" s="196"/>
      <c r="D157" s="197" t="s">
        <v>73</v>
      </c>
      <c r="E157" s="198" t="s">
        <v>170</v>
      </c>
      <c r="F157" s="198" t="s">
        <v>171</v>
      </c>
      <c r="G157" s="196"/>
      <c r="H157" s="196"/>
      <c r="I157" s="199"/>
      <c r="J157" s="200">
        <f>BK157</f>
        <v>0</v>
      </c>
      <c r="K157" s="196"/>
      <c r="L157" s="201"/>
      <c r="M157" s="202"/>
      <c r="N157" s="203"/>
      <c r="O157" s="203"/>
      <c r="P157" s="204">
        <f>SUM(P158:P175)</f>
        <v>0</v>
      </c>
      <c r="Q157" s="203"/>
      <c r="R157" s="204">
        <f>SUM(R158:R175)</f>
        <v>28.180579999999999</v>
      </c>
      <c r="S157" s="203"/>
      <c r="T157" s="205">
        <f>SUM(T158:T175)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79</v>
      </c>
      <c r="AT157" s="207" t="s">
        <v>73</v>
      </c>
      <c r="AU157" s="207" t="s">
        <v>74</v>
      </c>
      <c r="AY157" s="206" t="s">
        <v>112</v>
      </c>
      <c r="BK157" s="208">
        <f>SUM(BK158:BK175)</f>
        <v>0</v>
      </c>
    </row>
    <row r="158" s="2" customFormat="1" ht="21.75" customHeight="1">
      <c r="A158" s="37"/>
      <c r="B158" s="38"/>
      <c r="C158" s="209" t="s">
        <v>172</v>
      </c>
      <c r="D158" s="209" t="s">
        <v>113</v>
      </c>
      <c r="E158" s="210" t="s">
        <v>173</v>
      </c>
      <c r="F158" s="211" t="s">
        <v>174</v>
      </c>
      <c r="G158" s="212" t="s">
        <v>116</v>
      </c>
      <c r="H158" s="213">
        <v>170</v>
      </c>
      <c r="I158" s="214"/>
      <c r="J158" s="215">
        <f>ROUND(I158*H158,2)</f>
        <v>0</v>
      </c>
      <c r="K158" s="216"/>
      <c r="L158" s="43"/>
      <c r="M158" s="217" t="s">
        <v>1</v>
      </c>
      <c r="N158" s="218" t="s">
        <v>39</v>
      </c>
      <c r="O158" s="90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1" t="s">
        <v>117</v>
      </c>
      <c r="AT158" s="221" t="s">
        <v>113</v>
      </c>
      <c r="AU158" s="221" t="s">
        <v>79</v>
      </c>
      <c r="AY158" s="16" t="s">
        <v>112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6" t="s">
        <v>79</v>
      </c>
      <c r="BK158" s="222">
        <f>ROUND(I158*H158,2)</f>
        <v>0</v>
      </c>
      <c r="BL158" s="16" t="s">
        <v>117</v>
      </c>
      <c r="BM158" s="221" t="s">
        <v>175</v>
      </c>
    </row>
    <row r="159" s="2" customFormat="1">
      <c r="A159" s="37"/>
      <c r="B159" s="38"/>
      <c r="C159" s="39"/>
      <c r="D159" s="246" t="s">
        <v>154</v>
      </c>
      <c r="E159" s="39"/>
      <c r="F159" s="247" t="s">
        <v>176</v>
      </c>
      <c r="G159" s="39"/>
      <c r="H159" s="39"/>
      <c r="I159" s="248"/>
      <c r="J159" s="39"/>
      <c r="K159" s="39"/>
      <c r="L159" s="43"/>
      <c r="M159" s="249"/>
      <c r="N159" s="250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154</v>
      </c>
      <c r="AU159" s="16" t="s">
        <v>79</v>
      </c>
    </row>
    <row r="160" s="2" customFormat="1" ht="24.15" customHeight="1">
      <c r="A160" s="37"/>
      <c r="B160" s="38"/>
      <c r="C160" s="209" t="s">
        <v>177</v>
      </c>
      <c r="D160" s="209" t="s">
        <v>113</v>
      </c>
      <c r="E160" s="210" t="s">
        <v>178</v>
      </c>
      <c r="F160" s="211" t="s">
        <v>179</v>
      </c>
      <c r="G160" s="212" t="s">
        <v>116</v>
      </c>
      <c r="H160" s="213">
        <v>170</v>
      </c>
      <c r="I160" s="214"/>
      <c r="J160" s="215">
        <f>ROUND(I160*H160,2)</f>
        <v>0</v>
      </c>
      <c r="K160" s="216"/>
      <c r="L160" s="43"/>
      <c r="M160" s="217" t="s">
        <v>1</v>
      </c>
      <c r="N160" s="218" t="s">
        <v>39</v>
      </c>
      <c r="O160" s="90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1" t="s">
        <v>117</v>
      </c>
      <c r="AT160" s="221" t="s">
        <v>113</v>
      </c>
      <c r="AU160" s="221" t="s">
        <v>79</v>
      </c>
      <c r="AY160" s="16" t="s">
        <v>112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6" t="s">
        <v>79</v>
      </c>
      <c r="BK160" s="222">
        <f>ROUND(I160*H160,2)</f>
        <v>0</v>
      </c>
      <c r="BL160" s="16" t="s">
        <v>117</v>
      </c>
      <c r="BM160" s="221" t="s">
        <v>180</v>
      </c>
    </row>
    <row r="161" s="2" customFormat="1">
      <c r="A161" s="37"/>
      <c r="B161" s="38"/>
      <c r="C161" s="39"/>
      <c r="D161" s="246" t="s">
        <v>154</v>
      </c>
      <c r="E161" s="39"/>
      <c r="F161" s="247" t="s">
        <v>181</v>
      </c>
      <c r="G161" s="39"/>
      <c r="H161" s="39"/>
      <c r="I161" s="248"/>
      <c r="J161" s="39"/>
      <c r="K161" s="39"/>
      <c r="L161" s="43"/>
      <c r="M161" s="249"/>
      <c r="N161" s="250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154</v>
      </c>
      <c r="AU161" s="16" t="s">
        <v>79</v>
      </c>
    </row>
    <row r="162" s="2" customFormat="1" ht="33" customHeight="1">
      <c r="A162" s="37"/>
      <c r="B162" s="38"/>
      <c r="C162" s="209" t="s">
        <v>182</v>
      </c>
      <c r="D162" s="209" t="s">
        <v>113</v>
      </c>
      <c r="E162" s="210" t="s">
        <v>183</v>
      </c>
      <c r="F162" s="211" t="s">
        <v>184</v>
      </c>
      <c r="G162" s="212" t="s">
        <v>116</v>
      </c>
      <c r="H162" s="213">
        <v>1324.8</v>
      </c>
      <c r="I162" s="214"/>
      <c r="J162" s="215">
        <f>ROUND(I162*H162,2)</f>
        <v>0</v>
      </c>
      <c r="K162" s="216"/>
      <c r="L162" s="43"/>
      <c r="M162" s="217" t="s">
        <v>1</v>
      </c>
      <c r="N162" s="218" t="s">
        <v>39</v>
      </c>
      <c r="O162" s="90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1" t="s">
        <v>117</v>
      </c>
      <c r="AT162" s="221" t="s">
        <v>113</v>
      </c>
      <c r="AU162" s="221" t="s">
        <v>79</v>
      </c>
      <c r="AY162" s="16" t="s">
        <v>112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6" t="s">
        <v>79</v>
      </c>
      <c r="BK162" s="222">
        <f>ROUND(I162*H162,2)</f>
        <v>0</v>
      </c>
      <c r="BL162" s="16" t="s">
        <v>117</v>
      </c>
      <c r="BM162" s="221" t="s">
        <v>185</v>
      </c>
    </row>
    <row r="163" s="2" customFormat="1">
      <c r="A163" s="37"/>
      <c r="B163" s="38"/>
      <c r="C163" s="39"/>
      <c r="D163" s="246" t="s">
        <v>154</v>
      </c>
      <c r="E163" s="39"/>
      <c r="F163" s="247" t="s">
        <v>186</v>
      </c>
      <c r="G163" s="39"/>
      <c r="H163" s="39"/>
      <c r="I163" s="248"/>
      <c r="J163" s="39"/>
      <c r="K163" s="39"/>
      <c r="L163" s="43"/>
      <c r="M163" s="249"/>
      <c r="N163" s="250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154</v>
      </c>
      <c r="AU163" s="16" t="s">
        <v>79</v>
      </c>
    </row>
    <row r="164" s="13" customFormat="1">
      <c r="A164" s="13"/>
      <c r="B164" s="223"/>
      <c r="C164" s="224"/>
      <c r="D164" s="225" t="s">
        <v>119</v>
      </c>
      <c r="E164" s="226" t="s">
        <v>1</v>
      </c>
      <c r="F164" s="227" t="s">
        <v>187</v>
      </c>
      <c r="G164" s="224"/>
      <c r="H164" s="228">
        <v>1324.8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119</v>
      </c>
      <c r="AU164" s="234" t="s">
        <v>79</v>
      </c>
      <c r="AV164" s="13" t="s">
        <v>81</v>
      </c>
      <c r="AW164" s="13" t="s">
        <v>31</v>
      </c>
      <c r="AX164" s="13" t="s">
        <v>79</v>
      </c>
      <c r="AY164" s="234" t="s">
        <v>112</v>
      </c>
    </row>
    <row r="165" s="2" customFormat="1" ht="24.15" customHeight="1">
      <c r="A165" s="37"/>
      <c r="B165" s="38"/>
      <c r="C165" s="209" t="s">
        <v>188</v>
      </c>
      <c r="D165" s="209" t="s">
        <v>113</v>
      </c>
      <c r="E165" s="210" t="s">
        <v>189</v>
      </c>
      <c r="F165" s="211" t="s">
        <v>190</v>
      </c>
      <c r="G165" s="212" t="s">
        <v>116</v>
      </c>
      <c r="H165" s="213">
        <v>1324.8</v>
      </c>
      <c r="I165" s="214"/>
      <c r="J165" s="215">
        <f>ROUND(I165*H165,2)</f>
        <v>0</v>
      </c>
      <c r="K165" s="216"/>
      <c r="L165" s="43"/>
      <c r="M165" s="217" t="s">
        <v>1</v>
      </c>
      <c r="N165" s="218" t="s">
        <v>39</v>
      </c>
      <c r="O165" s="90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1" t="s">
        <v>117</v>
      </c>
      <c r="AT165" s="221" t="s">
        <v>113</v>
      </c>
      <c r="AU165" s="221" t="s">
        <v>79</v>
      </c>
      <c r="AY165" s="16" t="s">
        <v>112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6" t="s">
        <v>79</v>
      </c>
      <c r="BK165" s="222">
        <f>ROUND(I165*H165,2)</f>
        <v>0</v>
      </c>
      <c r="BL165" s="16" t="s">
        <v>117</v>
      </c>
      <c r="BM165" s="221" t="s">
        <v>191</v>
      </c>
    </row>
    <row r="166" s="13" customFormat="1">
      <c r="A166" s="13"/>
      <c r="B166" s="223"/>
      <c r="C166" s="224"/>
      <c r="D166" s="225" t="s">
        <v>119</v>
      </c>
      <c r="E166" s="226" t="s">
        <v>1</v>
      </c>
      <c r="F166" s="227" t="s">
        <v>187</v>
      </c>
      <c r="G166" s="224"/>
      <c r="H166" s="228">
        <v>1324.8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119</v>
      </c>
      <c r="AU166" s="234" t="s">
        <v>79</v>
      </c>
      <c r="AV166" s="13" t="s">
        <v>81</v>
      </c>
      <c r="AW166" s="13" t="s">
        <v>31</v>
      </c>
      <c r="AX166" s="13" t="s">
        <v>79</v>
      </c>
      <c r="AY166" s="234" t="s">
        <v>112</v>
      </c>
    </row>
    <row r="167" s="2" customFormat="1" ht="33" customHeight="1">
      <c r="A167" s="37"/>
      <c r="B167" s="38"/>
      <c r="C167" s="209" t="s">
        <v>192</v>
      </c>
      <c r="D167" s="209" t="s">
        <v>113</v>
      </c>
      <c r="E167" s="210" t="s">
        <v>193</v>
      </c>
      <c r="F167" s="211" t="s">
        <v>194</v>
      </c>
      <c r="G167" s="212" t="s">
        <v>116</v>
      </c>
      <c r="H167" s="213">
        <v>1324.8</v>
      </c>
      <c r="I167" s="214"/>
      <c r="J167" s="215">
        <f>ROUND(I167*H167,2)</f>
        <v>0</v>
      </c>
      <c r="K167" s="216"/>
      <c r="L167" s="43"/>
      <c r="M167" s="217" t="s">
        <v>1</v>
      </c>
      <c r="N167" s="218" t="s">
        <v>39</v>
      </c>
      <c r="O167" s="90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1" t="s">
        <v>117</v>
      </c>
      <c r="AT167" s="221" t="s">
        <v>113</v>
      </c>
      <c r="AU167" s="221" t="s">
        <v>79</v>
      </c>
      <c r="AY167" s="16" t="s">
        <v>112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6" t="s">
        <v>79</v>
      </c>
      <c r="BK167" s="222">
        <f>ROUND(I167*H167,2)</f>
        <v>0</v>
      </c>
      <c r="BL167" s="16" t="s">
        <v>117</v>
      </c>
      <c r="BM167" s="221" t="s">
        <v>195</v>
      </c>
    </row>
    <row r="168" s="13" customFormat="1">
      <c r="A168" s="13"/>
      <c r="B168" s="223"/>
      <c r="C168" s="224"/>
      <c r="D168" s="225" t="s">
        <v>119</v>
      </c>
      <c r="E168" s="226" t="s">
        <v>1</v>
      </c>
      <c r="F168" s="227" t="s">
        <v>187</v>
      </c>
      <c r="G168" s="224"/>
      <c r="H168" s="228">
        <v>1324.8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119</v>
      </c>
      <c r="AU168" s="234" t="s">
        <v>79</v>
      </c>
      <c r="AV168" s="13" t="s">
        <v>81</v>
      </c>
      <c r="AW168" s="13" t="s">
        <v>31</v>
      </c>
      <c r="AX168" s="13" t="s">
        <v>79</v>
      </c>
      <c r="AY168" s="234" t="s">
        <v>112</v>
      </c>
    </row>
    <row r="169" s="2" customFormat="1" ht="33" customHeight="1">
      <c r="A169" s="37"/>
      <c r="B169" s="38"/>
      <c r="C169" s="209" t="s">
        <v>196</v>
      </c>
      <c r="D169" s="209" t="s">
        <v>113</v>
      </c>
      <c r="E169" s="210" t="s">
        <v>197</v>
      </c>
      <c r="F169" s="211" t="s">
        <v>198</v>
      </c>
      <c r="G169" s="212" t="s">
        <v>116</v>
      </c>
      <c r="H169" s="213">
        <v>106.5</v>
      </c>
      <c r="I169" s="214"/>
      <c r="J169" s="215">
        <f>ROUND(I169*H169,2)</f>
        <v>0</v>
      </c>
      <c r="K169" s="216"/>
      <c r="L169" s="43"/>
      <c r="M169" s="217" t="s">
        <v>1</v>
      </c>
      <c r="N169" s="218" t="s">
        <v>39</v>
      </c>
      <c r="O169" s="90"/>
      <c r="P169" s="219">
        <f>O169*H169</f>
        <v>0</v>
      </c>
      <c r="Q169" s="219">
        <v>0.090620000000000006</v>
      </c>
      <c r="R169" s="219">
        <f>Q169*H169</f>
        <v>9.6510300000000004</v>
      </c>
      <c r="S169" s="219">
        <v>0</v>
      </c>
      <c r="T169" s="22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1" t="s">
        <v>117</v>
      </c>
      <c r="AT169" s="221" t="s">
        <v>113</v>
      </c>
      <c r="AU169" s="221" t="s">
        <v>79</v>
      </c>
      <c r="AY169" s="16" t="s">
        <v>112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6" t="s">
        <v>79</v>
      </c>
      <c r="BK169" s="222">
        <f>ROUND(I169*H169,2)</f>
        <v>0</v>
      </c>
      <c r="BL169" s="16" t="s">
        <v>117</v>
      </c>
      <c r="BM169" s="221" t="s">
        <v>199</v>
      </c>
    </row>
    <row r="170" s="2" customFormat="1">
      <c r="A170" s="37"/>
      <c r="B170" s="38"/>
      <c r="C170" s="39"/>
      <c r="D170" s="246" t="s">
        <v>154</v>
      </c>
      <c r="E170" s="39"/>
      <c r="F170" s="247" t="s">
        <v>200</v>
      </c>
      <c r="G170" s="39"/>
      <c r="H170" s="39"/>
      <c r="I170" s="248"/>
      <c r="J170" s="39"/>
      <c r="K170" s="39"/>
      <c r="L170" s="43"/>
      <c r="M170" s="249"/>
      <c r="N170" s="250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154</v>
      </c>
      <c r="AU170" s="16" t="s">
        <v>79</v>
      </c>
    </row>
    <row r="171" s="2" customFormat="1" ht="24.15" customHeight="1">
      <c r="A171" s="37"/>
      <c r="B171" s="38"/>
      <c r="C171" s="251" t="s">
        <v>201</v>
      </c>
      <c r="D171" s="251" t="s">
        <v>164</v>
      </c>
      <c r="E171" s="252" t="s">
        <v>202</v>
      </c>
      <c r="F171" s="253" t="s">
        <v>203</v>
      </c>
      <c r="G171" s="254" t="s">
        <v>116</v>
      </c>
      <c r="H171" s="255">
        <v>76.5</v>
      </c>
      <c r="I171" s="256"/>
      <c r="J171" s="257">
        <f>ROUND(I171*H171,2)</f>
        <v>0</v>
      </c>
      <c r="K171" s="258"/>
      <c r="L171" s="259"/>
      <c r="M171" s="260" t="s">
        <v>1</v>
      </c>
      <c r="N171" s="261" t="s">
        <v>39</v>
      </c>
      <c r="O171" s="90"/>
      <c r="P171" s="219">
        <f>O171*H171</f>
        <v>0</v>
      </c>
      <c r="Q171" s="219">
        <v>0.17599999999999999</v>
      </c>
      <c r="R171" s="219">
        <f>Q171*H171</f>
        <v>13.463999999999999</v>
      </c>
      <c r="S171" s="219">
        <v>0</v>
      </c>
      <c r="T171" s="22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1" t="s">
        <v>136</v>
      </c>
      <c r="AT171" s="221" t="s">
        <v>164</v>
      </c>
      <c r="AU171" s="221" t="s">
        <v>79</v>
      </c>
      <c r="AY171" s="16" t="s">
        <v>112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6" t="s">
        <v>79</v>
      </c>
      <c r="BK171" s="222">
        <f>ROUND(I171*H171,2)</f>
        <v>0</v>
      </c>
      <c r="BL171" s="16" t="s">
        <v>117</v>
      </c>
      <c r="BM171" s="221" t="s">
        <v>204</v>
      </c>
    </row>
    <row r="172" s="13" customFormat="1">
      <c r="A172" s="13"/>
      <c r="B172" s="223"/>
      <c r="C172" s="224"/>
      <c r="D172" s="225" t="s">
        <v>119</v>
      </c>
      <c r="E172" s="224"/>
      <c r="F172" s="227" t="s">
        <v>205</v>
      </c>
      <c r="G172" s="224"/>
      <c r="H172" s="228">
        <v>76.5</v>
      </c>
      <c r="I172" s="229"/>
      <c r="J172" s="224"/>
      <c r="K172" s="224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119</v>
      </c>
      <c r="AU172" s="234" t="s">
        <v>79</v>
      </c>
      <c r="AV172" s="13" t="s">
        <v>81</v>
      </c>
      <c r="AW172" s="13" t="s">
        <v>4</v>
      </c>
      <c r="AX172" s="13" t="s">
        <v>79</v>
      </c>
      <c r="AY172" s="234" t="s">
        <v>112</v>
      </c>
    </row>
    <row r="173" s="2" customFormat="1" ht="37.8" customHeight="1">
      <c r="A173" s="37"/>
      <c r="B173" s="38"/>
      <c r="C173" s="209" t="s">
        <v>206</v>
      </c>
      <c r="D173" s="209" t="s">
        <v>113</v>
      </c>
      <c r="E173" s="210" t="s">
        <v>207</v>
      </c>
      <c r="F173" s="211" t="s">
        <v>208</v>
      </c>
      <c r="G173" s="212" t="s">
        <v>116</v>
      </c>
      <c r="H173" s="213">
        <v>28.946000000000002</v>
      </c>
      <c r="I173" s="214"/>
      <c r="J173" s="215">
        <f>ROUND(I173*H173,2)</f>
        <v>0</v>
      </c>
      <c r="K173" s="216"/>
      <c r="L173" s="43"/>
      <c r="M173" s="217" t="s">
        <v>1</v>
      </c>
      <c r="N173" s="218" t="s">
        <v>39</v>
      </c>
      <c r="O173" s="90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1" t="s">
        <v>117</v>
      </c>
      <c r="AT173" s="221" t="s">
        <v>113</v>
      </c>
      <c r="AU173" s="221" t="s">
        <v>79</v>
      </c>
      <c r="AY173" s="16" t="s">
        <v>112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6" t="s">
        <v>79</v>
      </c>
      <c r="BK173" s="222">
        <f>ROUND(I173*H173,2)</f>
        <v>0</v>
      </c>
      <c r="BL173" s="16" t="s">
        <v>117</v>
      </c>
      <c r="BM173" s="221" t="s">
        <v>209</v>
      </c>
    </row>
    <row r="174" s="2" customFormat="1">
      <c r="A174" s="37"/>
      <c r="B174" s="38"/>
      <c r="C174" s="39"/>
      <c r="D174" s="246" t="s">
        <v>154</v>
      </c>
      <c r="E174" s="39"/>
      <c r="F174" s="247" t="s">
        <v>210</v>
      </c>
      <c r="G174" s="39"/>
      <c r="H174" s="39"/>
      <c r="I174" s="248"/>
      <c r="J174" s="39"/>
      <c r="K174" s="39"/>
      <c r="L174" s="43"/>
      <c r="M174" s="249"/>
      <c r="N174" s="250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154</v>
      </c>
      <c r="AU174" s="16" t="s">
        <v>79</v>
      </c>
    </row>
    <row r="175" s="2" customFormat="1" ht="24.15" customHeight="1">
      <c r="A175" s="37"/>
      <c r="B175" s="38"/>
      <c r="C175" s="251" t="s">
        <v>211</v>
      </c>
      <c r="D175" s="251" t="s">
        <v>164</v>
      </c>
      <c r="E175" s="252" t="s">
        <v>212</v>
      </c>
      <c r="F175" s="253" t="s">
        <v>213</v>
      </c>
      <c r="G175" s="254" t="s">
        <v>116</v>
      </c>
      <c r="H175" s="255">
        <v>28.946000000000002</v>
      </c>
      <c r="I175" s="256"/>
      <c r="J175" s="257">
        <f>ROUND(I175*H175,2)</f>
        <v>0</v>
      </c>
      <c r="K175" s="258"/>
      <c r="L175" s="259"/>
      <c r="M175" s="260" t="s">
        <v>1</v>
      </c>
      <c r="N175" s="261" t="s">
        <v>39</v>
      </c>
      <c r="O175" s="90"/>
      <c r="P175" s="219">
        <f>O175*H175</f>
        <v>0</v>
      </c>
      <c r="Q175" s="219">
        <v>0.17499999999999999</v>
      </c>
      <c r="R175" s="219">
        <f>Q175*H175</f>
        <v>5.06555</v>
      </c>
      <c r="S175" s="219">
        <v>0</v>
      </c>
      <c r="T175" s="22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1" t="s">
        <v>136</v>
      </c>
      <c r="AT175" s="221" t="s">
        <v>164</v>
      </c>
      <c r="AU175" s="221" t="s">
        <v>79</v>
      </c>
      <c r="AY175" s="16" t="s">
        <v>112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6" t="s">
        <v>79</v>
      </c>
      <c r="BK175" s="222">
        <f>ROUND(I175*H175,2)</f>
        <v>0</v>
      </c>
      <c r="BL175" s="16" t="s">
        <v>117</v>
      </c>
      <c r="BM175" s="221" t="s">
        <v>214</v>
      </c>
    </row>
    <row r="176" s="12" customFormat="1" ht="25.92" customHeight="1">
      <c r="A176" s="12"/>
      <c r="B176" s="195"/>
      <c r="C176" s="196"/>
      <c r="D176" s="197" t="s">
        <v>73</v>
      </c>
      <c r="E176" s="198" t="s">
        <v>215</v>
      </c>
      <c r="F176" s="198" t="s">
        <v>216</v>
      </c>
      <c r="G176" s="196"/>
      <c r="H176" s="196"/>
      <c r="I176" s="199"/>
      <c r="J176" s="200">
        <f>BK176</f>
        <v>0</v>
      </c>
      <c r="K176" s="196"/>
      <c r="L176" s="201"/>
      <c r="M176" s="202"/>
      <c r="N176" s="203"/>
      <c r="O176" s="203"/>
      <c r="P176" s="204">
        <f>SUM(P177:P193)</f>
        <v>0</v>
      </c>
      <c r="Q176" s="203"/>
      <c r="R176" s="204">
        <f>SUM(R177:R193)</f>
        <v>156.29982000000001</v>
      </c>
      <c r="S176" s="203"/>
      <c r="T176" s="205">
        <f>SUM(T177:T193)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6" t="s">
        <v>79</v>
      </c>
      <c r="AT176" s="207" t="s">
        <v>73</v>
      </c>
      <c r="AU176" s="207" t="s">
        <v>74</v>
      </c>
      <c r="AY176" s="206" t="s">
        <v>112</v>
      </c>
      <c r="BK176" s="208">
        <f>SUM(BK177:BK193)</f>
        <v>0</v>
      </c>
    </row>
    <row r="177" s="2" customFormat="1" ht="24.15" customHeight="1">
      <c r="A177" s="37"/>
      <c r="B177" s="38"/>
      <c r="C177" s="209" t="s">
        <v>217</v>
      </c>
      <c r="D177" s="209" t="s">
        <v>113</v>
      </c>
      <c r="E177" s="210" t="s">
        <v>218</v>
      </c>
      <c r="F177" s="211" t="s">
        <v>219</v>
      </c>
      <c r="G177" s="212" t="s">
        <v>220</v>
      </c>
      <c r="H177" s="213">
        <v>9</v>
      </c>
      <c r="I177" s="214"/>
      <c r="J177" s="215">
        <f>ROUND(I177*H177,2)</f>
        <v>0</v>
      </c>
      <c r="K177" s="216"/>
      <c r="L177" s="43"/>
      <c r="M177" s="217" t="s">
        <v>1</v>
      </c>
      <c r="N177" s="218" t="s">
        <v>39</v>
      </c>
      <c r="O177" s="90"/>
      <c r="P177" s="219">
        <f>O177*H177</f>
        <v>0</v>
      </c>
      <c r="Q177" s="219">
        <v>0.00069999999999999999</v>
      </c>
      <c r="R177" s="219">
        <f>Q177*H177</f>
        <v>0.0063</v>
      </c>
      <c r="S177" s="219">
        <v>0</v>
      </c>
      <c r="T177" s="22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1" t="s">
        <v>117</v>
      </c>
      <c r="AT177" s="221" t="s">
        <v>113</v>
      </c>
      <c r="AU177" s="221" t="s">
        <v>79</v>
      </c>
      <c r="AY177" s="16" t="s">
        <v>112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6" t="s">
        <v>79</v>
      </c>
      <c r="BK177" s="222">
        <f>ROUND(I177*H177,2)</f>
        <v>0</v>
      </c>
      <c r="BL177" s="16" t="s">
        <v>117</v>
      </c>
      <c r="BM177" s="221" t="s">
        <v>221</v>
      </c>
    </row>
    <row r="178" s="2" customFormat="1" ht="24.15" customHeight="1">
      <c r="A178" s="37"/>
      <c r="B178" s="38"/>
      <c r="C178" s="251" t="s">
        <v>222</v>
      </c>
      <c r="D178" s="251" t="s">
        <v>164</v>
      </c>
      <c r="E178" s="252" t="s">
        <v>223</v>
      </c>
      <c r="F178" s="253" t="s">
        <v>224</v>
      </c>
      <c r="G178" s="254" t="s">
        <v>220</v>
      </c>
      <c r="H178" s="255">
        <v>3</v>
      </c>
      <c r="I178" s="256"/>
      <c r="J178" s="257">
        <f>ROUND(I178*H178,2)</f>
        <v>0</v>
      </c>
      <c r="K178" s="258"/>
      <c r="L178" s="259"/>
      <c r="M178" s="260" t="s">
        <v>1</v>
      </c>
      <c r="N178" s="261" t="s">
        <v>39</v>
      </c>
      <c r="O178" s="90"/>
      <c r="P178" s="219">
        <f>O178*H178</f>
        <v>0</v>
      </c>
      <c r="Q178" s="219">
        <v>0.0025000000000000001</v>
      </c>
      <c r="R178" s="219">
        <f>Q178*H178</f>
        <v>0.0074999999999999997</v>
      </c>
      <c r="S178" s="219">
        <v>0</v>
      </c>
      <c r="T178" s="22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1" t="s">
        <v>136</v>
      </c>
      <c r="AT178" s="221" t="s">
        <v>164</v>
      </c>
      <c r="AU178" s="221" t="s">
        <v>79</v>
      </c>
      <c r="AY178" s="16" t="s">
        <v>112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6" t="s">
        <v>79</v>
      </c>
      <c r="BK178" s="222">
        <f>ROUND(I178*H178,2)</f>
        <v>0</v>
      </c>
      <c r="BL178" s="16" t="s">
        <v>117</v>
      </c>
      <c r="BM178" s="221" t="s">
        <v>225</v>
      </c>
    </row>
    <row r="179" s="2" customFormat="1" ht="16.5" customHeight="1">
      <c r="A179" s="37"/>
      <c r="B179" s="38"/>
      <c r="C179" s="251" t="s">
        <v>226</v>
      </c>
      <c r="D179" s="251" t="s">
        <v>164</v>
      </c>
      <c r="E179" s="252" t="s">
        <v>227</v>
      </c>
      <c r="F179" s="253" t="s">
        <v>228</v>
      </c>
      <c r="G179" s="254" t="s">
        <v>220</v>
      </c>
      <c r="H179" s="255">
        <v>2</v>
      </c>
      <c r="I179" s="256"/>
      <c r="J179" s="257">
        <f>ROUND(I179*H179,2)</f>
        <v>0</v>
      </c>
      <c r="K179" s="258"/>
      <c r="L179" s="259"/>
      <c r="M179" s="260" t="s">
        <v>1</v>
      </c>
      <c r="N179" s="261" t="s">
        <v>39</v>
      </c>
      <c r="O179" s="90"/>
      <c r="P179" s="219">
        <f>O179*H179</f>
        <v>0</v>
      </c>
      <c r="Q179" s="219">
        <v>0.0050000000000000001</v>
      </c>
      <c r="R179" s="219">
        <f>Q179*H179</f>
        <v>0.01</v>
      </c>
      <c r="S179" s="219">
        <v>0</v>
      </c>
      <c r="T179" s="22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1" t="s">
        <v>136</v>
      </c>
      <c r="AT179" s="221" t="s">
        <v>164</v>
      </c>
      <c r="AU179" s="221" t="s">
        <v>79</v>
      </c>
      <c r="AY179" s="16" t="s">
        <v>112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6" t="s">
        <v>79</v>
      </c>
      <c r="BK179" s="222">
        <f>ROUND(I179*H179,2)</f>
        <v>0</v>
      </c>
      <c r="BL179" s="16" t="s">
        <v>117</v>
      </c>
      <c r="BM179" s="221" t="s">
        <v>229</v>
      </c>
    </row>
    <row r="180" s="2" customFormat="1" ht="21.75" customHeight="1">
      <c r="A180" s="37"/>
      <c r="B180" s="38"/>
      <c r="C180" s="251" t="s">
        <v>230</v>
      </c>
      <c r="D180" s="251" t="s">
        <v>164</v>
      </c>
      <c r="E180" s="252" t="s">
        <v>231</v>
      </c>
      <c r="F180" s="253" t="s">
        <v>232</v>
      </c>
      <c r="G180" s="254" t="s">
        <v>220</v>
      </c>
      <c r="H180" s="255">
        <v>3</v>
      </c>
      <c r="I180" s="256"/>
      <c r="J180" s="257">
        <f>ROUND(I180*H180,2)</f>
        <v>0</v>
      </c>
      <c r="K180" s="258"/>
      <c r="L180" s="259"/>
      <c r="M180" s="260" t="s">
        <v>1</v>
      </c>
      <c r="N180" s="261" t="s">
        <v>39</v>
      </c>
      <c r="O180" s="90"/>
      <c r="P180" s="219">
        <f>O180*H180</f>
        <v>0</v>
      </c>
      <c r="Q180" s="219">
        <v>0.00050000000000000001</v>
      </c>
      <c r="R180" s="219">
        <f>Q180*H180</f>
        <v>0.0015</v>
      </c>
      <c r="S180" s="219">
        <v>0</v>
      </c>
      <c r="T180" s="22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1" t="s">
        <v>136</v>
      </c>
      <c r="AT180" s="221" t="s">
        <v>164</v>
      </c>
      <c r="AU180" s="221" t="s">
        <v>79</v>
      </c>
      <c r="AY180" s="16" t="s">
        <v>112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6" t="s">
        <v>79</v>
      </c>
      <c r="BK180" s="222">
        <f>ROUND(I180*H180,2)</f>
        <v>0</v>
      </c>
      <c r="BL180" s="16" t="s">
        <v>117</v>
      </c>
      <c r="BM180" s="221" t="s">
        <v>233</v>
      </c>
    </row>
    <row r="181" s="2" customFormat="1" ht="16.5" customHeight="1">
      <c r="A181" s="37"/>
      <c r="B181" s="38"/>
      <c r="C181" s="251" t="s">
        <v>234</v>
      </c>
      <c r="D181" s="251" t="s">
        <v>164</v>
      </c>
      <c r="E181" s="252" t="s">
        <v>235</v>
      </c>
      <c r="F181" s="253" t="s">
        <v>236</v>
      </c>
      <c r="G181" s="254" t="s">
        <v>220</v>
      </c>
      <c r="H181" s="255">
        <v>1</v>
      </c>
      <c r="I181" s="256"/>
      <c r="J181" s="257">
        <f>ROUND(I181*H181,2)</f>
        <v>0</v>
      </c>
      <c r="K181" s="258"/>
      <c r="L181" s="259"/>
      <c r="M181" s="260" t="s">
        <v>1</v>
      </c>
      <c r="N181" s="261" t="s">
        <v>39</v>
      </c>
      <c r="O181" s="90"/>
      <c r="P181" s="219">
        <f>O181*H181</f>
        <v>0</v>
      </c>
      <c r="Q181" s="219">
        <v>0.0050000000000000001</v>
      </c>
      <c r="R181" s="219">
        <f>Q181*H181</f>
        <v>0.0050000000000000001</v>
      </c>
      <c r="S181" s="219">
        <v>0</v>
      </c>
      <c r="T181" s="220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1" t="s">
        <v>136</v>
      </c>
      <c r="AT181" s="221" t="s">
        <v>164</v>
      </c>
      <c r="AU181" s="221" t="s">
        <v>79</v>
      </c>
      <c r="AY181" s="16" t="s">
        <v>112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6" t="s">
        <v>79</v>
      </c>
      <c r="BK181" s="222">
        <f>ROUND(I181*H181,2)</f>
        <v>0</v>
      </c>
      <c r="BL181" s="16" t="s">
        <v>117</v>
      </c>
      <c r="BM181" s="221" t="s">
        <v>237</v>
      </c>
    </row>
    <row r="182" s="2" customFormat="1" ht="24.15" customHeight="1">
      <c r="A182" s="37"/>
      <c r="B182" s="38"/>
      <c r="C182" s="209" t="s">
        <v>238</v>
      </c>
      <c r="D182" s="209" t="s">
        <v>113</v>
      </c>
      <c r="E182" s="210" t="s">
        <v>239</v>
      </c>
      <c r="F182" s="211" t="s">
        <v>240</v>
      </c>
      <c r="G182" s="212" t="s">
        <v>220</v>
      </c>
      <c r="H182" s="213">
        <v>9</v>
      </c>
      <c r="I182" s="214"/>
      <c r="J182" s="215">
        <f>ROUND(I182*H182,2)</f>
        <v>0</v>
      </c>
      <c r="K182" s="216"/>
      <c r="L182" s="43"/>
      <c r="M182" s="217" t="s">
        <v>1</v>
      </c>
      <c r="N182" s="218" t="s">
        <v>39</v>
      </c>
      <c r="O182" s="90"/>
      <c r="P182" s="219">
        <f>O182*H182</f>
        <v>0</v>
      </c>
      <c r="Q182" s="219">
        <v>0.10940999999999999</v>
      </c>
      <c r="R182" s="219">
        <f>Q182*H182</f>
        <v>0.98468999999999995</v>
      </c>
      <c r="S182" s="219">
        <v>0</v>
      </c>
      <c r="T182" s="22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1" t="s">
        <v>117</v>
      </c>
      <c r="AT182" s="221" t="s">
        <v>113</v>
      </c>
      <c r="AU182" s="221" t="s">
        <v>79</v>
      </c>
      <c r="AY182" s="16" t="s">
        <v>112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6" t="s">
        <v>79</v>
      </c>
      <c r="BK182" s="222">
        <f>ROUND(I182*H182,2)</f>
        <v>0</v>
      </c>
      <c r="BL182" s="16" t="s">
        <v>117</v>
      </c>
      <c r="BM182" s="221" t="s">
        <v>241</v>
      </c>
    </row>
    <row r="183" s="2" customFormat="1" ht="21.75" customHeight="1">
      <c r="A183" s="37"/>
      <c r="B183" s="38"/>
      <c r="C183" s="251" t="s">
        <v>242</v>
      </c>
      <c r="D183" s="251" t="s">
        <v>164</v>
      </c>
      <c r="E183" s="252" t="s">
        <v>243</v>
      </c>
      <c r="F183" s="253" t="s">
        <v>244</v>
      </c>
      <c r="G183" s="254" t="s">
        <v>220</v>
      </c>
      <c r="H183" s="255">
        <v>9</v>
      </c>
      <c r="I183" s="256"/>
      <c r="J183" s="257">
        <f>ROUND(I183*H183,2)</f>
        <v>0</v>
      </c>
      <c r="K183" s="258"/>
      <c r="L183" s="259"/>
      <c r="M183" s="260" t="s">
        <v>1</v>
      </c>
      <c r="N183" s="261" t="s">
        <v>39</v>
      </c>
      <c r="O183" s="90"/>
      <c r="P183" s="219">
        <f>O183*H183</f>
        <v>0</v>
      </c>
      <c r="Q183" s="219">
        <v>0.0061000000000000004</v>
      </c>
      <c r="R183" s="219">
        <f>Q183*H183</f>
        <v>0.054900000000000004</v>
      </c>
      <c r="S183" s="219">
        <v>0</v>
      </c>
      <c r="T183" s="22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1" t="s">
        <v>136</v>
      </c>
      <c r="AT183" s="221" t="s">
        <v>164</v>
      </c>
      <c r="AU183" s="221" t="s">
        <v>79</v>
      </c>
      <c r="AY183" s="16" t="s">
        <v>112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6" t="s">
        <v>79</v>
      </c>
      <c r="BK183" s="222">
        <f>ROUND(I183*H183,2)</f>
        <v>0</v>
      </c>
      <c r="BL183" s="16" t="s">
        <v>117</v>
      </c>
      <c r="BM183" s="221" t="s">
        <v>245</v>
      </c>
    </row>
    <row r="184" s="2" customFormat="1" ht="33" customHeight="1">
      <c r="A184" s="37"/>
      <c r="B184" s="38"/>
      <c r="C184" s="209" t="s">
        <v>246</v>
      </c>
      <c r="D184" s="209" t="s">
        <v>113</v>
      </c>
      <c r="E184" s="210" t="s">
        <v>247</v>
      </c>
      <c r="F184" s="211" t="s">
        <v>248</v>
      </c>
      <c r="G184" s="212" t="s">
        <v>249</v>
      </c>
      <c r="H184" s="213">
        <v>479</v>
      </c>
      <c r="I184" s="214"/>
      <c r="J184" s="215">
        <f>ROUND(I184*H184,2)</f>
        <v>0</v>
      </c>
      <c r="K184" s="216"/>
      <c r="L184" s="43"/>
      <c r="M184" s="217" t="s">
        <v>1</v>
      </c>
      <c r="N184" s="218" t="s">
        <v>39</v>
      </c>
      <c r="O184" s="90"/>
      <c r="P184" s="219">
        <f>O184*H184</f>
        <v>0</v>
      </c>
      <c r="Q184" s="219">
        <v>0.12478</v>
      </c>
      <c r="R184" s="219">
        <f>Q184*H184</f>
        <v>59.769620000000003</v>
      </c>
      <c r="S184" s="219">
        <v>0</v>
      </c>
      <c r="T184" s="22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1" t="s">
        <v>117</v>
      </c>
      <c r="AT184" s="221" t="s">
        <v>113</v>
      </c>
      <c r="AU184" s="221" t="s">
        <v>79</v>
      </c>
      <c r="AY184" s="16" t="s">
        <v>112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6" t="s">
        <v>79</v>
      </c>
      <c r="BK184" s="222">
        <f>ROUND(I184*H184,2)</f>
        <v>0</v>
      </c>
      <c r="BL184" s="16" t="s">
        <v>117</v>
      </c>
      <c r="BM184" s="221" t="s">
        <v>250</v>
      </c>
    </row>
    <row r="185" s="2" customFormat="1">
      <c r="A185" s="37"/>
      <c r="B185" s="38"/>
      <c r="C185" s="39"/>
      <c r="D185" s="246" t="s">
        <v>154</v>
      </c>
      <c r="E185" s="39"/>
      <c r="F185" s="247" t="s">
        <v>251</v>
      </c>
      <c r="G185" s="39"/>
      <c r="H185" s="39"/>
      <c r="I185" s="248"/>
      <c r="J185" s="39"/>
      <c r="K185" s="39"/>
      <c r="L185" s="43"/>
      <c r="M185" s="249"/>
      <c r="N185" s="250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154</v>
      </c>
      <c r="AU185" s="16" t="s">
        <v>79</v>
      </c>
    </row>
    <row r="186" s="2" customFormat="1" ht="16.5" customHeight="1">
      <c r="A186" s="37"/>
      <c r="B186" s="38"/>
      <c r="C186" s="251" t="s">
        <v>252</v>
      </c>
      <c r="D186" s="251" t="s">
        <v>164</v>
      </c>
      <c r="E186" s="252" t="s">
        <v>253</v>
      </c>
      <c r="F186" s="253" t="s">
        <v>254</v>
      </c>
      <c r="G186" s="254" t="s">
        <v>249</v>
      </c>
      <c r="H186" s="255">
        <v>488.57999999999998</v>
      </c>
      <c r="I186" s="256"/>
      <c r="J186" s="257">
        <f>ROUND(I186*H186,2)</f>
        <v>0</v>
      </c>
      <c r="K186" s="258"/>
      <c r="L186" s="259"/>
      <c r="M186" s="260" t="s">
        <v>1</v>
      </c>
      <c r="N186" s="261" t="s">
        <v>39</v>
      </c>
      <c r="O186" s="90"/>
      <c r="P186" s="219">
        <f>O186*H186</f>
        <v>0</v>
      </c>
      <c r="Q186" s="219">
        <v>0.080000000000000002</v>
      </c>
      <c r="R186" s="219">
        <f>Q186*H186</f>
        <v>39.086399999999998</v>
      </c>
      <c r="S186" s="219">
        <v>0</v>
      </c>
      <c r="T186" s="220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1" t="s">
        <v>136</v>
      </c>
      <c r="AT186" s="221" t="s">
        <v>164</v>
      </c>
      <c r="AU186" s="221" t="s">
        <v>79</v>
      </c>
      <c r="AY186" s="16" t="s">
        <v>112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6" t="s">
        <v>79</v>
      </c>
      <c r="BK186" s="222">
        <f>ROUND(I186*H186,2)</f>
        <v>0</v>
      </c>
      <c r="BL186" s="16" t="s">
        <v>117</v>
      </c>
      <c r="BM186" s="221" t="s">
        <v>255</v>
      </c>
    </row>
    <row r="187" s="13" customFormat="1">
      <c r="A187" s="13"/>
      <c r="B187" s="223"/>
      <c r="C187" s="224"/>
      <c r="D187" s="225" t="s">
        <v>119</v>
      </c>
      <c r="E187" s="224"/>
      <c r="F187" s="227" t="s">
        <v>256</v>
      </c>
      <c r="G187" s="224"/>
      <c r="H187" s="228">
        <v>488.57999999999998</v>
      </c>
      <c r="I187" s="229"/>
      <c r="J187" s="224"/>
      <c r="K187" s="224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119</v>
      </c>
      <c r="AU187" s="234" t="s">
        <v>79</v>
      </c>
      <c r="AV187" s="13" t="s">
        <v>81</v>
      </c>
      <c r="AW187" s="13" t="s">
        <v>4</v>
      </c>
      <c r="AX187" s="13" t="s">
        <v>79</v>
      </c>
      <c r="AY187" s="234" t="s">
        <v>112</v>
      </c>
    </row>
    <row r="188" s="2" customFormat="1" ht="33" customHeight="1">
      <c r="A188" s="37"/>
      <c r="B188" s="38"/>
      <c r="C188" s="209" t="s">
        <v>257</v>
      </c>
      <c r="D188" s="209" t="s">
        <v>113</v>
      </c>
      <c r="E188" s="210" t="s">
        <v>258</v>
      </c>
      <c r="F188" s="211" t="s">
        <v>259</v>
      </c>
      <c r="G188" s="212" t="s">
        <v>249</v>
      </c>
      <c r="H188" s="213">
        <v>282.5</v>
      </c>
      <c r="I188" s="214"/>
      <c r="J188" s="215">
        <f>ROUND(I188*H188,2)</f>
        <v>0</v>
      </c>
      <c r="K188" s="216"/>
      <c r="L188" s="43"/>
      <c r="M188" s="217" t="s">
        <v>1</v>
      </c>
      <c r="N188" s="218" t="s">
        <v>39</v>
      </c>
      <c r="O188" s="90"/>
      <c r="P188" s="219">
        <f>O188*H188</f>
        <v>0</v>
      </c>
      <c r="Q188" s="219">
        <v>0.1295</v>
      </c>
      <c r="R188" s="219">
        <f>Q188*H188</f>
        <v>36.583750000000002</v>
      </c>
      <c r="S188" s="219">
        <v>0</v>
      </c>
      <c r="T188" s="22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1" t="s">
        <v>117</v>
      </c>
      <c r="AT188" s="221" t="s">
        <v>113</v>
      </c>
      <c r="AU188" s="221" t="s">
        <v>79</v>
      </c>
      <c r="AY188" s="16" t="s">
        <v>112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6" t="s">
        <v>79</v>
      </c>
      <c r="BK188" s="222">
        <f>ROUND(I188*H188,2)</f>
        <v>0</v>
      </c>
      <c r="BL188" s="16" t="s">
        <v>117</v>
      </c>
      <c r="BM188" s="221" t="s">
        <v>260</v>
      </c>
    </row>
    <row r="189" s="2" customFormat="1" ht="16.5" customHeight="1">
      <c r="A189" s="37"/>
      <c r="B189" s="38"/>
      <c r="C189" s="251" t="s">
        <v>261</v>
      </c>
      <c r="D189" s="251" t="s">
        <v>164</v>
      </c>
      <c r="E189" s="252" t="s">
        <v>262</v>
      </c>
      <c r="F189" s="253" t="s">
        <v>263</v>
      </c>
      <c r="G189" s="254" t="s">
        <v>249</v>
      </c>
      <c r="H189" s="255">
        <v>284</v>
      </c>
      <c r="I189" s="256"/>
      <c r="J189" s="257">
        <f>ROUND(I189*H189,2)</f>
        <v>0</v>
      </c>
      <c r="K189" s="258"/>
      <c r="L189" s="259"/>
      <c r="M189" s="260" t="s">
        <v>1</v>
      </c>
      <c r="N189" s="261" t="s">
        <v>39</v>
      </c>
      <c r="O189" s="90"/>
      <c r="P189" s="219">
        <f>O189*H189</f>
        <v>0</v>
      </c>
      <c r="Q189" s="219">
        <v>0.044999999999999998</v>
      </c>
      <c r="R189" s="219">
        <f>Q189*H189</f>
        <v>12.779999999999999</v>
      </c>
      <c r="S189" s="219">
        <v>0</v>
      </c>
      <c r="T189" s="22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136</v>
      </c>
      <c r="AT189" s="221" t="s">
        <v>164</v>
      </c>
      <c r="AU189" s="221" t="s">
        <v>79</v>
      </c>
      <c r="AY189" s="16" t="s">
        <v>112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79</v>
      </c>
      <c r="BK189" s="222">
        <f>ROUND(I189*H189,2)</f>
        <v>0</v>
      </c>
      <c r="BL189" s="16" t="s">
        <v>117</v>
      </c>
      <c r="BM189" s="221" t="s">
        <v>264</v>
      </c>
    </row>
    <row r="190" s="2" customFormat="1" ht="24.15" customHeight="1">
      <c r="A190" s="37"/>
      <c r="B190" s="38"/>
      <c r="C190" s="209" t="s">
        <v>265</v>
      </c>
      <c r="D190" s="209" t="s">
        <v>113</v>
      </c>
      <c r="E190" s="210" t="s">
        <v>266</v>
      </c>
      <c r="F190" s="211" t="s">
        <v>267</v>
      </c>
      <c r="G190" s="212" t="s">
        <v>116</v>
      </c>
      <c r="H190" s="213">
        <v>12.5</v>
      </c>
      <c r="I190" s="214"/>
      <c r="J190" s="215">
        <f>ROUND(I190*H190,2)</f>
        <v>0</v>
      </c>
      <c r="K190" s="216"/>
      <c r="L190" s="43"/>
      <c r="M190" s="217" t="s">
        <v>1</v>
      </c>
      <c r="N190" s="218" t="s">
        <v>39</v>
      </c>
      <c r="O190" s="90"/>
      <c r="P190" s="219">
        <f>O190*H190</f>
        <v>0</v>
      </c>
      <c r="Q190" s="219">
        <v>0.00036000000000000002</v>
      </c>
      <c r="R190" s="219">
        <f>Q190*H190</f>
        <v>0.0045000000000000005</v>
      </c>
      <c r="S190" s="219">
        <v>0</v>
      </c>
      <c r="T190" s="22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1" t="s">
        <v>117</v>
      </c>
      <c r="AT190" s="221" t="s">
        <v>113</v>
      </c>
      <c r="AU190" s="221" t="s">
        <v>79</v>
      </c>
      <c r="AY190" s="16" t="s">
        <v>112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6" t="s">
        <v>79</v>
      </c>
      <c r="BK190" s="222">
        <f>ROUND(I190*H190,2)</f>
        <v>0</v>
      </c>
      <c r="BL190" s="16" t="s">
        <v>117</v>
      </c>
      <c r="BM190" s="221" t="s">
        <v>268</v>
      </c>
    </row>
    <row r="191" s="2" customFormat="1">
      <c r="A191" s="37"/>
      <c r="B191" s="38"/>
      <c r="C191" s="39"/>
      <c r="D191" s="246" t="s">
        <v>154</v>
      </c>
      <c r="E191" s="39"/>
      <c r="F191" s="247" t="s">
        <v>269</v>
      </c>
      <c r="G191" s="39"/>
      <c r="H191" s="39"/>
      <c r="I191" s="248"/>
      <c r="J191" s="39"/>
      <c r="K191" s="39"/>
      <c r="L191" s="43"/>
      <c r="M191" s="249"/>
      <c r="N191" s="250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154</v>
      </c>
      <c r="AU191" s="16" t="s">
        <v>79</v>
      </c>
    </row>
    <row r="192" s="2" customFormat="1" ht="24.15" customHeight="1">
      <c r="A192" s="37"/>
      <c r="B192" s="38"/>
      <c r="C192" s="209" t="s">
        <v>270</v>
      </c>
      <c r="D192" s="209" t="s">
        <v>113</v>
      </c>
      <c r="E192" s="210" t="s">
        <v>271</v>
      </c>
      <c r="F192" s="211" t="s">
        <v>272</v>
      </c>
      <c r="G192" s="212" t="s">
        <v>220</v>
      </c>
      <c r="H192" s="213">
        <v>1</v>
      </c>
      <c r="I192" s="214"/>
      <c r="J192" s="215">
        <f>ROUND(I192*H192,2)</f>
        <v>0</v>
      </c>
      <c r="K192" s="216"/>
      <c r="L192" s="43"/>
      <c r="M192" s="217" t="s">
        <v>1</v>
      </c>
      <c r="N192" s="218" t="s">
        <v>39</v>
      </c>
      <c r="O192" s="90"/>
      <c r="P192" s="219">
        <f>O192*H192</f>
        <v>0</v>
      </c>
      <c r="Q192" s="219">
        <v>7.0056599999999998</v>
      </c>
      <c r="R192" s="219">
        <f>Q192*H192</f>
        <v>7.0056599999999998</v>
      </c>
      <c r="S192" s="219">
        <v>0</v>
      </c>
      <c r="T192" s="220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117</v>
      </c>
      <c r="AT192" s="221" t="s">
        <v>113</v>
      </c>
      <c r="AU192" s="221" t="s">
        <v>79</v>
      </c>
      <c r="AY192" s="16" t="s">
        <v>112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79</v>
      </c>
      <c r="BK192" s="222">
        <f>ROUND(I192*H192,2)</f>
        <v>0</v>
      </c>
      <c r="BL192" s="16" t="s">
        <v>117</v>
      </c>
      <c r="BM192" s="221" t="s">
        <v>273</v>
      </c>
    </row>
    <row r="193" s="2" customFormat="1">
      <c r="A193" s="37"/>
      <c r="B193" s="38"/>
      <c r="C193" s="39"/>
      <c r="D193" s="246" t="s">
        <v>154</v>
      </c>
      <c r="E193" s="39"/>
      <c r="F193" s="247" t="s">
        <v>274</v>
      </c>
      <c r="G193" s="39"/>
      <c r="H193" s="39"/>
      <c r="I193" s="248"/>
      <c r="J193" s="39"/>
      <c r="K193" s="39"/>
      <c r="L193" s="43"/>
      <c r="M193" s="249"/>
      <c r="N193" s="250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154</v>
      </c>
      <c r="AU193" s="16" t="s">
        <v>79</v>
      </c>
    </row>
    <row r="194" s="12" customFormat="1" ht="25.92" customHeight="1">
      <c r="A194" s="12"/>
      <c r="B194" s="195"/>
      <c r="C194" s="196"/>
      <c r="D194" s="197" t="s">
        <v>73</v>
      </c>
      <c r="E194" s="198" t="s">
        <v>275</v>
      </c>
      <c r="F194" s="198" t="s">
        <v>276</v>
      </c>
      <c r="G194" s="196"/>
      <c r="H194" s="196"/>
      <c r="I194" s="199"/>
      <c r="J194" s="200">
        <f>BK194</f>
        <v>0</v>
      </c>
      <c r="K194" s="196"/>
      <c r="L194" s="201"/>
      <c r="M194" s="202"/>
      <c r="N194" s="203"/>
      <c r="O194" s="203"/>
      <c r="P194" s="204">
        <f>SUM(P195:P196)</f>
        <v>0</v>
      </c>
      <c r="Q194" s="203"/>
      <c r="R194" s="204">
        <f>SUM(R195:R196)</f>
        <v>0</v>
      </c>
      <c r="S194" s="203"/>
      <c r="T194" s="205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6" t="s">
        <v>79</v>
      </c>
      <c r="AT194" s="207" t="s">
        <v>73</v>
      </c>
      <c r="AU194" s="207" t="s">
        <v>74</v>
      </c>
      <c r="AY194" s="206" t="s">
        <v>112</v>
      </c>
      <c r="BK194" s="208">
        <f>SUM(BK195:BK196)</f>
        <v>0</v>
      </c>
    </row>
    <row r="195" s="2" customFormat="1" ht="24.15" customHeight="1">
      <c r="A195" s="37"/>
      <c r="B195" s="38"/>
      <c r="C195" s="209" t="s">
        <v>277</v>
      </c>
      <c r="D195" s="209" t="s">
        <v>113</v>
      </c>
      <c r="E195" s="210" t="s">
        <v>278</v>
      </c>
      <c r="F195" s="211" t="s">
        <v>279</v>
      </c>
      <c r="G195" s="212" t="s">
        <v>167</v>
      </c>
      <c r="H195" s="213">
        <v>207.441</v>
      </c>
      <c r="I195" s="214"/>
      <c r="J195" s="215">
        <f>ROUND(I195*H195,2)</f>
        <v>0</v>
      </c>
      <c r="K195" s="216"/>
      <c r="L195" s="43"/>
      <c r="M195" s="217" t="s">
        <v>1</v>
      </c>
      <c r="N195" s="218" t="s">
        <v>39</v>
      </c>
      <c r="O195" s="90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1" t="s">
        <v>117</v>
      </c>
      <c r="AT195" s="221" t="s">
        <v>113</v>
      </c>
      <c r="AU195" s="221" t="s">
        <v>79</v>
      </c>
      <c r="AY195" s="16" t="s">
        <v>112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6" t="s">
        <v>79</v>
      </c>
      <c r="BK195" s="222">
        <f>ROUND(I195*H195,2)</f>
        <v>0</v>
      </c>
      <c r="BL195" s="16" t="s">
        <v>117</v>
      </c>
      <c r="BM195" s="221" t="s">
        <v>280</v>
      </c>
    </row>
    <row r="196" s="2" customFormat="1" ht="33" customHeight="1">
      <c r="A196" s="37"/>
      <c r="B196" s="38"/>
      <c r="C196" s="209" t="s">
        <v>281</v>
      </c>
      <c r="D196" s="209" t="s">
        <v>113</v>
      </c>
      <c r="E196" s="210" t="s">
        <v>282</v>
      </c>
      <c r="F196" s="211" t="s">
        <v>283</v>
      </c>
      <c r="G196" s="212" t="s">
        <v>167</v>
      </c>
      <c r="H196" s="213">
        <v>207.441</v>
      </c>
      <c r="I196" s="214"/>
      <c r="J196" s="215">
        <f>ROUND(I196*H196,2)</f>
        <v>0</v>
      </c>
      <c r="K196" s="216"/>
      <c r="L196" s="43"/>
      <c r="M196" s="217" t="s">
        <v>1</v>
      </c>
      <c r="N196" s="218" t="s">
        <v>39</v>
      </c>
      <c r="O196" s="90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1" t="s">
        <v>117</v>
      </c>
      <c r="AT196" s="221" t="s">
        <v>113</v>
      </c>
      <c r="AU196" s="221" t="s">
        <v>79</v>
      </c>
      <c r="AY196" s="16" t="s">
        <v>112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6" t="s">
        <v>79</v>
      </c>
      <c r="BK196" s="222">
        <f>ROUND(I196*H196,2)</f>
        <v>0</v>
      </c>
      <c r="BL196" s="16" t="s">
        <v>117</v>
      </c>
      <c r="BM196" s="221" t="s">
        <v>284</v>
      </c>
    </row>
    <row r="197" s="12" customFormat="1" ht="25.92" customHeight="1">
      <c r="A197" s="12"/>
      <c r="B197" s="195"/>
      <c r="C197" s="196"/>
      <c r="D197" s="197" t="s">
        <v>73</v>
      </c>
      <c r="E197" s="198" t="s">
        <v>285</v>
      </c>
      <c r="F197" s="198" t="s">
        <v>286</v>
      </c>
      <c r="G197" s="196"/>
      <c r="H197" s="196"/>
      <c r="I197" s="199"/>
      <c r="J197" s="200">
        <f>BK197</f>
        <v>0</v>
      </c>
      <c r="K197" s="196"/>
      <c r="L197" s="201"/>
      <c r="M197" s="202"/>
      <c r="N197" s="203"/>
      <c r="O197" s="203"/>
      <c r="P197" s="204">
        <f>P198+P201</f>
        <v>0</v>
      </c>
      <c r="Q197" s="203"/>
      <c r="R197" s="204">
        <f>R198+R201</f>
        <v>8.5602039999999988</v>
      </c>
      <c r="S197" s="203"/>
      <c r="T197" s="205">
        <f>T198+T201</f>
        <v>0.59999999999999998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6" t="s">
        <v>79</v>
      </c>
      <c r="AT197" s="207" t="s">
        <v>73</v>
      </c>
      <c r="AU197" s="207" t="s">
        <v>74</v>
      </c>
      <c r="AY197" s="206" t="s">
        <v>112</v>
      </c>
      <c r="BK197" s="208">
        <f>BK198+BK201</f>
        <v>0</v>
      </c>
    </row>
    <row r="198" s="12" customFormat="1" ht="22.8" customHeight="1">
      <c r="A198" s="12"/>
      <c r="B198" s="195"/>
      <c r="C198" s="196"/>
      <c r="D198" s="197" t="s">
        <v>73</v>
      </c>
      <c r="E198" s="262" t="s">
        <v>81</v>
      </c>
      <c r="F198" s="262" t="s">
        <v>287</v>
      </c>
      <c r="G198" s="196"/>
      <c r="H198" s="196"/>
      <c r="I198" s="199"/>
      <c r="J198" s="263">
        <f>BK198</f>
        <v>0</v>
      </c>
      <c r="K198" s="196"/>
      <c r="L198" s="201"/>
      <c r="M198" s="202"/>
      <c r="N198" s="203"/>
      <c r="O198" s="203"/>
      <c r="P198" s="204">
        <f>SUM(P199:P200)</f>
        <v>0</v>
      </c>
      <c r="Q198" s="203"/>
      <c r="R198" s="204">
        <f>SUM(R199:R200)</f>
        <v>5.1172500000000003</v>
      </c>
      <c r="S198" s="203"/>
      <c r="T198" s="205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6" t="s">
        <v>79</v>
      </c>
      <c r="AT198" s="207" t="s">
        <v>73</v>
      </c>
      <c r="AU198" s="207" t="s">
        <v>79</v>
      </c>
      <c r="AY198" s="206" t="s">
        <v>112</v>
      </c>
      <c r="BK198" s="208">
        <f>SUM(BK199:BK200)</f>
        <v>0</v>
      </c>
    </row>
    <row r="199" s="2" customFormat="1" ht="37.8" customHeight="1">
      <c r="A199" s="37"/>
      <c r="B199" s="38"/>
      <c r="C199" s="209" t="s">
        <v>288</v>
      </c>
      <c r="D199" s="209" t="s">
        <v>113</v>
      </c>
      <c r="E199" s="210" t="s">
        <v>289</v>
      </c>
      <c r="F199" s="211" t="s">
        <v>290</v>
      </c>
      <c r="G199" s="212" t="s">
        <v>249</v>
      </c>
      <c r="H199" s="213">
        <v>25</v>
      </c>
      <c r="I199" s="214"/>
      <c r="J199" s="215">
        <f>ROUND(I199*H199,2)</f>
        <v>0</v>
      </c>
      <c r="K199" s="216"/>
      <c r="L199" s="43"/>
      <c r="M199" s="217" t="s">
        <v>1</v>
      </c>
      <c r="N199" s="218" t="s">
        <v>39</v>
      </c>
      <c r="O199" s="90"/>
      <c r="P199" s="219">
        <f>O199*H199</f>
        <v>0</v>
      </c>
      <c r="Q199" s="219">
        <v>0.20469000000000001</v>
      </c>
      <c r="R199" s="219">
        <f>Q199*H199</f>
        <v>5.1172500000000003</v>
      </c>
      <c r="S199" s="219">
        <v>0</v>
      </c>
      <c r="T199" s="22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1" t="s">
        <v>117</v>
      </c>
      <c r="AT199" s="221" t="s">
        <v>113</v>
      </c>
      <c r="AU199" s="221" t="s">
        <v>81</v>
      </c>
      <c r="AY199" s="16" t="s">
        <v>112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16" t="s">
        <v>79</v>
      </c>
      <c r="BK199" s="222">
        <f>ROUND(I199*H199,2)</f>
        <v>0</v>
      </c>
      <c r="BL199" s="16" t="s">
        <v>117</v>
      </c>
      <c r="BM199" s="221" t="s">
        <v>291</v>
      </c>
    </row>
    <row r="200" s="2" customFormat="1">
      <c r="A200" s="37"/>
      <c r="B200" s="38"/>
      <c r="C200" s="39"/>
      <c r="D200" s="246" t="s">
        <v>154</v>
      </c>
      <c r="E200" s="39"/>
      <c r="F200" s="247" t="s">
        <v>292</v>
      </c>
      <c r="G200" s="39"/>
      <c r="H200" s="39"/>
      <c r="I200" s="248"/>
      <c r="J200" s="39"/>
      <c r="K200" s="39"/>
      <c r="L200" s="43"/>
      <c r="M200" s="249"/>
      <c r="N200" s="250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154</v>
      </c>
      <c r="AU200" s="16" t="s">
        <v>81</v>
      </c>
    </row>
    <row r="201" s="12" customFormat="1" ht="22.8" customHeight="1">
      <c r="A201" s="12"/>
      <c r="B201" s="195"/>
      <c r="C201" s="196"/>
      <c r="D201" s="197" t="s">
        <v>73</v>
      </c>
      <c r="E201" s="262" t="s">
        <v>136</v>
      </c>
      <c r="F201" s="262" t="s">
        <v>293</v>
      </c>
      <c r="G201" s="196"/>
      <c r="H201" s="196"/>
      <c r="I201" s="199"/>
      <c r="J201" s="263">
        <f>BK201</f>
        <v>0</v>
      </c>
      <c r="K201" s="196"/>
      <c r="L201" s="201"/>
      <c r="M201" s="202"/>
      <c r="N201" s="203"/>
      <c r="O201" s="203"/>
      <c r="P201" s="204">
        <f>SUM(P202:P222)</f>
        <v>0</v>
      </c>
      <c r="Q201" s="203"/>
      <c r="R201" s="204">
        <f>SUM(R202:R222)</f>
        <v>3.4429539999999994</v>
      </c>
      <c r="S201" s="203"/>
      <c r="T201" s="205">
        <f>SUM(T202:T222)</f>
        <v>0.59999999999999998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6" t="s">
        <v>79</v>
      </c>
      <c r="AT201" s="207" t="s">
        <v>73</v>
      </c>
      <c r="AU201" s="207" t="s">
        <v>79</v>
      </c>
      <c r="AY201" s="206" t="s">
        <v>112</v>
      </c>
      <c r="BK201" s="208">
        <f>SUM(BK202:BK222)</f>
        <v>0</v>
      </c>
    </row>
    <row r="202" s="2" customFormat="1" ht="24.15" customHeight="1">
      <c r="A202" s="37"/>
      <c r="B202" s="38"/>
      <c r="C202" s="209" t="s">
        <v>294</v>
      </c>
      <c r="D202" s="209" t="s">
        <v>113</v>
      </c>
      <c r="E202" s="210" t="s">
        <v>295</v>
      </c>
      <c r="F202" s="211" t="s">
        <v>296</v>
      </c>
      <c r="G202" s="212" t="s">
        <v>249</v>
      </c>
      <c r="H202" s="213">
        <v>6</v>
      </c>
      <c r="I202" s="214"/>
      <c r="J202" s="215">
        <f>ROUND(I202*H202,2)</f>
        <v>0</v>
      </c>
      <c r="K202" s="216"/>
      <c r="L202" s="43"/>
      <c r="M202" s="217" t="s">
        <v>1</v>
      </c>
      <c r="N202" s="218" t="s">
        <v>39</v>
      </c>
      <c r="O202" s="90"/>
      <c r="P202" s="219">
        <f>O202*H202</f>
        <v>0</v>
      </c>
      <c r="Q202" s="219">
        <v>1.0000000000000001E-05</v>
      </c>
      <c r="R202" s="219">
        <f>Q202*H202</f>
        <v>6.0000000000000008E-05</v>
      </c>
      <c r="S202" s="219">
        <v>0</v>
      </c>
      <c r="T202" s="22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1" t="s">
        <v>117</v>
      </c>
      <c r="AT202" s="221" t="s">
        <v>113</v>
      </c>
      <c r="AU202" s="221" t="s">
        <v>81</v>
      </c>
      <c r="AY202" s="16" t="s">
        <v>112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6" t="s">
        <v>79</v>
      </c>
      <c r="BK202" s="222">
        <f>ROUND(I202*H202,2)</f>
        <v>0</v>
      </c>
      <c r="BL202" s="16" t="s">
        <v>117</v>
      </c>
      <c r="BM202" s="221" t="s">
        <v>297</v>
      </c>
    </row>
    <row r="203" s="2" customFormat="1">
      <c r="A203" s="37"/>
      <c r="B203" s="38"/>
      <c r="C203" s="39"/>
      <c r="D203" s="246" t="s">
        <v>154</v>
      </c>
      <c r="E203" s="39"/>
      <c r="F203" s="247" t="s">
        <v>298</v>
      </c>
      <c r="G203" s="39"/>
      <c r="H203" s="39"/>
      <c r="I203" s="248"/>
      <c r="J203" s="39"/>
      <c r="K203" s="39"/>
      <c r="L203" s="43"/>
      <c r="M203" s="249"/>
      <c r="N203" s="250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154</v>
      </c>
      <c r="AU203" s="16" t="s">
        <v>81</v>
      </c>
    </row>
    <row r="204" s="2" customFormat="1" ht="24.15" customHeight="1">
      <c r="A204" s="37"/>
      <c r="B204" s="38"/>
      <c r="C204" s="251" t="s">
        <v>299</v>
      </c>
      <c r="D204" s="251" t="s">
        <v>164</v>
      </c>
      <c r="E204" s="252" t="s">
        <v>300</v>
      </c>
      <c r="F204" s="253" t="s">
        <v>301</v>
      </c>
      <c r="G204" s="254" t="s">
        <v>220</v>
      </c>
      <c r="H204" s="255">
        <v>2</v>
      </c>
      <c r="I204" s="256"/>
      <c r="J204" s="257">
        <f>ROUND(I204*H204,2)</f>
        <v>0</v>
      </c>
      <c r="K204" s="258"/>
      <c r="L204" s="259"/>
      <c r="M204" s="260" t="s">
        <v>1</v>
      </c>
      <c r="N204" s="261" t="s">
        <v>39</v>
      </c>
      <c r="O204" s="90"/>
      <c r="P204" s="219">
        <f>O204*H204</f>
        <v>0</v>
      </c>
      <c r="Q204" s="219">
        <v>0.0080199999999999994</v>
      </c>
      <c r="R204" s="219">
        <f>Q204*H204</f>
        <v>0.016039999999999999</v>
      </c>
      <c r="S204" s="219">
        <v>0</v>
      </c>
      <c r="T204" s="22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1" t="s">
        <v>136</v>
      </c>
      <c r="AT204" s="221" t="s">
        <v>164</v>
      </c>
      <c r="AU204" s="221" t="s">
        <v>81</v>
      </c>
      <c r="AY204" s="16" t="s">
        <v>112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16" t="s">
        <v>79</v>
      </c>
      <c r="BK204" s="222">
        <f>ROUND(I204*H204,2)</f>
        <v>0</v>
      </c>
      <c r="BL204" s="16" t="s">
        <v>117</v>
      </c>
      <c r="BM204" s="221" t="s">
        <v>302</v>
      </c>
    </row>
    <row r="205" s="2" customFormat="1" ht="24.15" customHeight="1">
      <c r="A205" s="37"/>
      <c r="B205" s="38"/>
      <c r="C205" s="209" t="s">
        <v>303</v>
      </c>
      <c r="D205" s="209" t="s">
        <v>113</v>
      </c>
      <c r="E205" s="210" t="s">
        <v>304</v>
      </c>
      <c r="F205" s="211" t="s">
        <v>305</v>
      </c>
      <c r="G205" s="212" t="s">
        <v>249</v>
      </c>
      <c r="H205" s="213">
        <v>30</v>
      </c>
      <c r="I205" s="214"/>
      <c r="J205" s="215">
        <f>ROUND(I205*H205,2)</f>
        <v>0</v>
      </c>
      <c r="K205" s="216"/>
      <c r="L205" s="43"/>
      <c r="M205" s="217" t="s">
        <v>1</v>
      </c>
      <c r="N205" s="218" t="s">
        <v>39</v>
      </c>
      <c r="O205" s="90"/>
      <c r="P205" s="219">
        <f>O205*H205</f>
        <v>0</v>
      </c>
      <c r="Q205" s="219">
        <v>2.0000000000000002E-05</v>
      </c>
      <c r="R205" s="219">
        <f>Q205*H205</f>
        <v>0.00060000000000000006</v>
      </c>
      <c r="S205" s="219">
        <v>0</v>
      </c>
      <c r="T205" s="220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1" t="s">
        <v>117</v>
      </c>
      <c r="AT205" s="221" t="s">
        <v>113</v>
      </c>
      <c r="AU205" s="221" t="s">
        <v>81</v>
      </c>
      <c r="AY205" s="16" t="s">
        <v>112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6" t="s">
        <v>79</v>
      </c>
      <c r="BK205" s="222">
        <f>ROUND(I205*H205,2)</f>
        <v>0</v>
      </c>
      <c r="BL205" s="16" t="s">
        <v>117</v>
      </c>
      <c r="BM205" s="221" t="s">
        <v>306</v>
      </c>
    </row>
    <row r="206" s="2" customFormat="1">
      <c r="A206" s="37"/>
      <c r="B206" s="38"/>
      <c r="C206" s="39"/>
      <c r="D206" s="246" t="s">
        <v>154</v>
      </c>
      <c r="E206" s="39"/>
      <c r="F206" s="247" t="s">
        <v>307</v>
      </c>
      <c r="G206" s="39"/>
      <c r="H206" s="39"/>
      <c r="I206" s="248"/>
      <c r="J206" s="39"/>
      <c r="K206" s="39"/>
      <c r="L206" s="43"/>
      <c r="M206" s="249"/>
      <c r="N206" s="250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154</v>
      </c>
      <c r="AU206" s="16" t="s">
        <v>81</v>
      </c>
    </row>
    <row r="207" s="2" customFormat="1" ht="24.15" customHeight="1">
      <c r="A207" s="37"/>
      <c r="B207" s="38"/>
      <c r="C207" s="251" t="s">
        <v>308</v>
      </c>
      <c r="D207" s="251" t="s">
        <v>164</v>
      </c>
      <c r="E207" s="252" t="s">
        <v>309</v>
      </c>
      <c r="F207" s="253" t="s">
        <v>310</v>
      </c>
      <c r="G207" s="254" t="s">
        <v>249</v>
      </c>
      <c r="H207" s="255">
        <v>30.899999999999999</v>
      </c>
      <c r="I207" s="256"/>
      <c r="J207" s="257">
        <f>ROUND(I207*H207,2)</f>
        <v>0</v>
      </c>
      <c r="K207" s="258"/>
      <c r="L207" s="259"/>
      <c r="M207" s="260" t="s">
        <v>1</v>
      </c>
      <c r="N207" s="261" t="s">
        <v>39</v>
      </c>
      <c r="O207" s="90"/>
      <c r="P207" s="219">
        <f>O207*H207</f>
        <v>0</v>
      </c>
      <c r="Q207" s="219">
        <v>0.01146</v>
      </c>
      <c r="R207" s="219">
        <f>Q207*H207</f>
        <v>0.35411399999999998</v>
      </c>
      <c r="S207" s="219">
        <v>0</v>
      </c>
      <c r="T207" s="22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1" t="s">
        <v>136</v>
      </c>
      <c r="AT207" s="221" t="s">
        <v>164</v>
      </c>
      <c r="AU207" s="221" t="s">
        <v>81</v>
      </c>
      <c r="AY207" s="16" t="s">
        <v>112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6" t="s">
        <v>79</v>
      </c>
      <c r="BK207" s="222">
        <f>ROUND(I207*H207,2)</f>
        <v>0</v>
      </c>
      <c r="BL207" s="16" t="s">
        <v>117</v>
      </c>
      <c r="BM207" s="221" t="s">
        <v>311</v>
      </c>
    </row>
    <row r="208" s="13" customFormat="1">
      <c r="A208" s="13"/>
      <c r="B208" s="223"/>
      <c r="C208" s="224"/>
      <c r="D208" s="225" t="s">
        <v>119</v>
      </c>
      <c r="E208" s="224"/>
      <c r="F208" s="227" t="s">
        <v>312</v>
      </c>
      <c r="G208" s="224"/>
      <c r="H208" s="228">
        <v>30.899999999999999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119</v>
      </c>
      <c r="AU208" s="234" t="s">
        <v>81</v>
      </c>
      <c r="AV208" s="13" t="s">
        <v>81</v>
      </c>
      <c r="AW208" s="13" t="s">
        <v>4</v>
      </c>
      <c r="AX208" s="13" t="s">
        <v>79</v>
      </c>
      <c r="AY208" s="234" t="s">
        <v>112</v>
      </c>
    </row>
    <row r="209" s="2" customFormat="1" ht="24.15" customHeight="1">
      <c r="A209" s="37"/>
      <c r="B209" s="38"/>
      <c r="C209" s="209" t="s">
        <v>313</v>
      </c>
      <c r="D209" s="209" t="s">
        <v>113</v>
      </c>
      <c r="E209" s="210" t="s">
        <v>314</v>
      </c>
      <c r="F209" s="211" t="s">
        <v>315</v>
      </c>
      <c r="G209" s="212" t="s">
        <v>220</v>
      </c>
      <c r="H209" s="213">
        <v>3</v>
      </c>
      <c r="I209" s="214"/>
      <c r="J209" s="215">
        <f>ROUND(I209*H209,2)</f>
        <v>0</v>
      </c>
      <c r="K209" s="216"/>
      <c r="L209" s="43"/>
      <c r="M209" s="217" t="s">
        <v>1</v>
      </c>
      <c r="N209" s="218" t="s">
        <v>39</v>
      </c>
      <c r="O209" s="90"/>
      <c r="P209" s="219">
        <f>O209*H209</f>
        <v>0</v>
      </c>
      <c r="Q209" s="219">
        <v>0.12526000000000001</v>
      </c>
      <c r="R209" s="219">
        <f>Q209*H209</f>
        <v>0.37578</v>
      </c>
      <c r="S209" s="219">
        <v>0</v>
      </c>
      <c r="T209" s="220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1" t="s">
        <v>117</v>
      </c>
      <c r="AT209" s="221" t="s">
        <v>113</v>
      </c>
      <c r="AU209" s="221" t="s">
        <v>81</v>
      </c>
      <c r="AY209" s="16" t="s">
        <v>112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6" t="s">
        <v>79</v>
      </c>
      <c r="BK209" s="222">
        <f>ROUND(I209*H209,2)</f>
        <v>0</v>
      </c>
      <c r="BL209" s="16" t="s">
        <v>117</v>
      </c>
      <c r="BM209" s="221" t="s">
        <v>316</v>
      </c>
    </row>
    <row r="210" s="2" customFormat="1">
      <c r="A210" s="37"/>
      <c r="B210" s="38"/>
      <c r="C210" s="39"/>
      <c r="D210" s="246" t="s">
        <v>154</v>
      </c>
      <c r="E210" s="39"/>
      <c r="F210" s="247" t="s">
        <v>317</v>
      </c>
      <c r="G210" s="39"/>
      <c r="H210" s="39"/>
      <c r="I210" s="248"/>
      <c r="J210" s="39"/>
      <c r="K210" s="39"/>
      <c r="L210" s="43"/>
      <c r="M210" s="249"/>
      <c r="N210" s="250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154</v>
      </c>
      <c r="AU210" s="16" t="s">
        <v>81</v>
      </c>
    </row>
    <row r="211" s="2" customFormat="1" ht="24.15" customHeight="1">
      <c r="A211" s="37"/>
      <c r="B211" s="38"/>
      <c r="C211" s="251" t="s">
        <v>318</v>
      </c>
      <c r="D211" s="251" t="s">
        <v>164</v>
      </c>
      <c r="E211" s="252" t="s">
        <v>319</v>
      </c>
      <c r="F211" s="253" t="s">
        <v>320</v>
      </c>
      <c r="G211" s="254" t="s">
        <v>220</v>
      </c>
      <c r="H211" s="255">
        <v>3</v>
      </c>
      <c r="I211" s="256"/>
      <c r="J211" s="257">
        <f>ROUND(I211*H211,2)</f>
        <v>0</v>
      </c>
      <c r="K211" s="258"/>
      <c r="L211" s="259"/>
      <c r="M211" s="260" t="s">
        <v>1</v>
      </c>
      <c r="N211" s="261" t="s">
        <v>39</v>
      </c>
      <c r="O211" s="90"/>
      <c r="P211" s="219">
        <f>O211*H211</f>
        <v>0</v>
      </c>
      <c r="Q211" s="219">
        <v>0.13500000000000001</v>
      </c>
      <c r="R211" s="219">
        <f>Q211*H211</f>
        <v>0.40500000000000003</v>
      </c>
      <c r="S211" s="219">
        <v>0</v>
      </c>
      <c r="T211" s="220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1" t="s">
        <v>136</v>
      </c>
      <c r="AT211" s="221" t="s">
        <v>164</v>
      </c>
      <c r="AU211" s="221" t="s">
        <v>81</v>
      </c>
      <c r="AY211" s="16" t="s">
        <v>112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16" t="s">
        <v>79</v>
      </c>
      <c r="BK211" s="222">
        <f>ROUND(I211*H211,2)</f>
        <v>0</v>
      </c>
      <c r="BL211" s="16" t="s">
        <v>117</v>
      </c>
      <c r="BM211" s="221" t="s">
        <v>321</v>
      </c>
    </row>
    <row r="212" s="2" customFormat="1" ht="24.15" customHeight="1">
      <c r="A212" s="37"/>
      <c r="B212" s="38"/>
      <c r="C212" s="209" t="s">
        <v>322</v>
      </c>
      <c r="D212" s="209" t="s">
        <v>113</v>
      </c>
      <c r="E212" s="210" t="s">
        <v>323</v>
      </c>
      <c r="F212" s="211" t="s">
        <v>324</v>
      </c>
      <c r="G212" s="212" t="s">
        <v>220</v>
      </c>
      <c r="H212" s="213">
        <v>3</v>
      </c>
      <c r="I212" s="214"/>
      <c r="J212" s="215">
        <f>ROUND(I212*H212,2)</f>
        <v>0</v>
      </c>
      <c r="K212" s="216"/>
      <c r="L212" s="43"/>
      <c r="M212" s="217" t="s">
        <v>1</v>
      </c>
      <c r="N212" s="218" t="s">
        <v>39</v>
      </c>
      <c r="O212" s="90"/>
      <c r="P212" s="219">
        <f>O212*H212</f>
        <v>0</v>
      </c>
      <c r="Q212" s="219">
        <v>0.030759999999999999</v>
      </c>
      <c r="R212" s="219">
        <f>Q212*H212</f>
        <v>0.092280000000000001</v>
      </c>
      <c r="S212" s="219">
        <v>0</v>
      </c>
      <c r="T212" s="220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1" t="s">
        <v>117</v>
      </c>
      <c r="AT212" s="221" t="s">
        <v>113</v>
      </c>
      <c r="AU212" s="221" t="s">
        <v>81</v>
      </c>
      <c r="AY212" s="16" t="s">
        <v>112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6" t="s">
        <v>79</v>
      </c>
      <c r="BK212" s="222">
        <f>ROUND(I212*H212,2)</f>
        <v>0</v>
      </c>
      <c r="BL212" s="16" t="s">
        <v>117</v>
      </c>
      <c r="BM212" s="221" t="s">
        <v>325</v>
      </c>
    </row>
    <row r="213" s="2" customFormat="1">
      <c r="A213" s="37"/>
      <c r="B213" s="38"/>
      <c r="C213" s="39"/>
      <c r="D213" s="246" t="s">
        <v>154</v>
      </c>
      <c r="E213" s="39"/>
      <c r="F213" s="247" t="s">
        <v>326</v>
      </c>
      <c r="G213" s="39"/>
      <c r="H213" s="39"/>
      <c r="I213" s="248"/>
      <c r="J213" s="39"/>
      <c r="K213" s="39"/>
      <c r="L213" s="43"/>
      <c r="M213" s="249"/>
      <c r="N213" s="250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154</v>
      </c>
      <c r="AU213" s="16" t="s">
        <v>81</v>
      </c>
    </row>
    <row r="214" s="2" customFormat="1" ht="24.15" customHeight="1">
      <c r="A214" s="37"/>
      <c r="B214" s="38"/>
      <c r="C214" s="251" t="s">
        <v>327</v>
      </c>
      <c r="D214" s="251" t="s">
        <v>164</v>
      </c>
      <c r="E214" s="252" t="s">
        <v>328</v>
      </c>
      <c r="F214" s="253" t="s">
        <v>329</v>
      </c>
      <c r="G214" s="254" t="s">
        <v>220</v>
      </c>
      <c r="H214" s="255">
        <v>3</v>
      </c>
      <c r="I214" s="256"/>
      <c r="J214" s="257">
        <f>ROUND(I214*H214,2)</f>
        <v>0</v>
      </c>
      <c r="K214" s="258"/>
      <c r="L214" s="259"/>
      <c r="M214" s="260" t="s">
        <v>1</v>
      </c>
      <c r="N214" s="261" t="s">
        <v>39</v>
      </c>
      <c r="O214" s="90"/>
      <c r="P214" s="219">
        <f>O214*H214</f>
        <v>0</v>
      </c>
      <c r="Q214" s="219">
        <v>0.070000000000000007</v>
      </c>
      <c r="R214" s="219">
        <f>Q214*H214</f>
        <v>0.21000000000000002</v>
      </c>
      <c r="S214" s="219">
        <v>0</v>
      </c>
      <c r="T214" s="220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1" t="s">
        <v>136</v>
      </c>
      <c r="AT214" s="221" t="s">
        <v>164</v>
      </c>
      <c r="AU214" s="221" t="s">
        <v>81</v>
      </c>
      <c r="AY214" s="16" t="s">
        <v>112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16" t="s">
        <v>79</v>
      </c>
      <c r="BK214" s="222">
        <f>ROUND(I214*H214,2)</f>
        <v>0</v>
      </c>
      <c r="BL214" s="16" t="s">
        <v>117</v>
      </c>
      <c r="BM214" s="221" t="s">
        <v>330</v>
      </c>
    </row>
    <row r="215" s="2" customFormat="1" ht="24.15" customHeight="1">
      <c r="A215" s="37"/>
      <c r="B215" s="38"/>
      <c r="C215" s="209" t="s">
        <v>331</v>
      </c>
      <c r="D215" s="209" t="s">
        <v>113</v>
      </c>
      <c r="E215" s="210" t="s">
        <v>332</v>
      </c>
      <c r="F215" s="211" t="s">
        <v>333</v>
      </c>
      <c r="G215" s="212" t="s">
        <v>220</v>
      </c>
      <c r="H215" s="213">
        <v>3</v>
      </c>
      <c r="I215" s="214"/>
      <c r="J215" s="215">
        <f>ROUND(I215*H215,2)</f>
        <v>0</v>
      </c>
      <c r="K215" s="216"/>
      <c r="L215" s="43"/>
      <c r="M215" s="217" t="s">
        <v>1</v>
      </c>
      <c r="N215" s="218" t="s">
        <v>39</v>
      </c>
      <c r="O215" s="90"/>
      <c r="P215" s="219">
        <f>O215*H215</f>
        <v>0</v>
      </c>
      <c r="Q215" s="219">
        <v>0.030759999999999999</v>
      </c>
      <c r="R215" s="219">
        <f>Q215*H215</f>
        <v>0.092280000000000001</v>
      </c>
      <c r="S215" s="219">
        <v>0</v>
      </c>
      <c r="T215" s="220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1" t="s">
        <v>117</v>
      </c>
      <c r="AT215" s="221" t="s">
        <v>113</v>
      </c>
      <c r="AU215" s="221" t="s">
        <v>81</v>
      </c>
      <c r="AY215" s="16" t="s">
        <v>112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16" t="s">
        <v>79</v>
      </c>
      <c r="BK215" s="222">
        <f>ROUND(I215*H215,2)</f>
        <v>0</v>
      </c>
      <c r="BL215" s="16" t="s">
        <v>117</v>
      </c>
      <c r="BM215" s="221" t="s">
        <v>334</v>
      </c>
    </row>
    <row r="216" s="2" customFormat="1">
      <c r="A216" s="37"/>
      <c r="B216" s="38"/>
      <c r="C216" s="39"/>
      <c r="D216" s="246" t="s">
        <v>154</v>
      </c>
      <c r="E216" s="39"/>
      <c r="F216" s="247" t="s">
        <v>335</v>
      </c>
      <c r="G216" s="39"/>
      <c r="H216" s="39"/>
      <c r="I216" s="248"/>
      <c r="J216" s="39"/>
      <c r="K216" s="39"/>
      <c r="L216" s="43"/>
      <c r="M216" s="249"/>
      <c r="N216" s="250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154</v>
      </c>
      <c r="AU216" s="16" t="s">
        <v>81</v>
      </c>
    </row>
    <row r="217" s="2" customFormat="1" ht="24.15" customHeight="1">
      <c r="A217" s="37"/>
      <c r="B217" s="38"/>
      <c r="C217" s="251" t="s">
        <v>336</v>
      </c>
      <c r="D217" s="251" t="s">
        <v>164</v>
      </c>
      <c r="E217" s="252" t="s">
        <v>337</v>
      </c>
      <c r="F217" s="253" t="s">
        <v>338</v>
      </c>
      <c r="G217" s="254" t="s">
        <v>220</v>
      </c>
      <c r="H217" s="255">
        <v>3</v>
      </c>
      <c r="I217" s="256"/>
      <c r="J217" s="257">
        <f>ROUND(I217*H217,2)</f>
        <v>0</v>
      </c>
      <c r="K217" s="258"/>
      <c r="L217" s="259"/>
      <c r="M217" s="260" t="s">
        <v>1</v>
      </c>
      <c r="N217" s="261" t="s">
        <v>39</v>
      </c>
      <c r="O217" s="90"/>
      <c r="P217" s="219">
        <f>O217*H217</f>
        <v>0</v>
      </c>
      <c r="Q217" s="219">
        <v>0.075999999999999998</v>
      </c>
      <c r="R217" s="219">
        <f>Q217*H217</f>
        <v>0.22799999999999998</v>
      </c>
      <c r="S217" s="219">
        <v>0</v>
      </c>
      <c r="T217" s="22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1" t="s">
        <v>136</v>
      </c>
      <c r="AT217" s="221" t="s">
        <v>164</v>
      </c>
      <c r="AU217" s="221" t="s">
        <v>81</v>
      </c>
      <c r="AY217" s="16" t="s">
        <v>112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6" t="s">
        <v>79</v>
      </c>
      <c r="BK217" s="222">
        <f>ROUND(I217*H217,2)</f>
        <v>0</v>
      </c>
      <c r="BL217" s="16" t="s">
        <v>117</v>
      </c>
      <c r="BM217" s="221" t="s">
        <v>339</v>
      </c>
    </row>
    <row r="218" s="2" customFormat="1" ht="24.15" customHeight="1">
      <c r="A218" s="37"/>
      <c r="B218" s="38"/>
      <c r="C218" s="209" t="s">
        <v>340</v>
      </c>
      <c r="D218" s="209" t="s">
        <v>113</v>
      </c>
      <c r="E218" s="210" t="s">
        <v>341</v>
      </c>
      <c r="F218" s="211" t="s">
        <v>342</v>
      </c>
      <c r="G218" s="212" t="s">
        <v>220</v>
      </c>
      <c r="H218" s="213">
        <v>3</v>
      </c>
      <c r="I218" s="214"/>
      <c r="J218" s="215">
        <f>ROUND(I218*H218,2)</f>
        <v>0</v>
      </c>
      <c r="K218" s="216"/>
      <c r="L218" s="43"/>
      <c r="M218" s="217" t="s">
        <v>1</v>
      </c>
      <c r="N218" s="218" t="s">
        <v>39</v>
      </c>
      <c r="O218" s="90"/>
      <c r="P218" s="219">
        <f>O218*H218</f>
        <v>0</v>
      </c>
      <c r="Q218" s="219">
        <v>0.030759999999999999</v>
      </c>
      <c r="R218" s="219">
        <f>Q218*H218</f>
        <v>0.092280000000000001</v>
      </c>
      <c r="S218" s="219">
        <v>0</v>
      </c>
      <c r="T218" s="220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1" t="s">
        <v>117</v>
      </c>
      <c r="AT218" s="221" t="s">
        <v>113</v>
      </c>
      <c r="AU218" s="221" t="s">
        <v>81</v>
      </c>
      <c r="AY218" s="16" t="s">
        <v>112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6" t="s">
        <v>79</v>
      </c>
      <c r="BK218" s="222">
        <f>ROUND(I218*H218,2)</f>
        <v>0</v>
      </c>
      <c r="BL218" s="16" t="s">
        <v>117</v>
      </c>
      <c r="BM218" s="221" t="s">
        <v>343</v>
      </c>
    </row>
    <row r="219" s="2" customFormat="1">
      <c r="A219" s="37"/>
      <c r="B219" s="38"/>
      <c r="C219" s="39"/>
      <c r="D219" s="246" t="s">
        <v>154</v>
      </c>
      <c r="E219" s="39"/>
      <c r="F219" s="247" t="s">
        <v>344</v>
      </c>
      <c r="G219" s="39"/>
      <c r="H219" s="39"/>
      <c r="I219" s="248"/>
      <c r="J219" s="39"/>
      <c r="K219" s="39"/>
      <c r="L219" s="43"/>
      <c r="M219" s="249"/>
      <c r="N219" s="250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154</v>
      </c>
      <c r="AU219" s="16" t="s">
        <v>81</v>
      </c>
    </row>
    <row r="220" s="2" customFormat="1" ht="24.15" customHeight="1">
      <c r="A220" s="37"/>
      <c r="B220" s="38"/>
      <c r="C220" s="251" t="s">
        <v>345</v>
      </c>
      <c r="D220" s="251" t="s">
        <v>164</v>
      </c>
      <c r="E220" s="252" t="s">
        <v>346</v>
      </c>
      <c r="F220" s="253" t="s">
        <v>347</v>
      </c>
      <c r="G220" s="254" t="s">
        <v>220</v>
      </c>
      <c r="H220" s="255">
        <v>3</v>
      </c>
      <c r="I220" s="256"/>
      <c r="J220" s="257">
        <f>ROUND(I220*H220,2)</f>
        <v>0</v>
      </c>
      <c r="K220" s="258"/>
      <c r="L220" s="259"/>
      <c r="M220" s="260" t="s">
        <v>1</v>
      </c>
      <c r="N220" s="261" t="s">
        <v>39</v>
      </c>
      <c r="O220" s="90"/>
      <c r="P220" s="219">
        <f>O220*H220</f>
        <v>0</v>
      </c>
      <c r="Q220" s="219">
        <v>0.17000000000000001</v>
      </c>
      <c r="R220" s="219">
        <f>Q220*H220</f>
        <v>0.51000000000000001</v>
      </c>
      <c r="S220" s="219">
        <v>0</v>
      </c>
      <c r="T220" s="220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1" t="s">
        <v>136</v>
      </c>
      <c r="AT220" s="221" t="s">
        <v>164</v>
      </c>
      <c r="AU220" s="221" t="s">
        <v>81</v>
      </c>
      <c r="AY220" s="16" t="s">
        <v>112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6" t="s">
        <v>79</v>
      </c>
      <c r="BK220" s="222">
        <f>ROUND(I220*H220,2)</f>
        <v>0</v>
      </c>
      <c r="BL220" s="16" t="s">
        <v>117</v>
      </c>
      <c r="BM220" s="221" t="s">
        <v>348</v>
      </c>
    </row>
    <row r="221" s="2" customFormat="1" ht="24.15" customHeight="1">
      <c r="A221" s="37"/>
      <c r="B221" s="38"/>
      <c r="C221" s="209" t="s">
        <v>349</v>
      </c>
      <c r="D221" s="209" t="s">
        <v>113</v>
      </c>
      <c r="E221" s="210" t="s">
        <v>350</v>
      </c>
      <c r="F221" s="211" t="s">
        <v>351</v>
      </c>
      <c r="G221" s="212" t="s">
        <v>220</v>
      </c>
      <c r="H221" s="213">
        <v>2</v>
      </c>
      <c r="I221" s="214"/>
      <c r="J221" s="215">
        <f>ROUND(I221*H221,2)</f>
        <v>0</v>
      </c>
      <c r="K221" s="216"/>
      <c r="L221" s="43"/>
      <c r="M221" s="217" t="s">
        <v>1</v>
      </c>
      <c r="N221" s="218" t="s">
        <v>39</v>
      </c>
      <c r="O221" s="90"/>
      <c r="P221" s="219">
        <f>O221*H221</f>
        <v>0</v>
      </c>
      <c r="Q221" s="219">
        <v>0.53325999999999996</v>
      </c>
      <c r="R221" s="219">
        <f>Q221*H221</f>
        <v>1.0665199999999999</v>
      </c>
      <c r="S221" s="219">
        <v>0.29999999999999999</v>
      </c>
      <c r="T221" s="220">
        <f>S221*H221</f>
        <v>0.59999999999999998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1" t="s">
        <v>117</v>
      </c>
      <c r="AT221" s="221" t="s">
        <v>113</v>
      </c>
      <c r="AU221" s="221" t="s">
        <v>81</v>
      </c>
      <c r="AY221" s="16" t="s">
        <v>112</v>
      </c>
      <c r="BE221" s="222">
        <f>IF(N221="základní",J221,0)</f>
        <v>0</v>
      </c>
      <c r="BF221" s="222">
        <f>IF(N221="snížená",J221,0)</f>
        <v>0</v>
      </c>
      <c r="BG221" s="222">
        <f>IF(N221="zákl. přenesená",J221,0)</f>
        <v>0</v>
      </c>
      <c r="BH221" s="222">
        <f>IF(N221="sníž. přenesená",J221,0)</f>
        <v>0</v>
      </c>
      <c r="BI221" s="222">
        <f>IF(N221="nulová",J221,0)</f>
        <v>0</v>
      </c>
      <c r="BJ221" s="16" t="s">
        <v>79</v>
      </c>
      <c r="BK221" s="222">
        <f>ROUND(I221*H221,2)</f>
        <v>0</v>
      </c>
      <c r="BL221" s="16" t="s">
        <v>117</v>
      </c>
      <c r="BM221" s="221" t="s">
        <v>352</v>
      </c>
    </row>
    <row r="222" s="2" customFormat="1">
      <c r="A222" s="37"/>
      <c r="B222" s="38"/>
      <c r="C222" s="39"/>
      <c r="D222" s="246" t="s">
        <v>154</v>
      </c>
      <c r="E222" s="39"/>
      <c r="F222" s="247" t="s">
        <v>353</v>
      </c>
      <c r="G222" s="39"/>
      <c r="H222" s="39"/>
      <c r="I222" s="248"/>
      <c r="J222" s="39"/>
      <c r="K222" s="39"/>
      <c r="L222" s="43"/>
      <c r="M222" s="249"/>
      <c r="N222" s="250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154</v>
      </c>
      <c r="AU222" s="16" t="s">
        <v>81</v>
      </c>
    </row>
    <row r="223" s="12" customFormat="1" ht="25.92" customHeight="1">
      <c r="A223" s="12"/>
      <c r="B223" s="195"/>
      <c r="C223" s="196"/>
      <c r="D223" s="197" t="s">
        <v>73</v>
      </c>
      <c r="E223" s="198" t="s">
        <v>354</v>
      </c>
      <c r="F223" s="198" t="s">
        <v>355</v>
      </c>
      <c r="G223" s="196"/>
      <c r="H223" s="196"/>
      <c r="I223" s="199"/>
      <c r="J223" s="200">
        <f>BK223</f>
        <v>0</v>
      </c>
      <c r="K223" s="196"/>
      <c r="L223" s="201"/>
      <c r="M223" s="202"/>
      <c r="N223" s="203"/>
      <c r="O223" s="203"/>
      <c r="P223" s="204">
        <f>SUM(P224:P227)</f>
        <v>0</v>
      </c>
      <c r="Q223" s="203"/>
      <c r="R223" s="204">
        <f>SUM(R224:R227)</f>
        <v>0</v>
      </c>
      <c r="S223" s="203"/>
      <c r="T223" s="205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6" t="s">
        <v>170</v>
      </c>
      <c r="AT223" s="207" t="s">
        <v>73</v>
      </c>
      <c r="AU223" s="207" t="s">
        <v>74</v>
      </c>
      <c r="AY223" s="206" t="s">
        <v>112</v>
      </c>
      <c r="BK223" s="208">
        <f>SUM(BK224:BK227)</f>
        <v>0</v>
      </c>
    </row>
    <row r="224" s="2" customFormat="1" ht="24.15" customHeight="1">
      <c r="A224" s="37"/>
      <c r="B224" s="38"/>
      <c r="C224" s="209" t="s">
        <v>356</v>
      </c>
      <c r="D224" s="209" t="s">
        <v>113</v>
      </c>
      <c r="E224" s="210" t="s">
        <v>357</v>
      </c>
      <c r="F224" s="211" t="s">
        <v>358</v>
      </c>
      <c r="G224" s="212" t="s">
        <v>359</v>
      </c>
      <c r="H224" s="213">
        <v>1</v>
      </c>
      <c r="I224" s="214"/>
      <c r="J224" s="215">
        <f>ROUND(I224*H224,2)</f>
        <v>0</v>
      </c>
      <c r="K224" s="216"/>
      <c r="L224" s="43"/>
      <c r="M224" s="217" t="s">
        <v>1</v>
      </c>
      <c r="N224" s="218" t="s">
        <v>39</v>
      </c>
      <c r="O224" s="90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1" t="s">
        <v>360</v>
      </c>
      <c r="AT224" s="221" t="s">
        <v>113</v>
      </c>
      <c r="AU224" s="221" t="s">
        <v>79</v>
      </c>
      <c r="AY224" s="16" t="s">
        <v>112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16" t="s">
        <v>79</v>
      </c>
      <c r="BK224" s="222">
        <f>ROUND(I224*H224,2)</f>
        <v>0</v>
      </c>
      <c r="BL224" s="16" t="s">
        <v>360</v>
      </c>
      <c r="BM224" s="221" t="s">
        <v>361</v>
      </c>
    </row>
    <row r="225" s="2" customFormat="1" ht="16.5" customHeight="1">
      <c r="A225" s="37"/>
      <c r="B225" s="38"/>
      <c r="C225" s="209" t="s">
        <v>362</v>
      </c>
      <c r="D225" s="209" t="s">
        <v>113</v>
      </c>
      <c r="E225" s="210" t="s">
        <v>363</v>
      </c>
      <c r="F225" s="211" t="s">
        <v>364</v>
      </c>
      <c r="G225" s="212" t="s">
        <v>359</v>
      </c>
      <c r="H225" s="213">
        <v>1</v>
      </c>
      <c r="I225" s="214"/>
      <c r="J225" s="215">
        <f>ROUND(I225*H225,2)</f>
        <v>0</v>
      </c>
      <c r="K225" s="216"/>
      <c r="L225" s="43"/>
      <c r="M225" s="217" t="s">
        <v>1</v>
      </c>
      <c r="N225" s="218" t="s">
        <v>39</v>
      </c>
      <c r="O225" s="90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1" t="s">
        <v>360</v>
      </c>
      <c r="AT225" s="221" t="s">
        <v>113</v>
      </c>
      <c r="AU225" s="221" t="s">
        <v>79</v>
      </c>
      <c r="AY225" s="16" t="s">
        <v>112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6" t="s">
        <v>79</v>
      </c>
      <c r="BK225" s="222">
        <f>ROUND(I225*H225,2)</f>
        <v>0</v>
      </c>
      <c r="BL225" s="16" t="s">
        <v>360</v>
      </c>
      <c r="BM225" s="221" t="s">
        <v>365</v>
      </c>
    </row>
    <row r="226" s="2" customFormat="1" ht="33" customHeight="1">
      <c r="A226" s="37"/>
      <c r="B226" s="38"/>
      <c r="C226" s="209" t="s">
        <v>366</v>
      </c>
      <c r="D226" s="209" t="s">
        <v>113</v>
      </c>
      <c r="E226" s="210" t="s">
        <v>367</v>
      </c>
      <c r="F226" s="211" t="s">
        <v>368</v>
      </c>
      <c r="G226" s="212" t="s">
        <v>359</v>
      </c>
      <c r="H226" s="213">
        <v>1</v>
      </c>
      <c r="I226" s="214"/>
      <c r="J226" s="215">
        <f>ROUND(I226*H226,2)</f>
        <v>0</v>
      </c>
      <c r="K226" s="216"/>
      <c r="L226" s="43"/>
      <c r="M226" s="217" t="s">
        <v>1</v>
      </c>
      <c r="N226" s="218" t="s">
        <v>39</v>
      </c>
      <c r="O226" s="90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1" t="s">
        <v>360</v>
      </c>
      <c r="AT226" s="221" t="s">
        <v>113</v>
      </c>
      <c r="AU226" s="221" t="s">
        <v>79</v>
      </c>
      <c r="AY226" s="16" t="s">
        <v>112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16" t="s">
        <v>79</v>
      </c>
      <c r="BK226" s="222">
        <f>ROUND(I226*H226,2)</f>
        <v>0</v>
      </c>
      <c r="BL226" s="16" t="s">
        <v>360</v>
      </c>
      <c r="BM226" s="221" t="s">
        <v>369</v>
      </c>
    </row>
    <row r="227" s="2" customFormat="1" ht="16.5" customHeight="1">
      <c r="A227" s="37"/>
      <c r="B227" s="38"/>
      <c r="C227" s="209" t="s">
        <v>370</v>
      </c>
      <c r="D227" s="209" t="s">
        <v>113</v>
      </c>
      <c r="E227" s="210" t="s">
        <v>371</v>
      </c>
      <c r="F227" s="211" t="s">
        <v>372</v>
      </c>
      <c r="G227" s="212" t="s">
        <v>359</v>
      </c>
      <c r="H227" s="213">
        <v>1</v>
      </c>
      <c r="I227" s="214"/>
      <c r="J227" s="215">
        <f>ROUND(I227*H227,2)</f>
        <v>0</v>
      </c>
      <c r="K227" s="216"/>
      <c r="L227" s="43"/>
      <c r="M227" s="217" t="s">
        <v>1</v>
      </c>
      <c r="N227" s="218" t="s">
        <v>39</v>
      </c>
      <c r="O227" s="90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1" t="s">
        <v>360</v>
      </c>
      <c r="AT227" s="221" t="s">
        <v>113</v>
      </c>
      <c r="AU227" s="221" t="s">
        <v>79</v>
      </c>
      <c r="AY227" s="16" t="s">
        <v>112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16" t="s">
        <v>79</v>
      </c>
      <c r="BK227" s="222">
        <f>ROUND(I227*H227,2)</f>
        <v>0</v>
      </c>
      <c r="BL227" s="16" t="s">
        <v>360</v>
      </c>
      <c r="BM227" s="221" t="s">
        <v>373</v>
      </c>
    </row>
    <row r="228" s="12" customFormat="1" ht="25.92" customHeight="1">
      <c r="A228" s="12"/>
      <c r="B228" s="195"/>
      <c r="C228" s="196"/>
      <c r="D228" s="197" t="s">
        <v>73</v>
      </c>
      <c r="E228" s="198" t="s">
        <v>374</v>
      </c>
      <c r="F228" s="198" t="s">
        <v>375</v>
      </c>
      <c r="G228" s="196"/>
      <c r="H228" s="196"/>
      <c r="I228" s="199"/>
      <c r="J228" s="200">
        <f>BK228</f>
        <v>0</v>
      </c>
      <c r="K228" s="196"/>
      <c r="L228" s="201"/>
      <c r="M228" s="202"/>
      <c r="N228" s="203"/>
      <c r="O228" s="203"/>
      <c r="P228" s="204">
        <f>P229</f>
        <v>0</v>
      </c>
      <c r="Q228" s="203"/>
      <c r="R228" s="204">
        <f>R229</f>
        <v>0</v>
      </c>
      <c r="S228" s="203"/>
      <c r="T228" s="205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6" t="s">
        <v>170</v>
      </c>
      <c r="AT228" s="207" t="s">
        <v>73</v>
      </c>
      <c r="AU228" s="207" t="s">
        <v>74</v>
      </c>
      <c r="AY228" s="206" t="s">
        <v>112</v>
      </c>
      <c r="BK228" s="208">
        <f>BK229</f>
        <v>0</v>
      </c>
    </row>
    <row r="229" s="2" customFormat="1" ht="16.5" customHeight="1">
      <c r="A229" s="37"/>
      <c r="B229" s="38"/>
      <c r="C229" s="209" t="s">
        <v>376</v>
      </c>
      <c r="D229" s="209" t="s">
        <v>113</v>
      </c>
      <c r="E229" s="210" t="s">
        <v>377</v>
      </c>
      <c r="F229" s="211" t="s">
        <v>378</v>
      </c>
      <c r="G229" s="212" t="s">
        <v>359</v>
      </c>
      <c r="H229" s="213">
        <v>1</v>
      </c>
      <c r="I229" s="214"/>
      <c r="J229" s="215">
        <f>ROUND(I229*H229,2)</f>
        <v>0</v>
      </c>
      <c r="K229" s="216"/>
      <c r="L229" s="43"/>
      <c r="M229" s="217" t="s">
        <v>1</v>
      </c>
      <c r="N229" s="218" t="s">
        <v>39</v>
      </c>
      <c r="O229" s="90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1" t="s">
        <v>360</v>
      </c>
      <c r="AT229" s="221" t="s">
        <v>113</v>
      </c>
      <c r="AU229" s="221" t="s">
        <v>79</v>
      </c>
      <c r="AY229" s="16" t="s">
        <v>112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16" t="s">
        <v>79</v>
      </c>
      <c r="BK229" s="222">
        <f>ROUND(I229*H229,2)</f>
        <v>0</v>
      </c>
      <c r="BL229" s="16" t="s">
        <v>360</v>
      </c>
      <c r="BM229" s="221" t="s">
        <v>379</v>
      </c>
    </row>
    <row r="230" s="12" customFormat="1" ht="25.92" customHeight="1">
      <c r="A230" s="12"/>
      <c r="B230" s="195"/>
      <c r="C230" s="196"/>
      <c r="D230" s="197" t="s">
        <v>73</v>
      </c>
      <c r="E230" s="198" t="s">
        <v>380</v>
      </c>
      <c r="F230" s="198" t="s">
        <v>381</v>
      </c>
      <c r="G230" s="196"/>
      <c r="H230" s="196"/>
      <c r="I230" s="199"/>
      <c r="J230" s="200">
        <f>BK230</f>
        <v>0</v>
      </c>
      <c r="K230" s="196"/>
      <c r="L230" s="201"/>
      <c r="M230" s="202"/>
      <c r="N230" s="203"/>
      <c r="O230" s="203"/>
      <c r="P230" s="204">
        <f>P231</f>
        <v>0</v>
      </c>
      <c r="Q230" s="203"/>
      <c r="R230" s="204">
        <f>R231</f>
        <v>0</v>
      </c>
      <c r="S230" s="203"/>
      <c r="T230" s="205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6" t="s">
        <v>170</v>
      </c>
      <c r="AT230" s="207" t="s">
        <v>73</v>
      </c>
      <c r="AU230" s="207" t="s">
        <v>74</v>
      </c>
      <c r="AY230" s="206" t="s">
        <v>112</v>
      </c>
      <c r="BK230" s="208">
        <f>BK231</f>
        <v>0</v>
      </c>
    </row>
    <row r="231" s="2" customFormat="1" ht="24.15" customHeight="1">
      <c r="A231" s="37"/>
      <c r="B231" s="38"/>
      <c r="C231" s="209" t="s">
        <v>382</v>
      </c>
      <c r="D231" s="209" t="s">
        <v>113</v>
      </c>
      <c r="E231" s="210" t="s">
        <v>383</v>
      </c>
      <c r="F231" s="211" t="s">
        <v>384</v>
      </c>
      <c r="G231" s="212" t="s">
        <v>359</v>
      </c>
      <c r="H231" s="213">
        <v>1</v>
      </c>
      <c r="I231" s="214"/>
      <c r="J231" s="215">
        <f>ROUND(I231*H231,2)</f>
        <v>0</v>
      </c>
      <c r="K231" s="216"/>
      <c r="L231" s="43"/>
      <c r="M231" s="264" t="s">
        <v>1</v>
      </c>
      <c r="N231" s="265" t="s">
        <v>39</v>
      </c>
      <c r="O231" s="266"/>
      <c r="P231" s="267">
        <f>O231*H231</f>
        <v>0</v>
      </c>
      <c r="Q231" s="267">
        <v>0</v>
      </c>
      <c r="R231" s="267">
        <f>Q231*H231</f>
        <v>0</v>
      </c>
      <c r="S231" s="267">
        <v>0</v>
      </c>
      <c r="T231" s="26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1" t="s">
        <v>360</v>
      </c>
      <c r="AT231" s="221" t="s">
        <v>113</v>
      </c>
      <c r="AU231" s="221" t="s">
        <v>79</v>
      </c>
      <c r="AY231" s="16" t="s">
        <v>112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16" t="s">
        <v>79</v>
      </c>
      <c r="BK231" s="222">
        <f>ROUND(I231*H231,2)</f>
        <v>0</v>
      </c>
      <c r="BL231" s="16" t="s">
        <v>360</v>
      </c>
      <c r="BM231" s="221" t="s">
        <v>385</v>
      </c>
    </row>
    <row r="232" s="2" customFormat="1" ht="6.96" customHeight="1">
      <c r="A232" s="37"/>
      <c r="B232" s="65"/>
      <c r="C232" s="66"/>
      <c r="D232" s="66"/>
      <c r="E232" s="66"/>
      <c r="F232" s="66"/>
      <c r="G232" s="66"/>
      <c r="H232" s="66"/>
      <c r="I232" s="66"/>
      <c r="J232" s="66"/>
      <c r="K232" s="66"/>
      <c r="L232" s="43"/>
      <c r="M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</row>
  </sheetData>
  <sheetProtection sheet="1" autoFilter="0" formatColumns="0" formatRows="0" objects="1" scenarios="1" spinCount="100000" saltValue="nKU7hijoeWoC0Se7eaiGV4ydpYLjJTpo7nEDvmYnVJjjldMRdrAz6ZURuKNVXFdFC8/+wxazxqLXxkXKynF3wA==" hashValue="FTtApaaSKPNU/UCJ/Q5UjDnTq8cOfXEebbVBNOulmKZEy/JsagwC8wkOjRHG6T4ZpZipoKsdn30r81vM/R+Ogw==" algorithmName="SHA-512" password="CC35"/>
  <autoFilter ref="C121:K231"/>
  <mergeCells count="6">
    <mergeCell ref="E7:H7"/>
    <mergeCell ref="E16:H16"/>
    <mergeCell ref="E25:H25"/>
    <mergeCell ref="E85:H85"/>
    <mergeCell ref="E114:H114"/>
    <mergeCell ref="L2:V2"/>
  </mergeCells>
  <hyperlinks>
    <hyperlink ref="F150" r:id="rId1" display="https://podminky.urs.cz/item/CS_URS_2025_01/174152101"/>
    <hyperlink ref="F153" r:id="rId2" display="https://podminky.urs.cz/item/CS_URS_2025_01/175151201"/>
    <hyperlink ref="F159" r:id="rId3" display="https://podminky.urs.cz/item/CS_URS_2025_01/564861011"/>
    <hyperlink ref="F161" r:id="rId4" display="https://podminky.urs.cz/item/CS_URS_2025_01/564952111"/>
    <hyperlink ref="F163" r:id="rId5" display="https://podminky.urs.cz/item/CS_URS_2025_01/565165101"/>
    <hyperlink ref="F170" r:id="rId6" display="https://podminky.urs.cz/item/CS_URS_2025_01/596211211"/>
    <hyperlink ref="F174" r:id="rId7" display="https://podminky.urs.cz/item/CS_URS_2025_01/596211214"/>
    <hyperlink ref="F185" r:id="rId8" display="https://podminky.urs.cz/item/CS_URS_2025_01/916131212"/>
    <hyperlink ref="F191" r:id="rId9" display="https://podminky.urs.cz/item/CS_URS_2025_01/919726121"/>
    <hyperlink ref="F193" r:id="rId10" display="https://podminky.urs.cz/item/CS_URS_2025_01/919441211"/>
    <hyperlink ref="F200" r:id="rId11" display="https://podminky.urs.cz/item/CS_URS_2025_01/212752101"/>
    <hyperlink ref="F203" r:id="rId12" display="https://podminky.urs.cz/item/CS_URS_2025_01/871313121"/>
    <hyperlink ref="F206" r:id="rId13" display="https://podminky.urs.cz/item/CS_URS_2025_01/871373121"/>
    <hyperlink ref="F210" r:id="rId14" display="https://podminky.urs.cz/item/CS_URS_2025_01/895941341"/>
    <hyperlink ref="F213" r:id="rId15" display="https://podminky.urs.cz/item/CS_URS_2025_01/895941351"/>
    <hyperlink ref="F216" r:id="rId16" display="https://podminky.urs.cz/item/CS_URS_2025_01/895941361"/>
    <hyperlink ref="F219" r:id="rId17" display="https://podminky.urs.cz/item/CS_URS_2025_01/895941366"/>
    <hyperlink ref="F222" r:id="rId18" display="https://podminky.urs.cz/item/CS_URS_2025_01/899133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Černý</dc:creator>
  <cp:lastModifiedBy>Zdeněk Černý</cp:lastModifiedBy>
  <dcterms:created xsi:type="dcterms:W3CDTF">2025-01-24T14:09:23Z</dcterms:created>
  <dcterms:modified xsi:type="dcterms:W3CDTF">2025-01-24T14:09:25Z</dcterms:modified>
</cp:coreProperties>
</file>