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zakázky" sheetId="1" r:id="rId1"/>
    <sheet name="SO 0 - Vedlejší a ostatní..." sheetId="2" r:id="rId2"/>
    <sheet name="SO 1 - Zateplení podlahy ..." sheetId="3" r:id="rId3"/>
    <sheet name="SO 2 - Výměna střešní kry..." sheetId="4" r:id="rId4"/>
    <sheet name="SO 3 - Hromosvod" sheetId="5" r:id="rId5"/>
    <sheet name="Seznam figur" sheetId="6" r:id="rId6"/>
    <sheet name="Pokyny pro vyplnění" sheetId="7" r:id="rId7"/>
  </sheets>
  <definedNames>
    <definedName name="_xlnm.Print_Area" localSheetId="0">'Rekapitulace zakázky'!$D$4:$AO$36,'Rekapitulace zakázky'!$C$42:$AQ$59</definedName>
    <definedName name="_xlnm.Print_Titles" localSheetId="0">'Rekapitulace zakázky'!$52:$52</definedName>
    <definedName name="_xlnm._FilterDatabase" localSheetId="1" hidden="1">'SO 0 - Vedlejší a ostatní...'!$C$85:$K$107</definedName>
    <definedName name="_xlnm.Print_Area" localSheetId="1">'SO 0 - Vedlejší a ostatní...'!$C$4:$J$39,'SO 0 - Vedlejší a ostatní...'!$C$45:$J$67,'SO 0 - Vedlejší a ostatní...'!$C$73:$K$107</definedName>
    <definedName name="_xlnm.Print_Titles" localSheetId="1">'SO 0 - Vedlejší a ostatní...'!$85:$85</definedName>
    <definedName name="_xlnm._FilterDatabase" localSheetId="2" hidden="1">'SO 1 - Zateplení podlahy ...'!$C$88:$K$173</definedName>
    <definedName name="_xlnm.Print_Area" localSheetId="2">'SO 1 - Zateplení podlahy ...'!$C$4:$J$39,'SO 1 - Zateplení podlahy ...'!$C$45:$J$70,'SO 1 - Zateplení podlahy ...'!$C$76:$K$173</definedName>
    <definedName name="_xlnm.Print_Titles" localSheetId="2">'SO 1 - Zateplení podlahy ...'!$88:$88</definedName>
    <definedName name="_xlnm._FilterDatabase" localSheetId="3" hidden="1">'SO 2 - Výměna střešní kry...'!$C$90:$K$619</definedName>
    <definedName name="_xlnm.Print_Area" localSheetId="3">'SO 2 - Výměna střešní kry...'!$C$4:$J$39,'SO 2 - Výměna střešní kry...'!$C$45:$J$72,'SO 2 - Výměna střešní kry...'!$C$78:$K$619</definedName>
    <definedName name="_xlnm.Print_Titles" localSheetId="3">'SO 2 - Výměna střešní kry...'!$90:$90</definedName>
    <definedName name="_xlnm._FilterDatabase" localSheetId="4" hidden="1">'SO 3 - Hromosvod'!$C$88:$K$143</definedName>
    <definedName name="_xlnm.Print_Area" localSheetId="4">'SO 3 - Hromosvod'!$C$4:$J$39,'SO 3 - Hromosvod'!$C$45:$J$70,'SO 3 - Hromosvod'!$C$76:$K$143</definedName>
    <definedName name="_xlnm.Print_Titles" localSheetId="4">'SO 3 - Hromosvod'!$88:$88</definedName>
    <definedName name="_xlnm.Print_Area" localSheetId="5">'Seznam figur'!$C$4:$G$44</definedName>
    <definedName name="_xlnm.Print_Titles" localSheetId="5">'Seznam figur'!$9:$9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58"/>
  <c i="5" r="J35"/>
  <c i="1" r="AX58"/>
  <c i="5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T133"/>
  <c r="R134"/>
  <c r="R133"/>
  <c r="P134"/>
  <c r="P133"/>
  <c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T99"/>
  <c r="R100"/>
  <c r="R99"/>
  <c r="P100"/>
  <c r="P99"/>
  <c r="BI98"/>
  <c r="BH98"/>
  <c r="BG98"/>
  <c r="BF98"/>
  <c r="T98"/>
  <c r="T97"/>
  <c r="R98"/>
  <c r="R97"/>
  <c r="P98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3"/>
  <c r="E81"/>
  <c r="F52"/>
  <c r="E50"/>
  <c r="J24"/>
  <c r="E24"/>
  <c r="J55"/>
  <c r="J23"/>
  <c r="J21"/>
  <c r="E21"/>
  <c r="J54"/>
  <c r="J20"/>
  <c r="J18"/>
  <c r="E18"/>
  <c r="F86"/>
  <c r="J17"/>
  <c r="J15"/>
  <c r="E15"/>
  <c r="F85"/>
  <c r="J14"/>
  <c r="J12"/>
  <c r="J83"/>
  <c r="E7"/>
  <c r="E79"/>
  <c i="4" r="J37"/>
  <c r="J36"/>
  <c i="1" r="AY57"/>
  <c i="4" r="J35"/>
  <c i="1" r="AX57"/>
  <c i="4" r="BI618"/>
  <c r="BH618"/>
  <c r="BG618"/>
  <c r="BF618"/>
  <c r="T618"/>
  <c r="R618"/>
  <c r="P618"/>
  <c r="BI616"/>
  <c r="BH616"/>
  <c r="BG616"/>
  <c r="BF616"/>
  <c r="T616"/>
  <c r="R616"/>
  <c r="P616"/>
  <c r="BI611"/>
  <c r="BH611"/>
  <c r="BG611"/>
  <c r="BF611"/>
  <c r="T611"/>
  <c r="R611"/>
  <c r="P611"/>
  <c r="BI606"/>
  <c r="BH606"/>
  <c r="BG606"/>
  <c r="BF606"/>
  <c r="T606"/>
  <c r="R606"/>
  <c r="P606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92"/>
  <c r="BH592"/>
  <c r="BG592"/>
  <c r="BF592"/>
  <c r="T592"/>
  <c r="R592"/>
  <c r="P592"/>
  <c r="BI589"/>
  <c r="BH589"/>
  <c r="BG589"/>
  <c r="BF589"/>
  <c r="T589"/>
  <c r="R589"/>
  <c r="P589"/>
  <c r="BI586"/>
  <c r="BH586"/>
  <c r="BG586"/>
  <c r="BF586"/>
  <c r="T586"/>
  <c r="R586"/>
  <c r="P586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2"/>
  <c r="BH572"/>
  <c r="BG572"/>
  <c r="BF572"/>
  <c r="T572"/>
  <c r="R572"/>
  <c r="P572"/>
  <c r="BI569"/>
  <c r="BH569"/>
  <c r="BG569"/>
  <c r="BF569"/>
  <c r="T569"/>
  <c r="R569"/>
  <c r="P569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59"/>
  <c r="BH559"/>
  <c r="BG559"/>
  <c r="BF559"/>
  <c r="T559"/>
  <c r="R559"/>
  <c r="P559"/>
  <c r="BI557"/>
  <c r="BH557"/>
  <c r="BG557"/>
  <c r="BF557"/>
  <c r="T557"/>
  <c r="R557"/>
  <c r="P557"/>
  <c r="BI554"/>
  <c r="BH554"/>
  <c r="BG554"/>
  <c r="BF554"/>
  <c r="T554"/>
  <c r="R554"/>
  <c r="P554"/>
  <c r="BI551"/>
  <c r="BH551"/>
  <c r="BG551"/>
  <c r="BF551"/>
  <c r="T551"/>
  <c r="R551"/>
  <c r="P551"/>
  <c r="BI548"/>
  <c r="BH548"/>
  <c r="BG548"/>
  <c r="BF548"/>
  <c r="T548"/>
  <c r="R548"/>
  <c r="P548"/>
  <c r="BI545"/>
  <c r="BH545"/>
  <c r="BG545"/>
  <c r="BF545"/>
  <c r="T545"/>
  <c r="R545"/>
  <c r="P545"/>
  <c r="BI541"/>
  <c r="BH541"/>
  <c r="BG541"/>
  <c r="BF541"/>
  <c r="T541"/>
  <c r="R541"/>
  <c r="P541"/>
  <c r="BI535"/>
  <c r="BH535"/>
  <c r="BG535"/>
  <c r="BF535"/>
  <c r="T535"/>
  <c r="R535"/>
  <c r="P535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06"/>
  <c r="BH506"/>
  <c r="BG506"/>
  <c r="BF506"/>
  <c r="T506"/>
  <c r="R506"/>
  <c r="P506"/>
  <c r="BI503"/>
  <c r="BH503"/>
  <c r="BG503"/>
  <c r="BF503"/>
  <c r="T503"/>
  <c r="R503"/>
  <c r="P503"/>
  <c r="BI497"/>
  <c r="BH497"/>
  <c r="BG497"/>
  <c r="BF497"/>
  <c r="T497"/>
  <c r="R497"/>
  <c r="P497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1"/>
  <c r="BH481"/>
  <c r="BG481"/>
  <c r="BF481"/>
  <c r="T481"/>
  <c r="R481"/>
  <c r="P481"/>
  <c r="BI478"/>
  <c r="BH478"/>
  <c r="BG478"/>
  <c r="BF478"/>
  <c r="T478"/>
  <c r="R478"/>
  <c r="P478"/>
  <c r="BI477"/>
  <c r="BH477"/>
  <c r="BG477"/>
  <c r="BF477"/>
  <c r="T477"/>
  <c r="R477"/>
  <c r="P477"/>
  <c r="BI474"/>
  <c r="BH474"/>
  <c r="BG474"/>
  <c r="BF474"/>
  <c r="T474"/>
  <c r="R474"/>
  <c r="P474"/>
  <c r="BI468"/>
  <c r="BH468"/>
  <c r="BG468"/>
  <c r="BF468"/>
  <c r="T468"/>
  <c r="R468"/>
  <c r="P468"/>
  <c r="BI466"/>
  <c r="BH466"/>
  <c r="BG466"/>
  <c r="BF466"/>
  <c r="T466"/>
  <c r="R466"/>
  <c r="P466"/>
  <c r="BI459"/>
  <c r="BH459"/>
  <c r="BG459"/>
  <c r="BF459"/>
  <c r="T459"/>
  <c r="R459"/>
  <c r="P459"/>
  <c r="BI456"/>
  <c r="BH456"/>
  <c r="BG456"/>
  <c r="BF456"/>
  <c r="T456"/>
  <c r="R456"/>
  <c r="P456"/>
  <c r="BI455"/>
  <c r="BH455"/>
  <c r="BG455"/>
  <c r="BF455"/>
  <c r="T455"/>
  <c r="R455"/>
  <c r="P455"/>
  <c r="BI453"/>
  <c r="BH453"/>
  <c r="BG453"/>
  <c r="BF453"/>
  <c r="T453"/>
  <c r="R453"/>
  <c r="P453"/>
  <c r="BI450"/>
  <c r="BH450"/>
  <c r="BG450"/>
  <c r="BF450"/>
  <c r="T450"/>
  <c r="R450"/>
  <c r="P450"/>
  <c r="BI436"/>
  <c r="BH436"/>
  <c r="BG436"/>
  <c r="BF436"/>
  <c r="T436"/>
  <c r="R436"/>
  <c r="P436"/>
  <c r="BI428"/>
  <c r="BH428"/>
  <c r="BG428"/>
  <c r="BF428"/>
  <c r="T428"/>
  <c r="R428"/>
  <c r="P428"/>
  <c r="BI418"/>
  <c r="BH418"/>
  <c r="BG418"/>
  <c r="BF418"/>
  <c r="T418"/>
  <c r="R418"/>
  <c r="P418"/>
  <c r="BI412"/>
  <c r="BH412"/>
  <c r="BG412"/>
  <c r="BF412"/>
  <c r="T412"/>
  <c r="R412"/>
  <c r="P412"/>
  <c r="BI407"/>
  <c r="BH407"/>
  <c r="BG407"/>
  <c r="BF407"/>
  <c r="T407"/>
  <c r="R407"/>
  <c r="P407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73"/>
  <c r="BH373"/>
  <c r="BG373"/>
  <c r="BF373"/>
  <c r="T373"/>
  <c r="R373"/>
  <c r="P373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1"/>
  <c r="BH331"/>
  <c r="BG331"/>
  <c r="BF331"/>
  <c r="T331"/>
  <c r="R331"/>
  <c r="P331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69"/>
  <c r="BH269"/>
  <c r="BG269"/>
  <c r="BF269"/>
  <c r="T269"/>
  <c r="R269"/>
  <c r="P269"/>
  <c r="BI257"/>
  <c r="BH257"/>
  <c r="BG257"/>
  <c r="BF257"/>
  <c r="T257"/>
  <c r="T230"/>
  <c r="R257"/>
  <c r="R230"/>
  <c r="P257"/>
  <c r="P230"/>
  <c r="BI231"/>
  <c r="BH231"/>
  <c r="BG231"/>
  <c r="BF231"/>
  <c r="T231"/>
  <c r="R231"/>
  <c r="P231"/>
  <c r="BI227"/>
  <c r="BH227"/>
  <c r="BG227"/>
  <c r="BF227"/>
  <c r="T227"/>
  <c r="T226"/>
  <c r="R227"/>
  <c r="R226"/>
  <c r="P227"/>
  <c r="P226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23"/>
  <c r="BH123"/>
  <c r="BG123"/>
  <c r="BF123"/>
  <c r="T123"/>
  <c r="R123"/>
  <c r="P12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52"/>
  <c r="E7"/>
  <c r="E81"/>
  <c i="3" r="J37"/>
  <c r="J36"/>
  <c i="1" r="AY56"/>
  <c i="3" r="J35"/>
  <c i="1" r="AX56"/>
  <c i="3" r="BI172"/>
  <c r="BH172"/>
  <c r="BG172"/>
  <c r="BF172"/>
  <c r="T172"/>
  <c r="T171"/>
  <c r="T170"/>
  <c r="R172"/>
  <c r="R171"/>
  <c r="R170"/>
  <c r="P172"/>
  <c r="P171"/>
  <c r="P170"/>
  <c r="BI166"/>
  <c r="BH166"/>
  <c r="BG166"/>
  <c r="BF166"/>
  <c r="T166"/>
  <c r="T165"/>
  <c r="R166"/>
  <c r="R165"/>
  <c r="P166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4"/>
  <c r="BH124"/>
  <c r="BG124"/>
  <c r="BF124"/>
  <c r="T124"/>
  <c r="R124"/>
  <c r="P124"/>
  <c r="BI121"/>
  <c r="BH121"/>
  <c r="BG121"/>
  <c r="BF121"/>
  <c r="T121"/>
  <c r="R121"/>
  <c r="P121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101"/>
  <c r="BH101"/>
  <c r="BG101"/>
  <c r="BF101"/>
  <c r="T101"/>
  <c r="R101"/>
  <c r="P101"/>
  <c r="BI96"/>
  <c r="BH96"/>
  <c r="BG96"/>
  <c r="BF96"/>
  <c r="T96"/>
  <c r="R96"/>
  <c r="P96"/>
  <c r="BI92"/>
  <c r="BH92"/>
  <c r="BG92"/>
  <c r="BF92"/>
  <c r="T92"/>
  <c r="T91"/>
  <c r="R92"/>
  <c r="R91"/>
  <c r="P92"/>
  <c r="P91"/>
  <c r="J86"/>
  <c r="J85"/>
  <c r="F85"/>
  <c r="F83"/>
  <c r="E81"/>
  <c r="J55"/>
  <c r="J54"/>
  <c r="F54"/>
  <c r="F52"/>
  <c r="E50"/>
  <c r="J18"/>
  <c r="E18"/>
  <c r="F55"/>
  <c r="J17"/>
  <c r="J12"/>
  <c r="J83"/>
  <c r="E7"/>
  <c r="E79"/>
  <c i="2" r="J37"/>
  <c r="J36"/>
  <c i="1" r="AY55"/>
  <c i="2" r="J35"/>
  <c i="1" r="AX55"/>
  <c i="2"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T100"/>
  <c r="R101"/>
  <c r="R100"/>
  <c r="P101"/>
  <c r="P100"/>
  <c r="BI98"/>
  <c r="BH98"/>
  <c r="BG98"/>
  <c r="BF98"/>
  <c r="T98"/>
  <c r="T97"/>
  <c r="R98"/>
  <c r="R97"/>
  <c r="P98"/>
  <c r="P97"/>
  <c r="BI95"/>
  <c r="BH95"/>
  <c r="BG95"/>
  <c r="BF95"/>
  <c r="T95"/>
  <c r="T94"/>
  <c r="R95"/>
  <c r="R94"/>
  <c r="P95"/>
  <c r="P94"/>
  <c r="BI92"/>
  <c r="BH92"/>
  <c r="BG92"/>
  <c r="BF92"/>
  <c r="T92"/>
  <c r="T91"/>
  <c r="R92"/>
  <c r="R91"/>
  <c r="P92"/>
  <c r="P91"/>
  <c r="BI89"/>
  <c r="BH89"/>
  <c r="BG89"/>
  <c r="BF89"/>
  <c r="T89"/>
  <c r="T88"/>
  <c r="R89"/>
  <c r="R88"/>
  <c r="P89"/>
  <c r="P88"/>
  <c r="J83"/>
  <c r="J82"/>
  <c r="F82"/>
  <c r="F80"/>
  <c r="E78"/>
  <c r="J55"/>
  <c r="J54"/>
  <c r="F54"/>
  <c r="F52"/>
  <c r="E50"/>
  <c r="J18"/>
  <c r="E18"/>
  <c r="F83"/>
  <c r="J17"/>
  <c r="J12"/>
  <c r="J80"/>
  <c r="E7"/>
  <c r="E48"/>
  <c i="1" r="L50"/>
  <c r="AM50"/>
  <c r="AM49"/>
  <c r="L49"/>
  <c r="AM47"/>
  <c r="L47"/>
  <c r="L45"/>
  <c r="L44"/>
  <c i="2" r="BK106"/>
  <c r="J89"/>
  <c i="3" r="BK92"/>
  <c r="J92"/>
  <c r="BK166"/>
  <c r="BK141"/>
  <c r="BK148"/>
  <c r="J141"/>
  <c i="4" r="J597"/>
  <c r="BK559"/>
  <c r="J455"/>
  <c r="J337"/>
  <c r="BK200"/>
  <c r="J581"/>
  <c r="J492"/>
  <c r="J393"/>
  <c r="J224"/>
  <c r="J182"/>
  <c r="J407"/>
  <c r="J285"/>
  <c r="J145"/>
  <c r="BK589"/>
  <c r="J478"/>
  <c r="BK344"/>
  <c r="J209"/>
  <c r="J109"/>
  <c r="J527"/>
  <c r="J412"/>
  <c r="BK217"/>
  <c r="BK182"/>
  <c r="J566"/>
  <c r="BK450"/>
  <c r="J293"/>
  <c r="J202"/>
  <c r="BK592"/>
  <c r="BK481"/>
  <c r="BK293"/>
  <c r="BK163"/>
  <c r="BK582"/>
  <c r="BK564"/>
  <c r="BK331"/>
  <c r="BK160"/>
  <c i="5" r="J143"/>
  <c r="J140"/>
  <c r="J117"/>
  <c r="BK120"/>
  <c r="BK127"/>
  <c r="BK108"/>
  <c r="J119"/>
  <c r="BK128"/>
  <c r="BK105"/>
  <c r="BK116"/>
  <c i="2" r="BK95"/>
  <c r="J104"/>
  <c i="3" r="BK101"/>
  <c r="BK115"/>
  <c r="J115"/>
  <c r="J143"/>
  <c r="J134"/>
  <c r="J124"/>
  <c i="4" r="BK574"/>
  <c r="BK518"/>
  <c r="J387"/>
  <c r="J219"/>
  <c r="J616"/>
  <c r="BK545"/>
  <c r="BK396"/>
  <c r="BK276"/>
  <c r="BK207"/>
  <c r="BK94"/>
  <c r="BK373"/>
  <c r="BK158"/>
  <c r="J98"/>
  <c r="BK551"/>
  <c r="J428"/>
  <c r="BK296"/>
  <c r="BK140"/>
  <c r="BK569"/>
  <c r="BK478"/>
  <c r="J299"/>
  <c r="J140"/>
  <c r="J557"/>
  <c r="BK428"/>
  <c r="BK340"/>
  <c r="BK196"/>
  <c r="J545"/>
  <c r="J373"/>
  <c r="BK221"/>
  <c r="J95"/>
  <c r="BK580"/>
  <c r="BK468"/>
  <c r="BK227"/>
  <c r="J111"/>
  <c i="5" r="BK100"/>
  <c r="BK126"/>
  <c r="BK109"/>
  <c r="BK139"/>
  <c r="BK142"/>
  <c r="BK111"/>
  <c r="BK125"/>
  <c r="J141"/>
  <c r="J113"/>
  <c r="J98"/>
  <c r="BK129"/>
  <c r="J100"/>
  <c i="2" r="J92"/>
  <c r="BK104"/>
  <c i="3" r="BK124"/>
  <c r="BK129"/>
  <c r="BK145"/>
  <c r="J172"/>
  <c r="J145"/>
  <c r="BK153"/>
  <c r="J129"/>
  <c i="4" r="J580"/>
  <c r="J551"/>
  <c r="J459"/>
  <c r="J344"/>
  <c r="BK187"/>
  <c r="J535"/>
  <c r="BK412"/>
  <c r="J282"/>
  <c r="J204"/>
  <c r="J468"/>
  <c r="BK231"/>
  <c r="BK101"/>
  <c r="BK566"/>
  <c r="BK474"/>
  <c r="BK282"/>
  <c r="J179"/>
  <c r="BK618"/>
  <c r="BK548"/>
  <c r="BK436"/>
  <c r="BK215"/>
  <c r="BK123"/>
  <c r="BK503"/>
  <c r="J357"/>
  <c r="J257"/>
  <c r="J101"/>
  <c r="J450"/>
  <c r="BK279"/>
  <c r="BK583"/>
  <c r="J569"/>
  <c r="BK418"/>
  <c r="BK202"/>
  <c r="J143"/>
  <c i="5" r="J120"/>
  <c r="J137"/>
  <c r="J114"/>
  <c r="J123"/>
  <c r="J136"/>
  <c r="J105"/>
  <c r="J128"/>
  <c r="J94"/>
  <c r="J116"/>
  <c r="BK123"/>
  <c r="BK122"/>
  <c i="2" r="BK92"/>
  <c r="J106"/>
  <c i="3" r="J150"/>
  <c r="BK134"/>
  <c r="BK143"/>
  <c r="J163"/>
  <c r="BK96"/>
  <c r="J155"/>
  <c r="BK105"/>
  <c i="4" r="J562"/>
  <c r="J466"/>
  <c r="BK346"/>
  <c r="J212"/>
  <c r="BK600"/>
  <c r="J477"/>
  <c r="BK337"/>
  <c r="J217"/>
  <c r="BK477"/>
  <c r="BK269"/>
  <c r="J156"/>
  <c r="J583"/>
  <c r="J497"/>
  <c r="J402"/>
  <c r="J279"/>
  <c r="J168"/>
  <c r="J603"/>
  <c r="J489"/>
  <c r="J340"/>
  <c r="J196"/>
  <c r="J148"/>
  <c r="J574"/>
  <c r="BK466"/>
  <c r="BK274"/>
  <c r="BK150"/>
  <c r="J548"/>
  <c r="J456"/>
  <c r="BK299"/>
  <c r="BK153"/>
  <c r="J577"/>
  <c r="J521"/>
  <c r="BK288"/>
  <c r="J153"/>
  <c i="5" r="J109"/>
  <c r="J129"/>
  <c r="J102"/>
  <c r="J118"/>
  <c r="BK121"/>
  <c r="BK141"/>
  <c r="BK107"/>
  <c r="J124"/>
  <c r="BK102"/>
  <c r="J142"/>
  <c r="BK118"/>
  <c i="2" r="BK89"/>
  <c i="3" r="BK158"/>
  <c r="J148"/>
  <c r="BK172"/>
  <c r="J105"/>
  <c r="J110"/>
  <c r="BK132"/>
  <c r="J136"/>
  <c i="4" r="BK577"/>
  <c r="J474"/>
  <c r="BK359"/>
  <c r="J227"/>
  <c r="J618"/>
  <c r="BK497"/>
  <c r="BK407"/>
  <c r="J291"/>
  <c r="BK156"/>
  <c r="J390"/>
  <c r="J189"/>
  <c r="J611"/>
  <c r="BK521"/>
  <c r="BK456"/>
  <c r="BK342"/>
  <c r="J194"/>
  <c r="BK616"/>
  <c r="J524"/>
  <c r="J346"/>
  <c r="BK184"/>
  <c r="J606"/>
  <c r="BK535"/>
  <c r="J359"/>
  <c r="BK204"/>
  <c r="BK611"/>
  <c r="BK459"/>
  <c r="BK257"/>
  <c r="BK111"/>
  <c r="J559"/>
  <c r="J215"/>
  <c r="BK106"/>
  <c i="5" r="BK95"/>
  <c r="J125"/>
  <c r="J108"/>
  <c r="BK113"/>
  <c r="BK132"/>
  <c r="BK138"/>
  <c r="BK103"/>
  <c r="J103"/>
  <c r="J92"/>
  <c r="BK112"/>
  <c i="2" r="J101"/>
  <c r="BK101"/>
  <c r="J95"/>
  <c i="3" r="BK155"/>
  <c r="J96"/>
  <c r="BK163"/>
  <c r="J158"/>
  <c r="BK121"/>
  <c i="4" r="BK603"/>
  <c r="J564"/>
  <c r="BK402"/>
  <c r="J276"/>
  <c r="J137"/>
  <c r="J554"/>
  <c r="J399"/>
  <c r="BK285"/>
  <c r="BK209"/>
  <c r="J106"/>
  <c r="J342"/>
  <c r="J150"/>
  <c r="J592"/>
  <c r="BK506"/>
  <c r="BK354"/>
  <c r="J231"/>
  <c r="BK165"/>
  <c r="J594"/>
  <c r="BK453"/>
  <c r="BK212"/>
  <c r="J158"/>
  <c r="BK586"/>
  <c r="BK524"/>
  <c r="BK390"/>
  <c r="J207"/>
  <c r="BK597"/>
  <c r="J506"/>
  <c r="J354"/>
  <c r="BK192"/>
  <c r="BK486"/>
  <c r="BK194"/>
  <c r="BK98"/>
  <c i="5" r="BK106"/>
  <c r="BK134"/>
  <c r="J106"/>
  <c r="J110"/>
  <c r="J112"/>
  <c r="J126"/>
  <c r="J127"/>
  <c r="J139"/>
  <c r="BK137"/>
  <c r="BK110"/>
  <c i="1" r="AS54"/>
  <c i="3" r="BK136"/>
  <c r="BK150"/>
  <c r="J101"/>
  <c r="J153"/>
  <c r="BK139"/>
  <c r="J132"/>
  <c i="4" r="J589"/>
  <c r="BK557"/>
  <c r="J436"/>
  <c r="J296"/>
  <c r="J184"/>
  <c r="BK572"/>
  <c r="J481"/>
  <c r="J288"/>
  <c r="BK189"/>
  <c r="J503"/>
  <c r="J347"/>
  <c r="BK168"/>
  <c r="J94"/>
  <c r="BK581"/>
  <c r="J486"/>
  <c r="BK399"/>
  <c r="J225"/>
  <c r="BK143"/>
  <c r="J582"/>
  <c r="J396"/>
  <c r="J187"/>
  <c r="BK137"/>
  <c r="BK554"/>
  <c r="BK393"/>
  <c r="BK291"/>
  <c r="J192"/>
  <c r="BK562"/>
  <c r="J418"/>
  <c r="J200"/>
  <c r="BK109"/>
  <c r="J572"/>
  <c r="J453"/>
  <c r="BK225"/>
  <c r="J123"/>
  <c i="5" r="BK115"/>
  <c r="J93"/>
  <c r="J121"/>
  <c r="BK140"/>
  <c r="J95"/>
  <c r="J122"/>
  <c r="BK93"/>
  <c r="BK114"/>
  <c r="BK92"/>
  <c r="BK104"/>
  <c r="J104"/>
  <c r="J132"/>
  <c i="2" r="BK98"/>
  <c r="J98"/>
  <c i="3" r="J166"/>
  <c r="J121"/>
  <c r="J139"/>
  <c r="BK161"/>
  <c r="J161"/>
  <c r="BK110"/>
  <c i="4" r="J586"/>
  <c r="BK489"/>
  <c r="J348"/>
  <c r="BK224"/>
  <c r="J165"/>
  <c r="J541"/>
  <c r="BK347"/>
  <c r="BK219"/>
  <c r="BK145"/>
  <c r="BK387"/>
  <c r="J160"/>
  <c r="J600"/>
  <c r="J518"/>
  <c r="BK357"/>
  <c r="J221"/>
  <c r="BK95"/>
  <c r="BK492"/>
  <c r="J274"/>
  <c r="J163"/>
  <c r="BK594"/>
  <c r="BK455"/>
  <c r="J269"/>
  <c r="BK148"/>
  <c r="BK541"/>
  <c r="J331"/>
  <c r="BK606"/>
  <c r="BK527"/>
  <c r="BK348"/>
  <c r="BK179"/>
  <c i="5" r="J134"/>
  <c r="BK94"/>
  <c r="BK124"/>
  <c r="BK98"/>
  <c r="BK143"/>
  <c r="BK119"/>
  <c r="BK136"/>
  <c r="J111"/>
  <c r="J115"/>
  <c r="BK117"/>
  <c r="J138"/>
  <c r="J107"/>
  <c i="3" l="1" r="R95"/>
  <c r="R128"/>
  <c i="4" r="T295"/>
  <c r="T571"/>
  <c r="R576"/>
  <c i="2" r="BK103"/>
  <c r="J103"/>
  <c r="J66"/>
  <c i="3" r="T95"/>
  <c r="T90"/>
  <c r="T128"/>
  <c i="4" r="BK295"/>
  <c r="BK576"/>
  <c r="J576"/>
  <c r="J70"/>
  <c r="T576"/>
  <c i="5" r="R91"/>
  <c r="R90"/>
  <c i="2" r="T103"/>
  <c r="T87"/>
  <c r="T86"/>
  <c i="3" r="BK104"/>
  <c r="J104"/>
  <c r="J63"/>
  <c r="BK147"/>
  <c r="J147"/>
  <c r="J66"/>
  <c i="4" r="R93"/>
  <c r="BK147"/>
  <c r="J147"/>
  <c r="J62"/>
  <c r="T199"/>
  <c r="BK268"/>
  <c r="J268"/>
  <c r="J67"/>
  <c r="BK571"/>
  <c r="J571"/>
  <c r="J69"/>
  <c r="P585"/>
  <c i="5" r="P91"/>
  <c r="P90"/>
  <c i="2" r="P103"/>
  <c r="P87"/>
  <c r="P86"/>
  <c i="1" r="AU55"/>
  <c i="3" r="P95"/>
  <c r="P90"/>
  <c r="P128"/>
  <c i="4" r="P93"/>
  <c r="R147"/>
  <c r="R199"/>
  <c r="T268"/>
  <c r="R585"/>
  <c i="5" r="R101"/>
  <c r="R96"/>
  <c i="2" r="R103"/>
  <c r="R87"/>
  <c r="R86"/>
  <c i="3" r="T104"/>
  <c r="R147"/>
  <c i="4" r="BK93"/>
  <c r="J93"/>
  <c r="J61"/>
  <c r="P147"/>
  <c r="BK199"/>
  <c r="J199"/>
  <c r="J63"/>
  <c r="P268"/>
  <c r="P571"/>
  <c r="P576"/>
  <c i="5" r="P101"/>
  <c r="P96"/>
  <c r="P135"/>
  <c r="P130"/>
  <c i="3" r="R104"/>
  <c r="T147"/>
  <c i="4" r="T93"/>
  <c r="T147"/>
  <c r="P199"/>
  <c r="R268"/>
  <c r="R571"/>
  <c i="5" r="BK91"/>
  <c r="BK90"/>
  <c r="J90"/>
  <c r="J60"/>
  <c r="T101"/>
  <c r="T96"/>
  <c r="BK135"/>
  <c r="J135"/>
  <c r="J69"/>
  <c i="3" r="P104"/>
  <c r="P147"/>
  <c i="4" r="R295"/>
  <c r="T585"/>
  <c i="5" r="BK101"/>
  <c r="J101"/>
  <c r="J65"/>
  <c r="T135"/>
  <c r="T130"/>
  <c i="3" r="BK95"/>
  <c r="J95"/>
  <c r="J62"/>
  <c r="BK128"/>
  <c i="4" r="P295"/>
  <c r="P229"/>
  <c r="BK585"/>
  <c r="J585"/>
  <c r="J71"/>
  <c i="5" r="T91"/>
  <c r="T90"/>
  <c r="R135"/>
  <c r="R130"/>
  <c i="3" r="BK171"/>
  <c r="J171"/>
  <c r="J69"/>
  <c r="BK91"/>
  <c r="J91"/>
  <c r="J61"/>
  <c r="BK165"/>
  <c r="J165"/>
  <c r="J67"/>
  <c i="2" r="BK88"/>
  <c r="J88"/>
  <c r="J61"/>
  <c r="BK94"/>
  <c r="J94"/>
  <c r="J63"/>
  <c i="4" r="BK226"/>
  <c r="J226"/>
  <c r="J64"/>
  <c r="BK230"/>
  <c r="J230"/>
  <c r="J66"/>
  <c i="5" r="BK133"/>
  <c r="J133"/>
  <c r="J68"/>
  <c i="2" r="BK100"/>
  <c r="J100"/>
  <c r="J65"/>
  <c r="BK91"/>
  <c r="J91"/>
  <c r="J62"/>
  <c r="BK97"/>
  <c r="J97"/>
  <c r="J64"/>
  <c i="5" r="BK97"/>
  <c r="J97"/>
  <c r="J63"/>
  <c r="BK99"/>
  <c r="J99"/>
  <c r="J64"/>
  <c r="BK131"/>
  <c r="BK130"/>
  <c r="J130"/>
  <c r="J66"/>
  <c i="4" r="J295"/>
  <c r="J68"/>
  <c i="5" r="E48"/>
  <c r="J86"/>
  <c r="BE119"/>
  <c r="BE126"/>
  <c r="BE127"/>
  <c r="BE134"/>
  <c r="BE139"/>
  <c r="J52"/>
  <c r="BE100"/>
  <c r="BE106"/>
  <c r="BE107"/>
  <c r="BE108"/>
  <c r="BE113"/>
  <c r="BE114"/>
  <c r="BE129"/>
  <c r="BE136"/>
  <c r="BE137"/>
  <c r="BE94"/>
  <c r="BE109"/>
  <c r="BE110"/>
  <c r="BE122"/>
  <c r="BE138"/>
  <c r="BE142"/>
  <c r="F55"/>
  <c r="BE98"/>
  <c r="BE105"/>
  <c r="BE112"/>
  <c r="BE124"/>
  <c r="F54"/>
  <c r="J85"/>
  <c r="BE115"/>
  <c r="BE116"/>
  <c r="BE120"/>
  <c r="BE141"/>
  <c r="BE93"/>
  <c r="BE104"/>
  <c r="BE125"/>
  <c r="BE128"/>
  <c r="BE143"/>
  <c r="BE92"/>
  <c r="BE95"/>
  <c r="BE132"/>
  <c r="BE102"/>
  <c r="BE103"/>
  <c r="BE111"/>
  <c r="BE117"/>
  <c r="BE118"/>
  <c r="BE121"/>
  <c r="BE123"/>
  <c r="BE140"/>
  <c i="4" r="E48"/>
  <c r="F88"/>
  <c r="BE184"/>
  <c r="BE217"/>
  <c r="BE224"/>
  <c r="BE269"/>
  <c r="BE274"/>
  <c r="BE373"/>
  <c r="BE396"/>
  <c r="BE474"/>
  <c r="BE548"/>
  <c r="BE562"/>
  <c i="3" r="BK90"/>
  <c i="4" r="BE179"/>
  <c r="BE212"/>
  <c r="BE428"/>
  <c r="BE477"/>
  <c r="BE478"/>
  <c r="BE492"/>
  <c r="BE503"/>
  <c r="BE557"/>
  <c r="BE559"/>
  <c r="BE566"/>
  <c r="BE569"/>
  <c r="BE572"/>
  <c r="BE580"/>
  <c r="BE586"/>
  <c r="BE589"/>
  <c r="BE603"/>
  <c r="BE109"/>
  <c r="BE111"/>
  <c r="BE145"/>
  <c r="BE158"/>
  <c r="BE165"/>
  <c r="BE209"/>
  <c r="BE402"/>
  <c r="BE418"/>
  <c r="BE468"/>
  <c r="BE486"/>
  <c r="BE551"/>
  <c r="BE592"/>
  <c r="BE611"/>
  <c r="J85"/>
  <c r="BE95"/>
  <c r="BE106"/>
  <c r="BE187"/>
  <c r="BE192"/>
  <c r="BE202"/>
  <c r="BE204"/>
  <c r="BE257"/>
  <c r="BE276"/>
  <c r="BE337"/>
  <c r="BE347"/>
  <c r="BE354"/>
  <c r="BE357"/>
  <c r="BE359"/>
  <c r="BE456"/>
  <c r="BE497"/>
  <c r="BE518"/>
  <c r="BE521"/>
  <c r="BE545"/>
  <c i="3" r="J128"/>
  <c r="J65"/>
  <c r="BK170"/>
  <c r="J170"/>
  <c r="J68"/>
  <c i="4" r="BE148"/>
  <c r="BE153"/>
  <c r="BE189"/>
  <c r="BE215"/>
  <c r="BE285"/>
  <c r="BE293"/>
  <c r="BE346"/>
  <c r="BE348"/>
  <c r="BE387"/>
  <c r="BE390"/>
  <c r="BE393"/>
  <c r="BE407"/>
  <c r="BE436"/>
  <c r="BE466"/>
  <c r="BE535"/>
  <c r="BE564"/>
  <c r="BE137"/>
  <c r="BE140"/>
  <c r="BE163"/>
  <c r="BE182"/>
  <c r="BE207"/>
  <c r="BE219"/>
  <c r="BE221"/>
  <c r="BE227"/>
  <c r="BE279"/>
  <c r="BE344"/>
  <c r="BE399"/>
  <c r="BE450"/>
  <c r="BE455"/>
  <c r="BE459"/>
  <c r="BE481"/>
  <c r="BE489"/>
  <c r="BE98"/>
  <c r="BE123"/>
  <c r="BE143"/>
  <c r="BE194"/>
  <c r="BE196"/>
  <c r="BE200"/>
  <c r="BE296"/>
  <c r="BE299"/>
  <c r="BE453"/>
  <c r="BE524"/>
  <c r="BE527"/>
  <c r="BE574"/>
  <c r="BE577"/>
  <c r="BE594"/>
  <c r="BE597"/>
  <c r="BE606"/>
  <c r="BE94"/>
  <c r="BE101"/>
  <c r="BE150"/>
  <c r="BE156"/>
  <c r="BE160"/>
  <c r="BE168"/>
  <c r="BE225"/>
  <c r="BE231"/>
  <c r="BE282"/>
  <c r="BE288"/>
  <c r="BE291"/>
  <c r="BE331"/>
  <c r="BE340"/>
  <c r="BE342"/>
  <c r="BE412"/>
  <c r="BE506"/>
  <c r="BE541"/>
  <c r="BE554"/>
  <c r="BE581"/>
  <c r="BE582"/>
  <c r="BE583"/>
  <c r="BE600"/>
  <c r="BE616"/>
  <c r="BE618"/>
  <c i="2" r="BK87"/>
  <c r="BK86"/>
  <c r="J86"/>
  <c i="3" r="BE148"/>
  <c r="BE150"/>
  <c r="BE158"/>
  <c r="E48"/>
  <c r="F86"/>
  <c r="BE115"/>
  <c r="BE143"/>
  <c r="BE145"/>
  <c r="J52"/>
  <c r="BE92"/>
  <c r="BE96"/>
  <c r="BE101"/>
  <c r="BE105"/>
  <c r="BE163"/>
  <c r="BE166"/>
  <c r="BE136"/>
  <c r="BE139"/>
  <c r="BE172"/>
  <c r="BE121"/>
  <c r="BE124"/>
  <c r="BE129"/>
  <c r="BE132"/>
  <c r="BE134"/>
  <c r="BE155"/>
  <c r="BE141"/>
  <c r="BE153"/>
  <c r="BE110"/>
  <c r="BE161"/>
  <c i="2" r="E76"/>
  <c r="BE92"/>
  <c r="F55"/>
  <c r="BE98"/>
  <c r="J52"/>
  <c r="BE101"/>
  <c r="BE104"/>
  <c r="BE106"/>
  <c r="BE95"/>
  <c r="BE89"/>
  <c r="J34"/>
  <c i="1" r="AW55"/>
  <c i="4" r="F35"/>
  <c i="1" r="BB57"/>
  <c i="2" r="F35"/>
  <c i="1" r="BB55"/>
  <c i="4" r="F34"/>
  <c i="1" r="BA57"/>
  <c i="2" r="J30"/>
  <c i="3" r="J34"/>
  <c i="1" r="AW56"/>
  <c i="5" r="F35"/>
  <c i="1" r="BB58"/>
  <c i="2" r="F36"/>
  <c i="1" r="BC55"/>
  <c i="3" r="F34"/>
  <c i="1" r="BA56"/>
  <c i="5" r="F34"/>
  <c i="1" r="BA58"/>
  <c i="5" r="F37"/>
  <c i="1" r="BD58"/>
  <c i="2" r="F34"/>
  <c i="1" r="BA55"/>
  <c i="4" r="J34"/>
  <c i="1" r="AW57"/>
  <c i="3" r="F37"/>
  <c i="1" r="BD56"/>
  <c i="4" r="F37"/>
  <c i="1" r="BD57"/>
  <c i="2" r="F37"/>
  <c i="1" r="BD55"/>
  <c i="3" r="F35"/>
  <c i="1" r="BB56"/>
  <c i="5" r="F36"/>
  <c i="1" r="BC58"/>
  <c i="5" r="J34"/>
  <c i="1" r="AW58"/>
  <c i="3" r="F36"/>
  <c i="1" r="BC56"/>
  <c i="4" r="F36"/>
  <c i="1" r="BC57"/>
  <c i="4" l="1" r="R92"/>
  <c i="5" r="R89"/>
  <c i="4" r="R229"/>
  <c r="R91"/>
  <c r="P92"/>
  <c r="P91"/>
  <c i="1" r="AU57"/>
  <c i="3" r="T127"/>
  <c r="T89"/>
  <c i="5" r="T89"/>
  <c i="4" r="T92"/>
  <c r="BK229"/>
  <c i="3" r="R127"/>
  <c r="BK127"/>
  <c r="J127"/>
  <c r="J64"/>
  <c i="4" r="T229"/>
  <c r="T91"/>
  <c i="3" r="P127"/>
  <c r="P89"/>
  <c i="1" r="AU56"/>
  <c i="5" r="P89"/>
  <c i="1" r="AU58"/>
  <c i="3" r="R90"/>
  <c r="R89"/>
  <c i="5" r="BK96"/>
  <c r="J96"/>
  <c r="J62"/>
  <c i="4" r="BK92"/>
  <c r="J92"/>
  <c r="J60"/>
  <c i="5" r="J131"/>
  <c r="J67"/>
  <c r="J91"/>
  <c r="J61"/>
  <c r="BK89"/>
  <c r="J89"/>
  <c r="J59"/>
  <c i="3" r="BK89"/>
  <c r="J89"/>
  <c r="J90"/>
  <c r="J60"/>
  <c i="1" r="AG55"/>
  <c i="2" r="J87"/>
  <c r="J60"/>
  <c r="J59"/>
  <c i="3" r="F33"/>
  <c i="1" r="AZ56"/>
  <c r="BA54"/>
  <c r="AW54"/>
  <c r="AK30"/>
  <c r="BC54"/>
  <c r="AY54"/>
  <c i="2" r="F33"/>
  <c i="1" r="AZ55"/>
  <c i="5" r="F33"/>
  <c i="1" r="AZ58"/>
  <c i="3" r="J33"/>
  <c i="1" r="AV56"/>
  <c r="AT56"/>
  <c r="BB54"/>
  <c r="W31"/>
  <c i="3" r="J30"/>
  <c i="1" r="AG56"/>
  <c i="4" r="J33"/>
  <c i="1" r="AV57"/>
  <c r="AT57"/>
  <c i="2" r="J33"/>
  <c i="1" r="AV55"/>
  <c r="AT55"/>
  <c r="AN55"/>
  <c r="BD54"/>
  <c r="W33"/>
  <c i="4" r="F33"/>
  <c i="1" r="AZ57"/>
  <c i="5" r="J33"/>
  <c i="1" r="AV58"/>
  <c r="AT58"/>
  <c i="4" l="1" r="BK91"/>
  <c r="J91"/>
  <c r="J59"/>
  <c r="J229"/>
  <c r="J65"/>
  <c i="1" r="AN56"/>
  <c i="3" r="J59"/>
  <c r="J39"/>
  <c i="2" r="J39"/>
  <c i="1" r="AU54"/>
  <c i="5" r="J30"/>
  <c i="1" r="AG58"/>
  <c r="W30"/>
  <c r="AZ54"/>
  <c r="W29"/>
  <c r="AX54"/>
  <c r="W32"/>
  <c i="5" l="1" r="J39"/>
  <c i="1" r="AN58"/>
  <c i="4" r="J30"/>
  <c i="1" r="AG57"/>
  <c r="AG54"/>
  <c r="AK26"/>
  <c r="AV54"/>
  <c r="AK29"/>
  <c r="AK35"/>
  <c i="4" l="1" r="J39"/>
  <c i="1" r="AN57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<sst xmlns="http://schemas.openxmlformats.org/spreadsheetml/2006/main">
  <si>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</si>
  <si>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</si>
  <si>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</si>
  <si>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</si>
  <si>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</si>
  <si>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{09ebb5e1-e3f7-4ab1-9756-b86caefabad2}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</si>
  <si>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</si>
  <si>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</si>
  <si>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</si>
  <si>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</si>
  <si>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</si>
  <si>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</si>
  <si>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</si>
  <si>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</si>
  <si>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2023006-R1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</si>
  <si>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</si>
  <si>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</si>
  <si>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Oprava střechy Domu kultury Šluknov, T.G. Masaryka 321</t>
  </si>
  <si>
    <t>KSO:</t>
  </si>
  <si>
    <t/>
  </si>
  <si>
    <t>CC-CZ:</t>
  </si>
  <si>
    <t>Místo:</t>
  </si>
  <si>
    <t>st.p.č.k. 200, k.ú. Šluknov</t>
  </si>
  <si>
    <t>Datum:</t>
  </si>
  <si>
    <t>24. 7. 2023</t>
  </si>
  <si>
    <t>Zadavatel:</t>
  </si>
  <si>
    <t>IČ:</t>
  </si>
  <si>
    <t>00261688</t>
  </si>
  <si>
    <t>Mesto Šluknov</t>
  </si>
  <si>
    <t>DIČ:</t>
  </si>
  <si>
    <t>Uchazeč:</t>
  </si>
  <si>
    <t>Vyplň údaj</t>
  </si>
  <si>
    <t>Projektant:</t>
  </si>
  <si>
    <t>25487892</t>
  </si>
  <si>
    <t xml:space="preserve">ProProjekt s.r.o. </t>
  </si>
  <si>
    <t>CZ25487892</t>
  </si>
  <si>
    <t>True</t>
  </si>
  <si>
    <t>Zpracovatel:</t>
  </si>
  <si>
    <t>Martin Rousek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</si>
  <si>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</si>
  <si>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</si>
  <si>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</si>
  <si>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</si>
  <si>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</si>
  <si>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</si>
  <si>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</si>
  <si>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</si>
  <si>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</si>
  <si>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</si>
  <si>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</si>
  <si>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</si>
  <si>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</si>
  <si>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</si>
  <si>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</si>
  <si>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</si>
  <si>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</si>
  <si>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</si>
  <si>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</si>
  <si>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</si>
  <si>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</si>
  <si>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</si>
  <si>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</si>
  <si>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</si>
  <si>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</si>
  <si>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</si>
  <si>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</si>
  <si>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</si>
  <si>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</si>
  <si>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</si>
  <si>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</si>
  <si>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</si>
  <si>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</si>
  <si>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</si>
  <si>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</si>
  <si>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</si>
  <si>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</si>
  <si>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</si>
  <si>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</si>
  <si>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</si>
  <si>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</si>
  <si>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SO 0</t>
  </si>
  <si>
    <t>Vedlejší a ostatní náklady</t>
  </si>
  <si>
    <t>STA</t>
  </si>
  <si>
    <t>1</t>
  </si>
  <si>
    <t>{1293e1f0-c19b-4552-8970-e11aa3d35a3b}</t>
  </si>
  <si>
    <t>2</t>
  </si>
  <si>
    <t>SO 1</t>
  </si>
  <si>
    <t>Zateplení podlahy podkroví</t>
  </si>
  <si>
    <t>{b4557938-23d5-451d-8ee7-ac4a5b60cb1a}</t>
  </si>
  <si>
    <t>SO 2</t>
  </si>
  <si>
    <t>Výměna střešní krytiny</t>
  </si>
  <si>
    <t>{f5040c20-1c63-4073-8123-8ab86b0f472a}</t>
  </si>
  <si>
    <t>SO 3</t>
  </si>
  <si>
    <t>Hromosvod</t>
  </si>
  <si>
    <t>{20666a82-1372-4cee-871f-81a72b5ebc6d}</t>
  </si>
  <si>
    <t>KRYCÍ LIST SOUPISU PRACÍ</t>
  </si>
  <si>
    <t>Objekt:</t>
  </si>
  <si>
    <t>SO 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</si>
  <si>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</si>
  <si>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</si>
  <si>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</si>
  <si>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</si>
  <si>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</si>
  <si>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</si>
  <si>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</si>
  <si>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</si>
  <si>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</si>
  <si>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</si>
  <si>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</si>
  <si>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</si>
  <si>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</si>
  <si>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</si>
  <si>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</si>
  <si>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</si>
  <si>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</si>
  <si>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</si>
  <si>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</si>
  <si>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</si>
  <si>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</si>
  <si>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</si>
  <si>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</si>
  <si>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</si>
  <si>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</si>
  <si>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</si>
  <si>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</si>
  <si>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</si>
  <si>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</si>
  <si>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</si>
  <si>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</si>
  <si>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</si>
  <si>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</si>
  <si>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…</t>
  </si>
  <si>
    <t>CS ÚRS 2023 02</t>
  </si>
  <si>
    <t>1024</t>
  </si>
  <si>
    <t>-1342722453</t>
  </si>
  <si>
    <t>Online PSC</t>
  </si>
  <si>
    <t>https://podminky.urs.cz/item/CS_URS_2023_02/013254000</t>
  </si>
  <si>
    <t>VRN3</t>
  </si>
  <si>
    <t>Zařízení staveniště</t>
  </si>
  <si>
    <t>030001000</t>
  </si>
  <si>
    <t>-1164246495</t>
  </si>
  <si>
    <t>https://podminky.urs.cz/item/CS_URS_2023_02/030001000</t>
  </si>
  <si>
    <t>VRN4</t>
  </si>
  <si>
    <t>Inženýrská činnost</t>
  </si>
  <si>
    <t>3</t>
  </si>
  <si>
    <t>045002000</t>
  </si>
  <si>
    <t>Kompletační a koordinační činnost včetně dokladové části ke kolaudaci</t>
  </si>
  <si>
    <t>374751558</t>
  </si>
  <si>
    <t>https://podminky.urs.cz/item/CS_URS_2023_02/045002000</t>
  </si>
  <si>
    <t>VRN6</t>
  </si>
  <si>
    <t>Územní vlivy</t>
  </si>
  <si>
    <t>4</t>
  </si>
  <si>
    <t>063002000</t>
  </si>
  <si>
    <t>Práce na těžce přístupných místech</t>
  </si>
  <si>
    <t>1774091800</t>
  </si>
  <si>
    <t>https://podminky.urs.cz/item/CS_URS_2023_02/063002000</t>
  </si>
  <si>
    <t>VRN7</t>
  </si>
  <si>
    <t>Provozní vlivy</t>
  </si>
  <si>
    <t>070001000</t>
  </si>
  <si>
    <t>Provozní vlivy včetně záborů, poplatků a koordinace s provozovateli telekomunikačních zařízení</t>
  </si>
  <si>
    <t>-1525806353</t>
  </si>
  <si>
    <t>https://podminky.urs.cz/item/CS_URS_2023_02/070001000</t>
  </si>
  <si>
    <t>VRN9</t>
  </si>
  <si>
    <t>Ostatní náklady</t>
  </si>
  <si>
    <t>6</t>
  </si>
  <si>
    <t>090001000</t>
  </si>
  <si>
    <t>Ostatní náklady - stroje a zařízení pro svislou přepravu materiálů a osob (např. jeřáb, výtah, plošína)</t>
  </si>
  <si>
    <t>1158631509</t>
  </si>
  <si>
    <t>https://podminky.urs.cz/item/CS_URS_2023_02/090001000</t>
  </si>
  <si>
    <t>7</t>
  </si>
  <si>
    <t>091404000</t>
  </si>
  <si>
    <t>Práce na památkovém objektu</t>
  </si>
  <si>
    <t>-1784936204</t>
  </si>
  <si>
    <t>https://podminky.urs.cz/item/CS_URS_2023_02/091404000</t>
  </si>
  <si>
    <t>SO 1 - Zateplení podlahy podkroví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</si>
  <si>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</si>
  <si>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</si>
  <si>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</si>
  <si>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</si>
  <si>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</si>
  <si>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</si>
  <si>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762 - Konstrukce tesařské</t>
  </si>
  <si>
    <t xml:space="preserve">    776 - Podlahy povlakové</t>
  </si>
  <si>
    <t>HSV</t>
  </si>
  <si>
    <t>Práce a dodávky HSV</t>
  </si>
  <si>
    <t>Zemní práce</t>
  </si>
  <si>
    <t>181912111</t>
  </si>
  <si>
    <t>Úprava pláně vyrovnáním výškových rozdílů ručně v hornině třídy těžitelnosti I skupiny 3 bez zhutnění</t>
  </si>
  <si>
    <t>m2</t>
  </si>
  <si>
    <t>CS ÚRS 2023 01</t>
  </si>
  <si>
    <t>616364055</t>
  </si>
  <si>
    <t>https://podminky.urs.cz/item/CS_URS_2023_01/181912111</t>
  </si>
  <si>
    <t>VV</t>
  </si>
  <si>
    <t>237,4"plocha podlahy m.č. 4.03, 4.05, 4.06, 4.08, 4.09 - vyrovnání násypu pod prk. podlahou</t>
  </si>
  <si>
    <t>9</t>
  </si>
  <si>
    <t>Ostatní konstrukce a práce, bourání</t>
  </si>
  <si>
    <t>952901411</t>
  </si>
  <si>
    <t>Vyčištění budov nebo objektů před předáním do užívání ostatních objektů (např. kanálů, zásobníků, kůlen apod.) jakékoliv výšky podlaží</t>
  </si>
  <si>
    <t>623670926</t>
  </si>
  <si>
    <t>https://podminky.urs.cz/item/CS_URS_2023_01/952901411</t>
  </si>
  <si>
    <t>237,4"dotčená plocha</t>
  </si>
  <si>
    <t>100"přístupové chodby</t>
  </si>
  <si>
    <t>Součet</t>
  </si>
  <si>
    <t>965083111</t>
  </si>
  <si>
    <t>Odstranění násypu mezi stropními trámy tl. do 100 mm, plochy do 2 m2</t>
  </si>
  <si>
    <t>m3</t>
  </si>
  <si>
    <t>795271631</t>
  </si>
  <si>
    <t>https://podminky.urs.cz/item/CS_URS_2023_01/965083111</t>
  </si>
  <si>
    <t>237,4*0,02"plocha podlahy m.č. 4.03, 4.05, 4.06, 4.08, 4.09 - odstranění nevhodného materiálu z násypu pod prkny</t>
  </si>
  <si>
    <t>997</t>
  </si>
  <si>
    <t>Přesun sutě</t>
  </si>
  <si>
    <t>997013214</t>
  </si>
  <si>
    <t>Vnitrostaveništní doprava suti a vybouraných hmot vodorovně do 50 m svisle ručně pro budovy a haly výšky přes 12 do 15 m</t>
  </si>
  <si>
    <t>t</t>
  </si>
  <si>
    <t>-1476104615</t>
  </si>
  <si>
    <t>https://podminky.urs.cz/item/CS_URS_2023_01/997013214</t>
  </si>
  <si>
    <t>6,647"odstraňovaný násyp</t>
  </si>
  <si>
    <t>4,273-(4,273/100*30)"dřevěná prkna</t>
  </si>
  <si>
    <t>997013501</t>
  </si>
  <si>
    <t>Odvoz suti a vybouraných hmot na skládku nebo meziskládku se složením, na vzdálenost do 1 km</t>
  </si>
  <si>
    <t>-123500917</t>
  </si>
  <si>
    <t>https://podminky.urs.cz/item/CS_URS_2023_01/997013501</t>
  </si>
  <si>
    <t>997013509</t>
  </si>
  <si>
    <t>Odvoz suti a vybouraných hmot na skládku nebo meziskládku se složením, na vzdálenost Příplatek k ceně za každý další i započatý 1 km přes 1 km</t>
  </si>
  <si>
    <t>-1202952070</t>
  </si>
  <si>
    <t>https://podminky.urs.cz/item/CS_URS_2023_01/997013509</t>
  </si>
  <si>
    <t>9,638*49 'Přepočtené koeficientem množství</t>
  </si>
  <si>
    <t>997013811</t>
  </si>
  <si>
    <t>Poplatek za uložení stavebního odpadu na skládce (skládkovné) dřevěného zatříděného do Katalogu odpadů pod kódem 17 02 01</t>
  </si>
  <si>
    <t>1211302798</t>
  </si>
  <si>
    <t>https://podminky.urs.cz/item/CS_URS_2023_01/997013811</t>
  </si>
  <si>
    <t>8</t>
  </si>
  <si>
    <t>997013871</t>
  </si>
  <si>
    <t>Poplatek za uložení stavebního odpadu na recyklační skládce (skládkovné) směsného stavebního a demoličního zatříděného do Katalogu odpadů pod kódem 17 09 04</t>
  </si>
  <si>
    <t>1818805825</t>
  </si>
  <si>
    <t>https://podminky.urs.cz/item/CS_URS_2023_01/997013871</t>
  </si>
  <si>
    <t>PSV</t>
  </si>
  <si>
    <t>Práce a dodávky PSV</t>
  </si>
  <si>
    <t>713</t>
  </si>
  <si>
    <t>Izolace tepelné</t>
  </si>
  <si>
    <t>713121121</t>
  </si>
  <si>
    <t>Montáž tepelné izolace podlah rohožemi, pásy, deskami, dílci, bloky (izolační materiál ve specifikaci) kladenými volně dvouvrstvá</t>
  </si>
  <si>
    <t>16</t>
  </si>
  <si>
    <t>-2065136777</t>
  </si>
  <si>
    <t>https://podminky.urs.cz/item/CS_URS_2023_01/713121121</t>
  </si>
  <si>
    <t>237,4"plocha podlahy m.č. 4.03, 4.05, 4.06, 4.08, 4.09</t>
  </si>
  <si>
    <t>10</t>
  </si>
  <si>
    <t>M</t>
  </si>
  <si>
    <t>63148156</t>
  </si>
  <si>
    <t>deska tepelně izolační minerální univerzální λ=0,035 tl 140mm</t>
  </si>
  <si>
    <t>32</t>
  </si>
  <si>
    <t>839937943</t>
  </si>
  <si>
    <t>237,4*1,05 'Přepočtené koeficientem množství</t>
  </si>
  <si>
    <t>11</t>
  </si>
  <si>
    <t>63148157</t>
  </si>
  <si>
    <t>deska tepelně izolační minerální univerzální λ=0,035 tl 160mm</t>
  </si>
  <si>
    <t>425014447</t>
  </si>
  <si>
    <t>12</t>
  </si>
  <si>
    <t>713191133</t>
  </si>
  <si>
    <t>Montáž tepelné izolace stavebních konstrukcí - doplňky a konstrukční součásti podlah, stropů vrchem nebo střech překrytím fólií položenou volně s přelepením spojů</t>
  </si>
  <si>
    <t>-936299337</t>
  </si>
  <si>
    <t>https://podminky.urs.cz/item/CS_URS_2023_01/713191133</t>
  </si>
  <si>
    <t>13</t>
  </si>
  <si>
    <t>28329028</t>
  </si>
  <si>
    <t>fólie PE vyztužená Al vrstvou pro parotěsnou vrstvu 150g/m2 s integrovanou lepící páskou</t>
  </si>
  <si>
    <t>366546001</t>
  </si>
  <si>
    <t>237,4*1,1655 'Přepočtené koeficientem množství</t>
  </si>
  <si>
    <t>14</t>
  </si>
  <si>
    <t>28329291</t>
  </si>
  <si>
    <t>páska spojovací butylkaučuková oboustranně lepící parotěsných folií š 15mm</t>
  </si>
  <si>
    <t>m</t>
  </si>
  <si>
    <t>-1632159561</t>
  </si>
  <si>
    <t>237,4*0,5 'Přepočtené koeficientem množství</t>
  </si>
  <si>
    <t>998713103</t>
  </si>
  <si>
    <t>Přesun hmot pro izolace tepelné stanovený z hmotnosti přesunovaného materiálu vodorovná dopravní vzdálenost do 50 m v objektech výšky přes 12 m do 24 m</t>
  </si>
  <si>
    <t>-1568369479</t>
  </si>
  <si>
    <t>https://podminky.urs.cz/item/CS_URS_2023_01/998713103</t>
  </si>
  <si>
    <t>998713181</t>
  </si>
  <si>
    <t>Přesun hmot pro izolace tepelné stanovený z hmotnosti přesunovaného materiálu Příplatek k cenám za přesun prováděný bez použití mechanizace pro jakoukoliv výšku objektu</t>
  </si>
  <si>
    <t>-635420138</t>
  </si>
  <si>
    <t>https://podminky.urs.cz/item/CS_URS_2023_01/998713181</t>
  </si>
  <si>
    <t>762</t>
  </si>
  <si>
    <t>Konstrukce tesařské</t>
  </si>
  <si>
    <t>17</t>
  </si>
  <si>
    <t>762081150</t>
  </si>
  <si>
    <t>Hoblování hraněného řeziva přímo na staveništi ve staveništní dílně</t>
  </si>
  <si>
    <t>-574355701</t>
  </si>
  <si>
    <t>https://podminky.urs.cz/item/CS_URS_2023_01/762081150</t>
  </si>
  <si>
    <t>18</t>
  </si>
  <si>
    <t>762523104</t>
  </si>
  <si>
    <t>Položení podlah hoblovaných na sraz z prken</t>
  </si>
  <si>
    <t>-1923175552</t>
  </si>
  <si>
    <t>https://podminky.urs.cz/item/CS_URS_2023_01/762523104</t>
  </si>
  <si>
    <t>19</t>
  </si>
  <si>
    <t>60511130</t>
  </si>
  <si>
    <t>řezivo stavební fošny prismované středové š 160-220mm dl 2-5m</t>
  </si>
  <si>
    <t>2086328192</t>
  </si>
  <si>
    <t>4,1545*1,1 'Přepočtené koeficientem množství</t>
  </si>
  <si>
    <t>20</t>
  </si>
  <si>
    <t>762528811</t>
  </si>
  <si>
    <t>Demontáž podlah k dalšímu použití s polštáři z prken tl. do 32 mm</t>
  </si>
  <si>
    <t>2090909403</t>
  </si>
  <si>
    <t>https://podminky.urs.cz/item/CS_URS_2023_01/762528811</t>
  </si>
  <si>
    <t>762595001</t>
  </si>
  <si>
    <t>Spojovací prostředky podlah a podkladových konstrukcí hřebíky, vruty</t>
  </si>
  <si>
    <t>-89558999</t>
  </si>
  <si>
    <t>https://podminky.urs.cz/item/CS_URS_2023_01/762595001</t>
  </si>
  <si>
    <t>22</t>
  </si>
  <si>
    <t>998762103</t>
  </si>
  <si>
    <t>Přesun hmot pro konstrukce tesařské stanovený z hmotnosti přesunovaného materiálu vodorovná dopravní vzdálenost do 50 m v objektech výšky přes 12 do 24 m</t>
  </si>
  <si>
    <t>787357787</t>
  </si>
  <si>
    <t>https://podminky.urs.cz/item/CS_URS_2023_01/998762103</t>
  </si>
  <si>
    <t>23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</si>
  <si>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</si>
  <si>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</si>
  <si>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-1439730541</t>
  </si>
  <si>
    <t>https://podminky.urs.cz/item/CS_URS_2023_01/998762181</t>
  </si>
  <si>
    <t>776</t>
  </si>
  <si>
    <t>Podlahy povlakové</t>
  </si>
  <si>
    <t>24</t>
  </si>
  <si>
    <t>776201811</t>
  </si>
  <si>
    <t>Demontáž povlakových podlahovin lepených ručně bez podložky</t>
  </si>
  <si>
    <t>-319449653</t>
  </si>
  <si>
    <t>https://podminky.urs.cz/item/CS_URS_2023_01/776201811</t>
  </si>
  <si>
    <t>237,4*0,3 'Přepočtené koeficientem množství</t>
  </si>
  <si>
    <t>25</t>
  </si>
  <si>
    <t>091003000</t>
  </si>
  <si>
    <t>Ostatní náklady bez rozlišení - zajištění serveru během provádění prací</t>
  </si>
  <si>
    <t>-679431875</t>
  </si>
  <si>
    <t>https://podminky.urs.cz/item/CS_URS_2023_01/091003000</t>
  </si>
  <si>
    <t>plkb</t>
  </si>
  <si>
    <t>Plocha krytiny - bourací práce</t>
  </si>
  <si>
    <t>454,515</t>
  </si>
  <si>
    <t>SO 2 - Výměna střešní krytiny</t>
  </si>
  <si>
    <t xml:space="preserve">    6 - Úpravy povrchů, podlahy a osazování výplní</t>
  </si>
  <si>
    <t xml:space="preserve">    998 - Přesun hmot</t>
  </si>
  <si>
    <t xml:space="preserve">    712 - Povlakové krytiny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</si>
  <si>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</si>
  <si>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</si>
  <si>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</si>
  <si>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Dokončovací práce - nátěry</t>
  </si>
  <si>
    <t>Úpravy povrchů, podlahy a osazování výplní</t>
  </si>
  <si>
    <t>6225250-R</t>
  </si>
  <si>
    <t>Oprava stávající vnější vápenné omítky po výměně svodů procházející podstřešní římsou včetně nátěrů</t>
  </si>
  <si>
    <t>kus</t>
  </si>
  <si>
    <t>-1173373378</t>
  </si>
  <si>
    <t>623131101</t>
  </si>
  <si>
    <t>Podkladní a spojovací vrstva vnějších omítaných ploch cementový postřik nanášený ručně celoplošně pilířů nebo sloupů</t>
  </si>
  <si>
    <t>-378461633</t>
  </si>
  <si>
    <t>https://podminky.urs.cz/item/CS_URS_2023_02/623131101</t>
  </si>
  <si>
    <t>1,25*0,6+0,5*1,25+1,25*1,65+0,5*1,65"reprofilace komínu</t>
  </si>
  <si>
    <t>623131121</t>
  </si>
  <si>
    <t>Podkladní a spojovací vrstva vnějších omítaných ploch penetrace nanášená ručně pilířů nebo sloupů</t>
  </si>
  <si>
    <t>149366211</t>
  </si>
  <si>
    <t>https://podminky.urs.cz/item/CS_URS_2023_02/623131121</t>
  </si>
  <si>
    <t>5,2*1,2"nátěr komínu</t>
  </si>
  <si>
    <t>623321131</t>
  </si>
  <si>
    <t>Potažení vnějších ploch štukem vápenocementovým, tloušťky do 3 mm pilířů nebo sloupů</t>
  </si>
  <si>
    <t>-1233881370</t>
  </si>
  <si>
    <t>https://podminky.urs.cz/item/CS_URS_2023_02/623321131</t>
  </si>
  <si>
    <t>623331121</t>
  </si>
  <si>
    <t>Omítka cementová vnějších ploch nanášená ručně jednovrstvá, tloušťky do 15 mm hladká pilířů nebo sloupů</t>
  </si>
  <si>
    <t>569940108</t>
  </si>
  <si>
    <t>https://podminky.urs.cz/item/CS_URS_2023_02/623331121</t>
  </si>
  <si>
    <t>623331191</t>
  </si>
  <si>
    <t>Omítka cementová vnějších ploch nanášená ručně Příplatek k cenám za každých dalších i započatých 5 mm tloušťky omítky přes 15 mm pilířů nebo sloupů</t>
  </si>
  <si>
    <t>1830177701</t>
  </si>
  <si>
    <t>https://podminky.urs.cz/item/CS_URS_2023_02/623331191</t>
  </si>
  <si>
    <t>624635301</t>
  </si>
  <si>
    <t>Úpravy vnějších vodorovných a svislých spár obvodového pláště z panelových dílců tmelení spáry tmelem akrylátovým, průřezu tmeleného profilu do 200 mm2</t>
  </si>
  <si>
    <t>1590812178</t>
  </si>
  <si>
    <t>https://podminky.urs.cz/item/CS_URS_2023_02/624635301</t>
  </si>
  <si>
    <t>(6,26+3,2)/cos(8)+3,58"snížená střecha</t>
  </si>
  <si>
    <t>4,9"komín</t>
  </si>
  <si>
    <t>2,4"komín</t>
  </si>
  <si>
    <t>1,15/Cos(8)</t>
  </si>
  <si>
    <t>3,25/Cos(6,7)</t>
  </si>
  <si>
    <t>2,85/Cos(57)</t>
  </si>
  <si>
    <t>5,1/Cos(6,5)</t>
  </si>
  <si>
    <t>2,27/Cos(58,5)</t>
  </si>
  <si>
    <t>0,5/Cos(58,5)*3</t>
  </si>
  <si>
    <t>Součet - ozn. 24</t>
  </si>
  <si>
    <t>6291351-R</t>
  </si>
  <si>
    <t xml:space="preserve">Vyspravení a vyrovnání podkladu pod klempířskmí prvky </t>
  </si>
  <si>
    <t>-552407929</t>
  </si>
  <si>
    <t>30*0,1"závětrná lišta</t>
  </si>
  <si>
    <t>Mezisoučet - závětrná lišta</t>
  </si>
  <si>
    <t>15,585*0,33"atika 330</t>
  </si>
  <si>
    <t>42,52*0,5"atika 500</t>
  </si>
  <si>
    <t>8,42*0,8"atika 800</t>
  </si>
  <si>
    <t>Mezisoučet - atika</t>
  </si>
  <si>
    <t xml:space="preserve">6,7*0,33"římsa 330 </t>
  </si>
  <si>
    <t xml:space="preserve">12,1*0,67"římsa 670 </t>
  </si>
  <si>
    <t>15,009+25,738"atika přes 670</t>
  </si>
  <si>
    <t>Mezisoučet - římsy</t>
  </si>
  <si>
    <t>14,21"oprava hlav komínů</t>
  </si>
  <si>
    <t>Mezisoučet - komíny</t>
  </si>
  <si>
    <t>629991001</t>
  </si>
  <si>
    <t>Zakrytí vnějších ploch před znečištěním včetně pozdějšího odkrytí ploch podélných rovných (např. chodníků) fólií položenou volně</t>
  </si>
  <si>
    <t>-148219732</t>
  </si>
  <si>
    <t>https://podminky.urs.cz/item/CS_URS_2023_02/629991001</t>
  </si>
  <si>
    <t>(33+15)*15*1</t>
  </si>
  <si>
    <t>629991011</t>
  </si>
  <si>
    <t>Zakrytí vnějších ploch před znečištěním včetně pozdějšího odkrytí výplní otvorů a svislých ploch fólií přilepenou lepící páskou</t>
  </si>
  <si>
    <t>1865506658</t>
  </si>
  <si>
    <t>https://podminky.urs.cz/item/CS_URS_2023_02/629991011</t>
  </si>
  <si>
    <t>50"pro zakryti střechy při opravách omítek</t>
  </si>
  <si>
    <t>629999030</t>
  </si>
  <si>
    <t>Příplatky k cenám úprav vnějších povrchů za zvýšenou pracnost při provádění prací menšího rozsahu omítané plochy do 10 m2</t>
  </si>
  <si>
    <t>2096727563</t>
  </si>
  <si>
    <t>https://podminky.urs.cz/item/CS_URS_2023_02/629999030</t>
  </si>
  <si>
    <t>629999042</t>
  </si>
  <si>
    <t>Příplatky k cenám úprav vnějších povrchů za ztížené pracovní podmínky práce v nadstřešní části objektu</t>
  </si>
  <si>
    <t>981728836</t>
  </si>
  <si>
    <t>https://podminky.urs.cz/item/CS_URS_2023_02/629999042</t>
  </si>
  <si>
    <t>941111322</t>
  </si>
  <si>
    <t>Odborná prohlídka lešení řadového trubkového lehkého pracovního s podlahami s provozním zatížením tř. 3 do 200 kg/m2 šířky tř. W06 až W12 od 0,6 m do 1,5 m výšky do 25 m, celkové plochy přes 500 do 2 000 m2 zakrytého sítí</t>
  </si>
  <si>
    <t>1230193418</t>
  </si>
  <si>
    <t>https://podminky.urs.cz/item/CS_URS_2023_02/941111322</t>
  </si>
  <si>
    <t>941311112</t>
  </si>
  <si>
    <t>Lešení řadové modulové lehké pracovní s podlahami s provozním zatížením tř. 3 do 200 kg/m2 šířky tř. SW06 od 0,6 do 0,9 m výšky přes 10 do 25 m montáž</t>
  </si>
  <si>
    <t>329906002</t>
  </si>
  <si>
    <t>https://podminky.urs.cz/item/CS_URS_2023_02/941311112</t>
  </si>
  <si>
    <t>26*17+8*17+10*7</t>
  </si>
  <si>
    <t>941311211</t>
  </si>
  <si>
    <t>Lešení řadové modulové lehké pracovní s podlahami s provozním zatížením tř. 3 do 200 kg/m2 šířky tř. SW06 od 0,6 do 0,9 m výšky do 10 m příplatek k ceně za každý den použití</t>
  </si>
  <si>
    <t>533410835</t>
  </si>
  <si>
    <t>https://podminky.urs.cz/item/CS_URS_2023_02/941311211</t>
  </si>
  <si>
    <t>648*60 'Přepočtené koeficientem množství</t>
  </si>
  <si>
    <t>941311812</t>
  </si>
  <si>
    <t>Lešení řadové modulové lehké pracovní s podlahami s provozním zatížením tř. 3 do 200 kg/m2 šířky tř. SW06 od 0,6 do 0,9 m výšky přes 10 do 25 m demontáž</t>
  </si>
  <si>
    <t>-725812983</t>
  </si>
  <si>
    <t>https://podminky.urs.cz/item/CS_URS_2023_02/941311812</t>
  </si>
  <si>
    <t>944511111</t>
  </si>
  <si>
    <t>Síť ochranná zavěšená na konstrukci lešení z textilie z umělých vláken montáž</t>
  </si>
  <si>
    <t>-337034046</t>
  </si>
  <si>
    <t>https://podminky.urs.cz/item/CS_URS_2023_02/944511111</t>
  </si>
  <si>
    <t>944511211</t>
  </si>
  <si>
    <t>Síť ochranná zavěšená na konstrukci lešení z textilie z umělých vláken příplatek k ceně za každý den použití</t>
  </si>
  <si>
    <t>-987232039</t>
  </si>
  <si>
    <t>https://podminky.urs.cz/item/CS_URS_2023_02/944511211</t>
  </si>
  <si>
    <t>944511811</t>
  </si>
  <si>
    <t>Síť ochranná zavěšená na konstrukci lešení z textilie z umělých vláken demontáž</t>
  </si>
  <si>
    <t>-1206197547</t>
  </si>
  <si>
    <t>https://podminky.urs.cz/item/CS_URS_2023_02/944511811</t>
  </si>
  <si>
    <t>978036191</t>
  </si>
  <si>
    <t>Otlučení cementových omítek vnějších ploch s vyškrabáním spar zdiva a s očištěním povrchu, v rozsahu přes 80 do 100 %</t>
  </si>
  <si>
    <t>-1716491272</t>
  </si>
  <si>
    <t>https://podminky.urs.cz/item/CS_URS_2023_02/978036191</t>
  </si>
  <si>
    <t>9790300-R</t>
  </si>
  <si>
    <t>Řezání drážky pro zatažení plechu do stěny</t>
  </si>
  <si>
    <t>-310821676</t>
  </si>
  <si>
    <t>985142113</t>
  </si>
  <si>
    <t>Vysekání spojovací hmoty ze spár zdiva včetně vyčištění hloubky spáry do 40 mm délky spáry na 1 m2 upravované plochy přes 12 m</t>
  </si>
  <si>
    <t>934741144</t>
  </si>
  <si>
    <t>https://podminky.urs.cz/item/CS_URS_2023_02/985142113</t>
  </si>
  <si>
    <t>985142912</t>
  </si>
  <si>
    <t>Vysekání spojovací hmoty ze spár zdiva včetně vyčištění Příplatek k cenám za plochu do 10 m2 jednotlivě</t>
  </si>
  <si>
    <t>-1169830395</t>
  </si>
  <si>
    <t>https://podminky.urs.cz/item/CS_URS_2023_02/985142912</t>
  </si>
  <si>
    <t>985223110</t>
  </si>
  <si>
    <t>Přezdívání zdiva do aktivované malty cihelného, objemu do 1 m3</t>
  </si>
  <si>
    <t>-1209654635</t>
  </si>
  <si>
    <t>https://podminky.urs.cz/item/CS_URS_2023_02/985223110</t>
  </si>
  <si>
    <t>1,25*0,5*0,5"reprofilace komínu</t>
  </si>
  <si>
    <t>59623003</t>
  </si>
  <si>
    <t>cihla lícová plná český formát 290x140x65mm</t>
  </si>
  <si>
    <t>-790936948</t>
  </si>
  <si>
    <t>0,313*310 'Přepočtené koeficientem množství</t>
  </si>
  <si>
    <t>26</t>
  </si>
  <si>
    <t>985231113</t>
  </si>
  <si>
    <t>Spárování zdiva hloubky do 40 mm aktivovanou maltou délky spáry na 1 m2 upravované plochy přes 12 m</t>
  </si>
  <si>
    <t>-12343602</t>
  </si>
  <si>
    <t>https://podminky.urs.cz/item/CS_URS_2023_02/985231113</t>
  </si>
  <si>
    <t>27</t>
  </si>
  <si>
    <t>985231192</t>
  </si>
  <si>
    <t>Spárování zdiva hloubky do 40 mm aktivovanou maltou Příplatek k cenám za plochu do 10 m2 jednotlivě</t>
  </si>
  <si>
    <t>-678492388</t>
  </si>
  <si>
    <t>https://podminky.urs.cz/item/CS_URS_2023_02/985231192</t>
  </si>
  <si>
    <t>28</t>
  </si>
  <si>
    <t>993111111</t>
  </si>
  <si>
    <t>Dovoz a odvoz lešení včetně naložení a složení řadového, na vzdálenost do 10 km</t>
  </si>
  <si>
    <t>179515406</t>
  </si>
  <si>
    <t>https://podminky.urs.cz/item/CS_URS_2023_02/993111111</t>
  </si>
  <si>
    <t>29</t>
  </si>
  <si>
    <t>993111119</t>
  </si>
  <si>
    <t>Dovoz a odvoz lešení včetně naložení a složení řadového, na vzdálenost Příplatek k ceně za každých dalších i započatých 10 km přes 10 km</t>
  </si>
  <si>
    <t>-1703893335</t>
  </si>
  <si>
    <t>https://podminky.urs.cz/item/CS_URS_2023_02/993111119</t>
  </si>
  <si>
    <t>648*4 'Přepočtené koeficientem množství</t>
  </si>
  <si>
    <t>30</t>
  </si>
  <si>
    <t>997013111</t>
  </si>
  <si>
    <t>Vnitrostaveništní doprava suti a vybouraných hmot vodorovně do 50 m svisle s použitím mechanizace pro budovy a haly výšky do 6 m</t>
  </si>
  <si>
    <t>131984161</t>
  </si>
  <si>
    <t>https://podminky.urs.cz/item/CS_URS_2023_02/997013111</t>
  </si>
  <si>
    <t>31</t>
  </si>
  <si>
    <t>997013312</t>
  </si>
  <si>
    <t>Doprava suti shozem montáž a demontáž shozu výšky přes 10 do 20 m</t>
  </si>
  <si>
    <t>-1114737200</t>
  </si>
  <si>
    <t>https://podminky.urs.cz/item/CS_URS_2023_02/997013312</t>
  </si>
  <si>
    <t>997013322</t>
  </si>
  <si>
    <t>Doprava suti shozem montáž a demontáž shozu výšky Příplatek za první a každý další den použití shozu k ceně -3312</t>
  </si>
  <si>
    <t>2091835279</t>
  </si>
  <si>
    <t>https://podminky.urs.cz/item/CS_URS_2023_02/997013322</t>
  </si>
  <si>
    <t>20*60 'Přepočtené koeficientem množství</t>
  </si>
  <si>
    <t>33</t>
  </si>
  <si>
    <t>2057463168</t>
  </si>
  <si>
    <t>https://podminky.urs.cz/item/CS_URS_2023_02/997013501</t>
  </si>
  <si>
    <t>34</t>
  </si>
  <si>
    <t>594936509</t>
  </si>
  <si>
    <t>https://podminky.urs.cz/item/CS_URS_2023_02/997013509</t>
  </si>
  <si>
    <t>13,22*40 'Přepočtené koeficientem množství</t>
  </si>
  <si>
    <t>35</t>
  </si>
  <si>
    <t>997013804</t>
  </si>
  <si>
    <t>Poplatek za uložení stavebního odpadu na skládce (skládkovné) ze skla zatříděného do Katalogu odpadů pod kódem 17 02 02</t>
  </si>
  <si>
    <t>450581290</t>
  </si>
  <si>
    <t>https://podminky.urs.cz/item/CS_URS_2023_02/997013804</t>
  </si>
  <si>
    <t>1,753/2</t>
  </si>
  <si>
    <t>36</t>
  </si>
  <si>
    <t>682714605</t>
  </si>
  <si>
    <t>https://podminky.urs.cz/item/CS_URS_2023_02/997013811</t>
  </si>
  <si>
    <t>37</t>
  </si>
  <si>
    <t>997013814</t>
  </si>
  <si>
    <t>Poplatek za uložení stavebního odpadu na skládce (skládkovné) z izolačních materiálů zatříděného do Katalogu odpadů pod kódem 17 06 04</t>
  </si>
  <si>
    <t>133626403</t>
  </si>
  <si>
    <t>https://podminky.urs.cz/item/CS_URS_2023_02/997013814</t>
  </si>
  <si>
    <t>38</t>
  </si>
  <si>
    <t>997013861</t>
  </si>
  <si>
    <t>Poplatek za uložení stavebního odpadu na recyklační skládce (skládkovné) z prostého betonu zatříděného do Katalogu odpadů pod kódem 17 01 01</t>
  </si>
  <si>
    <t>-958174398</t>
  </si>
  <si>
    <t>https://podminky.urs.cz/item/CS_URS_2023_02/997013861</t>
  </si>
  <si>
    <t>39</t>
  </si>
  <si>
    <t>997013863</t>
  </si>
  <si>
    <t>Poplatek za uložení stavebního odpadu na recyklační skládce (skládkovné) cihelného zatříděného do Katalogu odpadů pod kódem 17 01 02</t>
  </si>
  <si>
    <t>-1434184532</t>
  </si>
  <si>
    <t>https://podminky.urs.cz/item/CS_URS_2023_02/997013863</t>
  </si>
  <si>
    <t>0,067+0,610</t>
  </si>
  <si>
    <t>40</t>
  </si>
  <si>
    <t>997013-R1</t>
  </si>
  <si>
    <t>Výkup odpadu z měděného plechu ve sběrně surovin (zisk)</t>
  </si>
  <si>
    <t>209822126</t>
  </si>
  <si>
    <t>41</t>
  </si>
  <si>
    <t>997013-R2</t>
  </si>
  <si>
    <t>Výkup odpadu ze železa ve sběrně surovin (zisk)</t>
  </si>
  <si>
    <t>-358188341</t>
  </si>
  <si>
    <t>998</t>
  </si>
  <si>
    <t>Přesun hmot</t>
  </si>
  <si>
    <t>42</t>
  </si>
  <si>
    <t>998012023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</si>
  <si>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přes 12 do 24 m</t>
  </si>
  <si>
    <t>1576094310</t>
  </si>
  <si>
    <t>https://podminky.urs.cz/item/CS_URS_2023_02/998012023</t>
  </si>
  <si>
    <t>712</t>
  </si>
  <si>
    <t>Povlakové krytiny</t>
  </si>
  <si>
    <t>43</t>
  </si>
  <si>
    <t>712340831</t>
  </si>
  <si>
    <t>Odstranění povlakové krytiny střech plochých do 10° z přitavených pásů NAIP v plné ploše jednovrstvé</t>
  </si>
  <si>
    <t>-623646022</t>
  </si>
  <si>
    <t>https://podminky.urs.cz/item/CS_URS_2023_02/712340831</t>
  </si>
  <si>
    <t>19,87/Cos(8)</t>
  </si>
  <si>
    <t>(86,85-9,72*4)/Cos(2,3)</t>
  </si>
  <si>
    <t>(42,42-9,72*1)/Cos(7,8)</t>
  </si>
  <si>
    <t>22,51/Cos(6,7)</t>
  </si>
  <si>
    <t>188,21/Cos(6,5)</t>
  </si>
  <si>
    <t>6,75/Cos(5,9)</t>
  </si>
  <si>
    <t>Mezisoučet - šikmé plochy</t>
  </si>
  <si>
    <t>(8,93/Cos(6,5))*0,21"atika</t>
  </si>
  <si>
    <t>3,73*0,25"atika</t>
  </si>
  <si>
    <t>(5,68/Cos(6,5))*0,44"přechod úrovní</t>
  </si>
  <si>
    <t>5,6*0,53"přechod úrovní</t>
  </si>
  <si>
    <t>(4,37/Cos(6,5))*0,4"přechod úrovní</t>
  </si>
  <si>
    <t>11,3*0,44"přechod úrovní</t>
  </si>
  <si>
    <t>(2,76/Cos(6,5))*0,83"přechod úrovní</t>
  </si>
  <si>
    <t>4,43*0,83"přechod úrovní</t>
  </si>
  <si>
    <t>(5,78/Cos(8))*0,25"atika</t>
  </si>
  <si>
    <t>(3,25/Cos(6,7))*0,25"atika</t>
  </si>
  <si>
    <t>6,89*0,35"přechod úrovní</t>
  </si>
  <si>
    <t xml:space="preserve">(1,3*1,8+0,8*0,9*2)*2"oplechování vikýř </t>
  </si>
  <si>
    <t>2"oplech zdobných štítů a ostatních</t>
  </si>
  <si>
    <t>1,45*2"oplechování boků zdobných štítů</t>
  </si>
  <si>
    <t>(13,25*5)*0,3"světlíků</t>
  </si>
  <si>
    <t>Mezisoučet - svislé plochy</t>
  </si>
  <si>
    <t>44</t>
  </si>
  <si>
    <t>712640861</t>
  </si>
  <si>
    <t>Odstranění povlakové krytiny střech šikmých přes 30° z přitavených pásů NAIP v plné ploše jednovrstvá</t>
  </si>
  <si>
    <t>-1794247417</t>
  </si>
  <si>
    <t>https://podminky.urs.cz/item/CS_URS_2023_02/712640861</t>
  </si>
  <si>
    <t>11,28/Cos(57)</t>
  </si>
  <si>
    <t>3,2/Cos(31)</t>
  </si>
  <si>
    <t>13,22/Cos(58,5)</t>
  </si>
  <si>
    <t>13,23/Cos(58,5)</t>
  </si>
  <si>
    <t>(0,75/Cos(58,5))*0,21"atika</t>
  </si>
  <si>
    <t>(2,5/Cos(57))*0,25"atika</t>
  </si>
  <si>
    <t>45</t>
  </si>
  <si>
    <t>762083122</t>
  </si>
  <si>
    <t>Impregnace řeziva máčením proti dřevokaznému hmyzu, houbám a plísním, třída ohrožení 3 a 4 (dřevo v exteriéru)</t>
  </si>
  <si>
    <t>260620357</t>
  </si>
  <si>
    <t>https://podminky.urs.cz/item/CS_URS_2023_02/762083122</t>
  </si>
  <si>
    <t>6,249"bednění</t>
  </si>
  <si>
    <t>10*0,0224"trámy - předpoklad</t>
  </si>
  <si>
    <t>46</t>
  </si>
  <si>
    <t>7623219-R</t>
  </si>
  <si>
    <t xml:space="preserve">Kontrola stavu, odstranění zbytků izolací a odstranění hřebíků </t>
  </si>
  <si>
    <t>264495247</t>
  </si>
  <si>
    <t>47</t>
  </si>
  <si>
    <t>762331921</t>
  </si>
  <si>
    <t>Vyřezání části střešní vazby vázané konstrukce krovů průřezové plochy řeziva přes 120 do 224 cm2, délky vyřezané části krovového prvku do 3 m</t>
  </si>
  <si>
    <t>-739041783</t>
  </si>
  <si>
    <t>https://podminky.urs.cz/item/CS_URS_2023_02/762331921</t>
  </si>
  <si>
    <t xml:space="preserve">10"předpoklad - upřesněno po odkrytí </t>
  </si>
  <si>
    <t>48</t>
  </si>
  <si>
    <t>762332922</t>
  </si>
  <si>
    <t>Doplnění střešní vazby řezivem (materiál v ceně) průřezové plochy přes 120 do 224 cm2</t>
  </si>
  <si>
    <t>1393734001</t>
  </si>
  <si>
    <t>https://podminky.urs.cz/item/CS_URS_2023_02/762332922</t>
  </si>
  <si>
    <t>49</t>
  </si>
  <si>
    <t>762341210</t>
  </si>
  <si>
    <t>Montáž bednění střech rovných a šikmých sklonu do 60° s vyřezáním otvorů z prken hrubých na sraz tl. do 32 mm</t>
  </si>
  <si>
    <t>-455482591</t>
  </si>
  <si>
    <t>https://podminky.urs.cz/item/CS_URS_2023_02/762341210</t>
  </si>
  <si>
    <t>plkb/100*50</t>
  </si>
  <si>
    <t>50</t>
  </si>
  <si>
    <t>60515111</t>
  </si>
  <si>
    <t>řezivo jehličnaté boční prkno 20-30mm</t>
  </si>
  <si>
    <t>-200322324</t>
  </si>
  <si>
    <t>227,258*0,025</t>
  </si>
  <si>
    <t>5,681*1,1 'Přepočtené koeficientem množství</t>
  </si>
  <si>
    <t>51</t>
  </si>
  <si>
    <t>762341811</t>
  </si>
  <si>
    <t>Demontáž bednění a laťování bednění střech rovných, obloukových, sklonu do 60° se všemi nadstřešními konstrukcemi z prken hrubých, hoblovaných tl. do 32 mm</t>
  </si>
  <si>
    <t>-78497482</t>
  </si>
  <si>
    <t>https://podminky.urs.cz/item/CS_URS_2023_02/762341811</t>
  </si>
  <si>
    <t>52</t>
  </si>
  <si>
    <t>762395000</t>
  </si>
  <si>
    <t>Spojovací prostředky krovů, bednění a laťování, nadstřešních konstrukcí svory, prkna, hřebíky, pásová ocel, vruty</t>
  </si>
  <si>
    <t>-1151953951</t>
  </si>
  <si>
    <t>https://podminky.urs.cz/item/CS_URS_2023_02/762395000</t>
  </si>
  <si>
    <t>53</t>
  </si>
  <si>
    <t>-1730917032</t>
  </si>
  <si>
    <t>https://podminky.urs.cz/item/CS_URS_2023_02/998762103</t>
  </si>
  <si>
    <t>764</t>
  </si>
  <si>
    <t>Konstrukce klempířské</t>
  </si>
  <si>
    <t>54</t>
  </si>
  <si>
    <t>764001801</t>
  </si>
  <si>
    <t>Demontáž klempířských konstrukcí podkladního plechu do suti</t>
  </si>
  <si>
    <t>511257655</t>
  </si>
  <si>
    <t>https://podminky.urs.cz/item/CS_URS_2023_02/764001801</t>
  </si>
  <si>
    <t>88,89*2"viz. demontáž atiky</t>
  </si>
  <si>
    <t>55</t>
  </si>
  <si>
    <t>764001821</t>
  </si>
  <si>
    <t>Demontáž klempířských konstrukcí krytiny ze svitků nebo tabulí do suti</t>
  </si>
  <si>
    <t>-2067842632</t>
  </si>
  <si>
    <t>https://podminky.urs.cz/item/CS_URS_2023_02/764001821</t>
  </si>
  <si>
    <t>56</t>
  </si>
  <si>
    <t>764001891</t>
  </si>
  <si>
    <t>Demontáž klempířských konstrukcí oplechování úžlabí do suti</t>
  </si>
  <si>
    <t>-1540480582</t>
  </si>
  <si>
    <t>https://podminky.urs.cz/item/CS_URS_2023_02/764001891</t>
  </si>
  <si>
    <t>(2,4*2)/Cos(5,9)</t>
  </si>
  <si>
    <t>(1,35*2+2,1*2)/Cos(58,5)</t>
  </si>
  <si>
    <t>(3,75*2)/Cos(31)</t>
  </si>
  <si>
    <t>57</t>
  </si>
  <si>
    <t>764002414</t>
  </si>
  <si>
    <t>Montáž strukturované oddělovací rohože jakékoli rš</t>
  </si>
  <si>
    <t>872275247</t>
  </si>
  <si>
    <t>https://podminky.urs.cz/item/CS_URS_2023_02/764002414</t>
  </si>
  <si>
    <t>319,958+72,067+59,49+3</t>
  </si>
  <si>
    <t>58</t>
  </si>
  <si>
    <t>28329043</t>
  </si>
  <si>
    <t>fólie difuzně propustné s nakašírovanou strukturovanou rohoží pod hladkou plechovou krytinu se samolepící páskou v podélném přesahu</t>
  </si>
  <si>
    <t>46476413</t>
  </si>
  <si>
    <t>454,515*1,15 'Přepočtené koeficientem množství</t>
  </si>
  <si>
    <t>59</t>
  </si>
  <si>
    <t>28329309</t>
  </si>
  <si>
    <t>páska spojovací oboustranně lepící difúzních folií š 38mm</t>
  </si>
  <si>
    <t>1220670650</t>
  </si>
  <si>
    <t>454,515*0,3 'Přepočtené koeficientem množství</t>
  </si>
  <si>
    <t>60</t>
  </si>
  <si>
    <t>28329315</t>
  </si>
  <si>
    <t>páska těsnící jednostranně lepící univerzální pro DHV a opracování prostupů š 90mm</t>
  </si>
  <si>
    <t>306113239</t>
  </si>
  <si>
    <t>454,515*0,2 'Přepočtené koeficientem množství</t>
  </si>
  <si>
    <t>61</t>
  </si>
  <si>
    <t>55350114</t>
  </si>
  <si>
    <t>průchodka manžetová D 60-102mm</t>
  </si>
  <si>
    <t>2035863190</t>
  </si>
  <si>
    <t>62</t>
  </si>
  <si>
    <t>55350113</t>
  </si>
  <si>
    <t>průchodka manžetová D 76-152mm</t>
  </si>
  <si>
    <t>-1594914772</t>
  </si>
  <si>
    <t>63</t>
  </si>
  <si>
    <t>764002801</t>
  </si>
  <si>
    <t>Demontáž klempířských konstrukcí závětrné lišty do suti</t>
  </si>
  <si>
    <t>1978321530</t>
  </si>
  <si>
    <t>https://podminky.urs.cz/item/CS_URS_2023_02/764002801</t>
  </si>
  <si>
    <t>(2,11+2,19)/Cos(8)</t>
  </si>
  <si>
    <t>19,93</t>
  </si>
  <si>
    <t>1,35*2</t>
  </si>
  <si>
    <t>64</t>
  </si>
  <si>
    <t>764002812</t>
  </si>
  <si>
    <t>Demontáž klempířských konstrukcí okapového plechu do suti, v krytině skládané</t>
  </si>
  <si>
    <t>-1173159804</t>
  </si>
  <si>
    <t>https://podminky.urs.cz/item/CS_URS_2023_02/764002812</t>
  </si>
  <si>
    <t>3,58+1,35*2+34,05+6,95+6,95+11,6+9,9+3,9+5,3+8,1+0,4*4"volné konce + přechody s odskoky</t>
  </si>
  <si>
    <t>65</t>
  </si>
  <si>
    <t>764002823</t>
  </si>
  <si>
    <t>Demontáž klempířských konstrukcí střešního výlezu k dalšímu použití</t>
  </si>
  <si>
    <t>32256979</t>
  </si>
  <si>
    <t>https://podminky.urs.cz/item/CS_URS_2023_02/764002823</t>
  </si>
  <si>
    <t>66</t>
  </si>
  <si>
    <t>764002841</t>
  </si>
  <si>
    <t>Demontáž klempířských konstrukcí oplechování horních ploch zdí a nadezdívek do suti</t>
  </si>
  <si>
    <t>-1235684331</t>
  </si>
  <si>
    <t>https://podminky.urs.cz/item/CS_URS_2023_02/764002841</t>
  </si>
  <si>
    <t>9,1+2,25/Cos(59)"š 200 mm</t>
  </si>
  <si>
    <t>33+2,68/Cos(57)"š 320 mm</t>
  </si>
  <si>
    <t>3,6"š 340 mm</t>
  </si>
  <si>
    <t>7,2+0,6"š 410 mm</t>
  </si>
  <si>
    <t>8,1+0,6+7,9+4,6"š 480 mm</t>
  </si>
  <si>
    <t>4,9"š 680 mm</t>
  </si>
  <si>
    <t>Mezisoučet - klasické</t>
  </si>
  <si>
    <t>4,2</t>
  </si>
  <si>
    <t>18,5</t>
  </si>
  <si>
    <t>9+1,5*2</t>
  </si>
  <si>
    <t>Mezisoučet - zdobné</t>
  </si>
  <si>
    <t>67</t>
  </si>
  <si>
    <t>764002871</t>
  </si>
  <si>
    <t>Demontáž klempířských konstrukcí lemování zdí do suti</t>
  </si>
  <si>
    <t>1434384695</t>
  </si>
  <si>
    <t>https://podminky.urs.cz/item/CS_URS_2023_02/764002871</t>
  </si>
  <si>
    <t>3,58+(5,92+3,2)/cos(8)</t>
  </si>
  <si>
    <t>(1,1)/Cos(8)</t>
  </si>
  <si>
    <t>(3,25)/Cos(6,7)</t>
  </si>
  <si>
    <t>(2,09)/Cos(57)</t>
  </si>
  <si>
    <t>(4,8)/Cos(6,5)</t>
  </si>
  <si>
    <t>(1,33+0,7+0,8*2)/Cos(58,5)</t>
  </si>
  <si>
    <t>Mezisoučet - zdi</t>
  </si>
  <si>
    <t>1,2</t>
  </si>
  <si>
    <t>(3,6+2,7)/Cos(8)</t>
  </si>
  <si>
    <t>(5)/Cos(3)</t>
  </si>
  <si>
    <t>Mezisoučet - komín</t>
  </si>
  <si>
    <t>68</t>
  </si>
  <si>
    <t>764003801</t>
  </si>
  <si>
    <t>Demontáž klempířských konstrukcí lemování trub, konzol, držáků, ventilačních nástavců a ostatních kusových prvků do suti</t>
  </si>
  <si>
    <t>-1049081343</t>
  </si>
  <si>
    <t>https://podminky.urs.cz/item/CS_URS_2023_02/764003801</t>
  </si>
  <si>
    <t>12"prostupy (stožáry, průchodky kabelů atd)</t>
  </si>
  <si>
    <t>69</t>
  </si>
  <si>
    <t>764004801</t>
  </si>
  <si>
    <t>Demontáž klempířských konstrukcí žlabu podokapního do suti</t>
  </si>
  <si>
    <t>-721183912</t>
  </si>
  <si>
    <t>https://podminky.urs.cz/item/CS_URS_2023_02/764004801</t>
  </si>
  <si>
    <t>3,6</t>
  </si>
  <si>
    <t>70</t>
  </si>
  <si>
    <t>764004811</t>
  </si>
  <si>
    <t>Demontáž klempířských konstrukcí žlabu nadřímsového do suti</t>
  </si>
  <si>
    <t>-840830821</t>
  </si>
  <si>
    <t>https://podminky.urs.cz/item/CS_URS_2023_02/764004811</t>
  </si>
  <si>
    <t>3,9+5,3+8,2+3,6</t>
  </si>
  <si>
    <t>71</t>
  </si>
  <si>
    <t>764004841</t>
  </si>
  <si>
    <t>Demontáž klempířských konstrukcí háku do suti</t>
  </si>
  <si>
    <t>-1086242037</t>
  </si>
  <si>
    <t>https://podminky.urs.cz/item/CS_URS_2023_02/764004841</t>
  </si>
  <si>
    <t>(3,6+21)/0,5</t>
  </si>
  <si>
    <t>72</t>
  </si>
  <si>
    <t>764004861</t>
  </si>
  <si>
    <t>Demontáž klempířských konstrukcí svodu do suti</t>
  </si>
  <si>
    <t>-458473042</t>
  </si>
  <si>
    <t>https://podminky.urs.cz/item/CS_URS_2023_01/764004861</t>
  </si>
  <si>
    <t>1*4"výměna svodů</t>
  </si>
  <si>
    <t>73</t>
  </si>
  <si>
    <t>764031411</t>
  </si>
  <si>
    <t>Podkladní plech z měděného plechu rš 150 mm</t>
  </si>
  <si>
    <t>-756940263</t>
  </si>
  <si>
    <t>https://podminky.urs.cz/item/CS_URS_2023_02/764031411</t>
  </si>
  <si>
    <t>30,182"závětrná lišta - podkladní plech</t>
  </si>
  <si>
    <t>3,95+5,4+8,4"ozn. 17 - pro římsu</t>
  </si>
  <si>
    <t>74</t>
  </si>
  <si>
    <t>764031412</t>
  </si>
  <si>
    <t>Podkladní plech z měděného plechu rš 200 mm</t>
  </si>
  <si>
    <t>779134474</t>
  </si>
  <si>
    <t>https://podminky.urs.cz/item/CS_URS_2023_02/764031412</t>
  </si>
  <si>
    <t xml:space="preserve">3,95+5,4+8,4"ozn. 17 - pro krytinu </t>
  </si>
  <si>
    <t xml:space="preserve">3,95+5,4+8,4"ozn. 17 - pro  přechodový plech</t>
  </si>
  <si>
    <t>75</t>
  </si>
  <si>
    <t>764031414</t>
  </si>
  <si>
    <t>Podkladní plech z měděného plechu rš 330 mm</t>
  </si>
  <si>
    <t>-708171054</t>
  </si>
  <si>
    <t>https://podminky.urs.cz/item/CS_URS_2023_02/764031414</t>
  </si>
  <si>
    <t>(12,95+11,25+6,9)*2"ozn. 21</t>
  </si>
  <si>
    <t>(6,9)*2"ozn. 22</t>
  </si>
  <si>
    <t>(15,582+46,12+4,82)*2"oplechování atiky - podkladní plech</t>
  </si>
  <si>
    <t>76</t>
  </si>
  <si>
    <t>764131411</t>
  </si>
  <si>
    <t>Krytina ze svitků nebo tabulí z měděného plechu s úpravou u okapů, prostupů a výčnělků střechy rovné drážkováním ze svitků rš 670 mm, sklon střechy do 30°</t>
  </si>
  <si>
    <t>-713747746</t>
  </si>
  <si>
    <t>https://podminky.urs.cz/item/CS_URS_2023_02/764131411</t>
  </si>
  <si>
    <t>(44,63-9,72*1)/Cos(7,8)</t>
  </si>
  <si>
    <t>77</t>
  </si>
  <si>
    <t>764131413</t>
  </si>
  <si>
    <t>Krytina ze svitků nebo tabulí z měděného plechu s úpravou u okapů, prostupů a výčnělků střechy rovné drážkováním ze svitků rš 670 mm, sklon střechy přes 30 do 60°</t>
  </si>
  <si>
    <t>319606477</t>
  </si>
  <si>
    <t>https://podminky.urs.cz/item/CS_URS_2023_02/764131413</t>
  </si>
  <si>
    <t>13,22/Cos(58,5)-1,5</t>
  </si>
  <si>
    <t>13,23/Cos(58,5)-1,5</t>
  </si>
  <si>
    <t>78</t>
  </si>
  <si>
    <t>764131415</t>
  </si>
  <si>
    <t>Krytina ze svitků nebo tabulí z měděného plechu s úpravou u okapů, prostupů a výčnělků střechy rovné drážkováním ze svitků rš 670 mm, sklon střechy přes 60°</t>
  </si>
  <si>
    <t>-1840484206</t>
  </si>
  <si>
    <t>https://podminky.urs.cz/item/CS_URS_2023_02/764131415</t>
  </si>
  <si>
    <t>79</t>
  </si>
  <si>
    <t>764131457</t>
  </si>
  <si>
    <t>Krytina ze svitků nebo tabulí z měděného plechu s úpravou u okapů, prostupů a výčnělků střechy oblé drážkováním ze svitků rš 670 mm</t>
  </si>
  <si>
    <t>-1772444136</t>
  </si>
  <si>
    <t>https://podminky.urs.cz/item/CS_URS_2023_02/764131457</t>
  </si>
  <si>
    <t>1,5*2"střecha vikýřů</t>
  </si>
  <si>
    <t>80</t>
  </si>
  <si>
    <t>764131491</t>
  </si>
  <si>
    <t>Krytina ze svitků nebo tabulí z měděného plechu s úpravou u okapů, prostupů a výčnělků Příplatek k cenám za těsnění drážek ve sklonu do 10°</t>
  </si>
  <si>
    <t>-89271549</t>
  </si>
  <si>
    <t>https://podminky.urs.cz/item/CS_URS_2023_02/764131491</t>
  </si>
  <si>
    <t>81</t>
  </si>
  <si>
    <t>7641314-R</t>
  </si>
  <si>
    <t xml:space="preserve">Dodávka a montáž atypického zdobrného prvku vikýre z měděného plechu (kopie stávajícího) </t>
  </si>
  <si>
    <t>1060333666</t>
  </si>
  <si>
    <t>82</t>
  </si>
  <si>
    <t>764231411</t>
  </si>
  <si>
    <t>Oplechování střešních prvků z měděného plechu hřebene nevětraného spojením na dvojitou stojatou drážku</t>
  </si>
  <si>
    <t>-2146995848</t>
  </si>
  <si>
    <t>https://podminky.urs.cz/item/CS_URS_2023_02/764231411</t>
  </si>
  <si>
    <t>3,2+4,95+0,95</t>
  </si>
  <si>
    <t>83</t>
  </si>
  <si>
    <t>764231467</t>
  </si>
  <si>
    <t>Oplechování střešních prvků z měděného plechu úžlabí rš 670 mm</t>
  </si>
  <si>
    <t>-187833799</t>
  </si>
  <si>
    <t>https://podminky.urs.cz/item/CS_URS_2023_02/764231467</t>
  </si>
  <si>
    <t>(3,75*2)/Cos(31)"zdobný štit - východní stra</t>
  </si>
  <si>
    <t xml:space="preserve">(2,35*2)/Cos(5,9)"zdobný štít a napojení na hl. střechu </t>
  </si>
  <si>
    <t>(2,5*2)/Cos(58,5)+(4,9*2)/Sin(58,5)"zdobná štit - jižní srana</t>
  </si>
  <si>
    <t>(1,15*2)/Cos(58,5)"vikýře</t>
  </si>
  <si>
    <t>84</t>
  </si>
  <si>
    <t>764231476</t>
  </si>
  <si>
    <t>Oplechování střešních prvků z měděného plechu Příplatek k cenám za provedení úžlabí v plechové krytině</t>
  </si>
  <si>
    <t>836008758</t>
  </si>
  <si>
    <t>https://podminky.urs.cz/item/CS_URS_2023_02/764231476</t>
  </si>
  <si>
    <t>85</t>
  </si>
  <si>
    <t>764232401</t>
  </si>
  <si>
    <t>Oplechování střešních prvků z měděného plechu štítu závětrnou lištou rš 160 mm</t>
  </si>
  <si>
    <t>-596868878</t>
  </si>
  <si>
    <t>https://podminky.urs.cz/item/CS_URS_2023_02/764232401</t>
  </si>
  <si>
    <t>(2,11+2,19)/Cos(8)"snížená střecha</t>
  </si>
  <si>
    <t>20"horní střecha 3°</t>
  </si>
  <si>
    <t>5,8/Cos(6,7)</t>
  </si>
  <si>
    <t>86</t>
  </si>
  <si>
    <t>764232433</t>
  </si>
  <si>
    <t>Oplechování střešních prvků z měděného plechu okapu okapovým plechem střechy rovné rš 250 mm</t>
  </si>
  <si>
    <t>-945381076</t>
  </si>
  <si>
    <t>https://podminky.urs.cz/item/CS_URS_2023_02/764232433</t>
  </si>
  <si>
    <t>3,95+5,4+8,4"ozn. 17 - krycí plech u žlabu</t>
  </si>
  <si>
    <t>87</t>
  </si>
  <si>
    <t>7642334-R</t>
  </si>
  <si>
    <t>Oplechování střešních prvků z měděného plechu střešní výlez rozměru 650 x 1300 mm, střechy s krytinou skládanou nebo plechovou (vč. oplechování)</t>
  </si>
  <si>
    <t>743234757</t>
  </si>
  <si>
    <t>88</t>
  </si>
  <si>
    <t>764234404</t>
  </si>
  <si>
    <t>Oplechování horních ploch zdí a nadezdívek (atik) z měděného plechu mechanicky kotvených rš 330 mm</t>
  </si>
  <si>
    <t>1652330730</t>
  </si>
  <si>
    <t>https://podminky.urs.cz/item/CS_URS_2023_02/764234404</t>
  </si>
  <si>
    <t>(2,22)/Cos(58,5)+(11,26)/Cos(6,5)"ozn.02</t>
  </si>
  <si>
    <t>89</t>
  </si>
  <si>
    <t>764234406</t>
  </si>
  <si>
    <t>Oplechování horních ploch zdí a nadezdívek (atik) z měděného plechu mechanicky kotvených rš 500 mm</t>
  </si>
  <si>
    <t>-345460047</t>
  </si>
  <si>
    <t>https://podminky.urs.cz/item/CS_URS_2023_02/764234406</t>
  </si>
  <si>
    <t>(5,8)/Cos(8)+(3,25)/cos(6,7)+(2,5)/Cos(57)+4"ozn.01</t>
  </si>
  <si>
    <t>21+2+1,8"ozn. 04, 05, 06</t>
  </si>
  <si>
    <t>90</t>
  </si>
  <si>
    <t>764234409</t>
  </si>
  <si>
    <t>Oplechování horních ploch zdí a nadezdívek (atik) z měděného plechu mechanicky kotvených rš 800 mm</t>
  </si>
  <si>
    <t>743506352</t>
  </si>
  <si>
    <t>https://podminky.urs.cz/item/CS_URS_2023_02/764234409</t>
  </si>
  <si>
    <t>4,82+3,6"ozn03</t>
  </si>
  <si>
    <t>91</t>
  </si>
  <si>
    <t>764238454</t>
  </si>
  <si>
    <t>Oplechování říms a ozdobných prvků z měděného plechu oblých nebo ze segmentů, včetně rohů mechanicky kotvené rš 330 mm</t>
  </si>
  <si>
    <t>-399235991</t>
  </si>
  <si>
    <t>https://podminky.urs.cz/item/CS_URS_2023_02/764238454</t>
  </si>
  <si>
    <t>3,35*2"ozn. 09 - zdobný štít - jižní strana</t>
  </si>
  <si>
    <t>92</t>
  </si>
  <si>
    <t>764238457</t>
  </si>
  <si>
    <t>Oplechování říms a ozdobných prvků z měděného plechu oblých nebo ze segmentů, včetně rohů mechanicky kotvené rš 670 mm</t>
  </si>
  <si>
    <t>-1341276854</t>
  </si>
  <si>
    <t>https://podminky.urs.cz/item/CS_URS_2023_02/764238457</t>
  </si>
  <si>
    <t>9"ozn. 07</t>
  </si>
  <si>
    <t>1,55*2"ozn.12</t>
  </si>
  <si>
    <t>93</t>
  </si>
  <si>
    <t>764238461</t>
  </si>
  <si>
    <t>Oplechování říms a ozdobných prvků z měděného plechu oblých nebo ze segmentů, včetně rohů mechanicky kotvené přes rš 670 mm</t>
  </si>
  <si>
    <t>-20963695</t>
  </si>
  <si>
    <t>https://podminky.urs.cz/item/CS_URS_2023_02/764238461</t>
  </si>
  <si>
    <t>(7,2)*0,75+(4,3*2)*0,75"ozn. 08</t>
  </si>
  <si>
    <t>2,7*0,705"ozn. 10</t>
  </si>
  <si>
    <t>(0,82*2)*0,82"ozn. 11</t>
  </si>
  <si>
    <t>94</t>
  </si>
  <si>
    <t>764238481</t>
  </si>
  <si>
    <t>Oplechování říms a ozdobných prvků z měděného plechu oblých nebo ze segmentů, včetně rohů celoplošně lepené přes rš 670 mm</t>
  </si>
  <si>
    <t>-319299035</t>
  </si>
  <si>
    <t>https://podminky.urs.cz/item/CS_URS_2023_02/764238481</t>
  </si>
  <si>
    <t>(3,95+5,4+8,4)*(0,9+0,55)"ozn. 17 - oplechování římsy</t>
  </si>
  <si>
    <t>95</t>
  </si>
  <si>
    <t>764331403</t>
  </si>
  <si>
    <t>Lemování zdí z měděného plechu boční nebo horní rovných, střech s krytinou prejzovou nebo vlnitou rš 250 mm</t>
  </si>
  <si>
    <t>422773658</t>
  </si>
  <si>
    <t>https://podminky.urs.cz/item/CS_URS_2023_02/764331403</t>
  </si>
  <si>
    <t>96</t>
  </si>
  <si>
    <t>764331406</t>
  </si>
  <si>
    <t>Lemování zdí z měděného plechu boční nebo horní rovných, střech s krytinou prejzovou nebo vlnitou rš 500 mm</t>
  </si>
  <si>
    <t>1733507596</t>
  </si>
  <si>
    <t>https://podminky.urs.cz/item/CS_URS_2023_02/764331406</t>
  </si>
  <si>
    <t>(5,7+4,35)/Cos(6,5)+11,3"ozn. 19+20</t>
  </si>
  <si>
    <t>97</t>
  </si>
  <si>
    <t>764331407</t>
  </si>
  <si>
    <t>Lemování zdí z měděného plechu boční nebo horní rovných, střech s krytinou prejzovou nebo vlnitou rš 670 mm</t>
  </si>
  <si>
    <t>1192394823</t>
  </si>
  <si>
    <t>https://podminky.urs.cz/item/CS_URS_2023_02/764331407</t>
  </si>
  <si>
    <t>5,6"ozn. 19</t>
  </si>
  <si>
    <t>98</t>
  </si>
  <si>
    <t>764331409</t>
  </si>
  <si>
    <t>Lemování zdí z měděného plechu boční nebo horní rovných, střech s krytinou prejzovou nebo vlnitou rš 800 mm</t>
  </si>
  <si>
    <t>806659113</t>
  </si>
  <si>
    <t>https://podminky.urs.cz/item/CS_URS_2023_02/764331409</t>
  </si>
  <si>
    <t>(3,18)/Cos(6,5)+(4,43)/Cos(8)"ozn. 19+20</t>
  </si>
  <si>
    <t>99</t>
  </si>
  <si>
    <t>764334412</t>
  </si>
  <si>
    <t>Lemování prostupů z měděného plechu bez lišty, střech s krytinou skládanou nebo z plechu</t>
  </si>
  <si>
    <t>1217154431</t>
  </si>
  <si>
    <t>https://podminky.urs.cz/item/CS_URS_2023_02/764334412</t>
  </si>
  <si>
    <t>1,6+5,5*0,15"oplech. komínu</t>
  </si>
  <si>
    <t>6,2+3,5*0,15"oplech. komínu</t>
  </si>
  <si>
    <t>1+4*0,15"oplech. komínu</t>
  </si>
  <si>
    <t>1,7+5,2*0,15"oplech. komínu</t>
  </si>
  <si>
    <t>1,4*0,7"oplech. komínu</t>
  </si>
  <si>
    <t>100</t>
  </si>
  <si>
    <t>764335421</t>
  </si>
  <si>
    <t>Lemování trub, konzol, držáků a ostatních kusových prvků z měděného plechu střech s krytinou skládanou mimo prejzovou nebo z plechu, průměr do 75 mm</t>
  </si>
  <si>
    <t>720181518</t>
  </si>
  <si>
    <t>https://podminky.urs.cz/item/CS_URS_2023_02/764335421</t>
  </si>
  <si>
    <t>P</t>
  </si>
  <si>
    <t>Poznámka k položce:_x000d_
Viz. detail "PROSTUP STŘEŠNÍ KRYTINOU PRO ELEKTROINSTALACI" A Viz. detail "PROSTUP STŘEŠNÍ KRYTINOU"</t>
  </si>
  <si>
    <t>2"ozn. 15</t>
  </si>
  <si>
    <t>1"reprofilovaného táhla</t>
  </si>
  <si>
    <t>101</t>
  </si>
  <si>
    <t>764335422</t>
  </si>
  <si>
    <t>Lemování trub, konzol, držáků a ostatních kusových prvků z měděného plechu střech s krytinou skládanou mimo prejzovou nebo z plechu, průměr přes 75 do 100 mm</t>
  </si>
  <si>
    <t>-1057823387</t>
  </si>
  <si>
    <t>https://podminky.urs.cz/item/CS_URS_2023_02/764335422</t>
  </si>
  <si>
    <t>Poznámka k položce:_x000d_
Viz. detail "PROSTUP STŘEŠNÍ KRYTINOU"</t>
  </si>
  <si>
    <t>6"ozn. 14</t>
  </si>
  <si>
    <t>102</t>
  </si>
  <si>
    <t>764335423</t>
  </si>
  <si>
    <t>Lemování trub, konzol, držáků a ostatních kusových prvků z měděného plechu střech s krytinou skládanou mimo prejzovou nebo z plechu, průměr přes 100 do 150 mm</t>
  </si>
  <si>
    <t>165773700</t>
  </si>
  <si>
    <t>https://podminky.urs.cz/item/CS_URS_2023_02/764335423</t>
  </si>
  <si>
    <t>6"ozn. 13</t>
  </si>
  <si>
    <t>103</t>
  </si>
  <si>
    <t>7643354-R</t>
  </si>
  <si>
    <t>Trubka měděná prům. do 100 pro kabelový prostup krytinou tvaru J</t>
  </si>
  <si>
    <t>-251632254</t>
  </si>
  <si>
    <t>Poznámka k položce:_x000d_
Dodávka a montáž</t>
  </si>
  <si>
    <t>104</t>
  </si>
  <si>
    <t>764336424</t>
  </si>
  <si>
    <t>Lemování ventilačních nástavců z měděného plechu výšky do 1000 mm, se stříškou střech s krytinou skládanou mimo prejzovou nebo z plechu, průměru přes 150 do 200 mm</t>
  </si>
  <si>
    <t>-2094449617</t>
  </si>
  <si>
    <t>https://podminky.urs.cz/item/CS_URS_2023_02/764336424</t>
  </si>
  <si>
    <t>5"komínů</t>
  </si>
  <si>
    <t>105</t>
  </si>
  <si>
    <t>764531413</t>
  </si>
  <si>
    <t>Žlab podokapní z měděného plechu včetně háků a čel hranatý rš 250 mm</t>
  </si>
  <si>
    <t>-1495687656</t>
  </si>
  <si>
    <t>https://podminky.urs.cz/item/CS_URS_2023_02/764531413</t>
  </si>
  <si>
    <t>4"ozn. 25</t>
  </si>
  <si>
    <t>106</t>
  </si>
  <si>
    <t>764531463</t>
  </si>
  <si>
    <t>Žlab podokapní z měděného plechu včetně háků a čel kotlík hranatý, 220x220x300 mm, průměr svodu 80 mm</t>
  </si>
  <si>
    <t>-13198396</t>
  </si>
  <si>
    <t>https://podminky.urs.cz/item/CS_URS_2023_02/764531463</t>
  </si>
  <si>
    <t>107</t>
  </si>
  <si>
    <t>764532412</t>
  </si>
  <si>
    <t>Žlab nadřímsový z měděného plechu hranatý, včetně čel a hrdel uložený v hácích se spádovou vložkou rš 1000 mm</t>
  </si>
  <si>
    <t>1599908983</t>
  </si>
  <si>
    <t>https://podminky.urs.cz/item/CS_URS_2023_02/764532412</t>
  </si>
  <si>
    <t>3,95+5,4+8,4"ozn. 17</t>
  </si>
  <si>
    <t>108</t>
  </si>
  <si>
    <t>764532466</t>
  </si>
  <si>
    <t>Žlab nadřímsový z měděného plechu hranatý, včetně čel a hrdel maska hladká včetně čel rš 500 mm</t>
  </si>
  <si>
    <t>648538746</t>
  </si>
  <si>
    <t>https://podminky.urs.cz/item/CS_URS_2023_02/764532466</t>
  </si>
  <si>
    <t>109</t>
  </si>
  <si>
    <t>764537510</t>
  </si>
  <si>
    <t>Dilatace žlabů z měděného plechu vložením dilatačního pásu s pryžovou vložkou rš 1000 mm</t>
  </si>
  <si>
    <t>2007932475</t>
  </si>
  <si>
    <t>https://podminky.urs.cz/item/CS_URS_2023_02/764537510</t>
  </si>
  <si>
    <t>110</t>
  </si>
  <si>
    <t>764538423</t>
  </si>
  <si>
    <t>Svod z měděného plechu včetně objímek, kolen a odskoků kruhový, průměru 120 mm</t>
  </si>
  <si>
    <t>-1309486109</t>
  </si>
  <si>
    <t>https://podminky.urs.cz/item/CS_URS_2023_01/764538423</t>
  </si>
  <si>
    <t>111</t>
  </si>
  <si>
    <t>998764103</t>
  </si>
  <si>
    <t>Přesun hmot pro konstrukce klempířské stanovený z hmotnosti přesunovaného materiálu vodorovná dopravní vzdálenost do 50 m v objektech výšky přes 12 do 24 m</t>
  </si>
  <si>
    <t>1983061894</t>
  </si>
  <si>
    <t>https://podminky.urs.cz/item/CS_URS_2023_02/998764103</t>
  </si>
  <si>
    <t>765</t>
  </si>
  <si>
    <t>Krytina skládaná</t>
  </si>
  <si>
    <t>112</t>
  </si>
  <si>
    <t>765192001</t>
  </si>
  <si>
    <t>Nouzové zakrytí střechy plachtou</t>
  </si>
  <si>
    <t>-1174693306</t>
  </si>
  <si>
    <t>https://podminky.urs.cz/item/CS_URS_2023_01/765192001</t>
  </si>
  <si>
    <t>113</t>
  </si>
  <si>
    <t>998765103</t>
  </si>
  <si>
    <t>Přesun hmot pro krytiny skládané stanovený z hmotnosti přesunovaného materiálu vodorovná dopravní vzdálenost do 50 m na objektech výšky přes 12 do 24 m</t>
  </si>
  <si>
    <t>-1249774874</t>
  </si>
  <si>
    <t>https://podminky.urs.cz/item/CS_URS_2023_01/998765103</t>
  </si>
  <si>
    <t>767</t>
  </si>
  <si>
    <t>Konstrukce zámečnické</t>
  </si>
  <si>
    <t>114</t>
  </si>
  <si>
    <t>767311860</t>
  </si>
  <si>
    <t>Demontáž světlíků se skleněnou výplní pultových</t>
  </si>
  <si>
    <t>1696873733</t>
  </si>
  <si>
    <t>https://podminky.urs.cz/item/CS_URS_2023_02/767311860</t>
  </si>
  <si>
    <t>(2,2*4,42)*4+2,45*4</t>
  </si>
  <si>
    <t>115</t>
  </si>
  <si>
    <t>7673121-R</t>
  </si>
  <si>
    <t>Dodávka a montáž sedlového tepelně izolačního světlíku s měděným oplechováním 4050 x 2500 x 500 mm včetně podkladní soklové konstrukce</t>
  </si>
  <si>
    <t>-385390624</t>
  </si>
  <si>
    <t>116</t>
  </si>
  <si>
    <t>7673122-R</t>
  </si>
  <si>
    <t>Dodávka a montáž sedlového tepelně izolačního světlíku s měděným oplechováním 4430 x 2250 x 500 mm včetně podkladní soklové konstrukce</t>
  </si>
  <si>
    <t>-848709947</t>
  </si>
  <si>
    <t>117</t>
  </si>
  <si>
    <t>7678960-R</t>
  </si>
  <si>
    <t>Dodávka a montáž ztužení stávajícího komínu 1250 x 500 mm a výšky 1650 mm úhelníky a ocelovými pásy včetně povrchové úpravy</t>
  </si>
  <si>
    <t>kpl</t>
  </si>
  <si>
    <t>-538010481</t>
  </si>
  <si>
    <t>118</t>
  </si>
  <si>
    <t>998767203</t>
  </si>
  <si>
    <t>Přesun hmot pro zámečnické konstrukce stanovený procentní sazbou (%) z ceny vodorovná dopravní vzdálenost do 50 m v objektech výšky přes 12 do 24 m</t>
  </si>
  <si>
    <t>%</t>
  </si>
  <si>
    <t>-415835604</t>
  </si>
  <si>
    <t>https://podminky.urs.cz/item/CS_URS_2023_02/998767203</t>
  </si>
  <si>
    <t>783</t>
  </si>
  <si>
    <t>Dokončovací práce - nátěry</t>
  </si>
  <si>
    <t>119</t>
  </si>
  <si>
    <t>783201403</t>
  </si>
  <si>
    <t>Příprava podkladu tesařských konstrukcí před provedením nátěru oprášení</t>
  </si>
  <si>
    <t>478989546</t>
  </si>
  <si>
    <t>https://podminky.urs.cz/item/CS_URS_2023_02/783201403</t>
  </si>
  <si>
    <t xml:space="preserve">30"předpoklad - upřesněno po odkrytí </t>
  </si>
  <si>
    <t>120</t>
  </si>
  <si>
    <t>783214111</t>
  </si>
  <si>
    <t>Sanační napouštěcí nátěr tesařských prvků proti dřevokazným houbám, hmyzu a plísním zabudovaných do konstrukce, aplikovaný nízkotlakou injektáží a stříkáním</t>
  </si>
  <si>
    <t>-70055976</t>
  </si>
  <si>
    <t>https://podminky.urs.cz/item/CS_URS_2023_02/783214111</t>
  </si>
  <si>
    <t>121</t>
  </si>
  <si>
    <t>7833442-R</t>
  </si>
  <si>
    <t>Repase stávajícího zdobného táhla štítu</t>
  </si>
  <si>
    <t>2121840316</t>
  </si>
  <si>
    <t>1"ozn. 16</t>
  </si>
  <si>
    <t>122</t>
  </si>
  <si>
    <t>783601733</t>
  </si>
  <si>
    <t>Příprava podkladu armatur a kovových potrubí před provedením nátěru potrubí přes DN 50 do DN 100 mm odmaštěním, odmašťovačem ředidlovým</t>
  </si>
  <si>
    <t>-580412760</t>
  </si>
  <si>
    <t>https://podminky.urs.cz/item/CS_URS_2023_02/783601733</t>
  </si>
  <si>
    <t>3,5*3+5,5+2"stožárů</t>
  </si>
  <si>
    <t>123</t>
  </si>
  <si>
    <t>783644561</t>
  </si>
  <si>
    <t>Základní nátěr armatur a kovových potrubí jednonásobný potrubí přes DN 50 do DN 100 mm polyuretanový</t>
  </si>
  <si>
    <t>-1622904295</t>
  </si>
  <si>
    <t>https://podminky.urs.cz/item/CS_URS_2023_02/783644561</t>
  </si>
  <si>
    <t>124</t>
  </si>
  <si>
    <t>783647631</t>
  </si>
  <si>
    <t>Krycí nátěr (email) armatur a kovových potrubí potrubí přes DN 50 do DN 100 mm dvojnásobný polyuretanový</t>
  </si>
  <si>
    <t>-1758055099</t>
  </si>
  <si>
    <t>https://podminky.urs.cz/item/CS_URS_2023_02/783647631</t>
  </si>
  <si>
    <t>125</t>
  </si>
  <si>
    <t>783801203</t>
  </si>
  <si>
    <t>Příprava podkladu omítek před provedením nátěru okartáčování</t>
  </si>
  <si>
    <t>-745877958</t>
  </si>
  <si>
    <t>https://podminky.urs.cz/item/CS_URS_2023_02/783801203</t>
  </si>
  <si>
    <t>126</t>
  </si>
  <si>
    <t>783823133</t>
  </si>
  <si>
    <t>Penetrační nátěr omítek hladkých omítek hladkých, zrnitých tenkovrstvých nebo štukových stupně členitosti 1 a 2 silikátový</t>
  </si>
  <si>
    <t>-1156367397</t>
  </si>
  <si>
    <t>https://podminky.urs.cz/item/CS_URS_2023_02/783823133</t>
  </si>
  <si>
    <t>127</t>
  </si>
  <si>
    <t>783827423</t>
  </si>
  <si>
    <t>Krycí (ochranný ) nátěr omítek dvojnásobný hladkých omítek hladkých, zrnitých tenkovrstvých nebo štukových stupně členitosti 1 a 2 silikátový</t>
  </si>
  <si>
    <t>1429351041</t>
  </si>
  <si>
    <t>https://podminky.urs.cz/item/CS_URS_2023_02/783827423</t>
  </si>
  <si>
    <t>128</t>
  </si>
  <si>
    <t>783827429</t>
  </si>
  <si>
    <t>Krycí (ochranný ) nátěr omítek dvojnásobný hladkých omítek hladkých, zrnitých tenkovrstvých nebo štukových stupně členitosti 1 a 2 Příplatek k cenám -7421 až -7427 za biocidní přísadu</t>
  </si>
  <si>
    <t>787459456</t>
  </si>
  <si>
    <t>https://podminky.urs.cz/item/CS_URS_2023_02/783827429</t>
  </si>
  <si>
    <t>129</t>
  </si>
  <si>
    <t>783897615</t>
  </si>
  <si>
    <t>Krycí (ochranný ) nátěr omítek Příplatek k cenám za provádění barevného nátěru v odstínu sytém dvojnásobného</t>
  </si>
  <si>
    <t>-440917211</t>
  </si>
  <si>
    <t>https://podminky.urs.cz/item/CS_URS_2023_02/783897615</t>
  </si>
  <si>
    <t>SO 3 - Hromosvod</t>
  </si>
  <si>
    <t xml:space="preserve"> </t>
  </si>
  <si>
    <t xml:space="preserve">    740 - Elektromontáže - zkoušky a revize</t>
  </si>
  <si>
    <t xml:space="preserve">    742 - Elektromontáže - rozvodný systém</t>
  </si>
  <si>
    <t xml:space="preserve">    749 - Elektromontáže - ostatní práce a konstrukce</t>
  </si>
  <si>
    <t>971033141</t>
  </si>
  <si>
    <t>Vybourání otvorů ve zdivu cihelném D do 60 mm na MVC nebo MV tl do 300 mm</t>
  </si>
  <si>
    <t>971033148</t>
  </si>
  <si>
    <t>Vybourání otvorů ve zdivu cihelném D do 150 mm na MVC nebo MV tl do 300 mm</t>
  </si>
  <si>
    <t>973031324</t>
  </si>
  <si>
    <t>Vysekání kapes ve zdivu cihelném na MV nebo MVC pl do 0,10 m2 hl do 150 mm</t>
  </si>
  <si>
    <t>974082212</t>
  </si>
  <si>
    <t>Vysekání rýh pro vodiče v omítce MC stěn š do 30 mm</t>
  </si>
  <si>
    <t>740</t>
  </si>
  <si>
    <t>Elektromontáže - zkoušky a revize</t>
  </si>
  <si>
    <t>740991200</t>
  </si>
  <si>
    <t>Celková prohlídka elektrického rozvodu a zařízení do 0,2 milionu Kč</t>
  </si>
  <si>
    <t>742</t>
  </si>
  <si>
    <t>Elektromontáže - rozvodný systém</t>
  </si>
  <si>
    <t>74281111R</t>
  </si>
  <si>
    <t>Koordinace s provozovatelem / investorem</t>
  </si>
  <si>
    <t>hod</t>
  </si>
  <si>
    <t>749</t>
  </si>
  <si>
    <t>Elektromontáže - ostatní práce a konstrukce</t>
  </si>
  <si>
    <t>749115515</t>
  </si>
  <si>
    <t>zemnící drát FeZn d10</t>
  </si>
  <si>
    <t>340520000</t>
  </si>
  <si>
    <t>749322286</t>
  </si>
  <si>
    <t>svorka do čtyř šroubů</t>
  </si>
  <si>
    <t>ks</t>
  </si>
  <si>
    <t>340550876R1</t>
  </si>
  <si>
    <t>svorka SR2a</t>
  </si>
  <si>
    <t>340550876R2</t>
  </si>
  <si>
    <t>svorka SR2b</t>
  </si>
  <si>
    <t>340550876R3</t>
  </si>
  <si>
    <t>svorka SZa</t>
  </si>
  <si>
    <t>340550876R4</t>
  </si>
  <si>
    <t>Svorka SO</t>
  </si>
  <si>
    <t>340550876R5</t>
  </si>
  <si>
    <t>Svorka SK</t>
  </si>
  <si>
    <t>340550876R6</t>
  </si>
  <si>
    <t>Svorka SS</t>
  </si>
  <si>
    <t>340550876R7</t>
  </si>
  <si>
    <t>Svorka SU</t>
  </si>
  <si>
    <t>749300748</t>
  </si>
  <si>
    <t>Svorka AB vč. pásky Cu</t>
  </si>
  <si>
    <t>340550123</t>
  </si>
  <si>
    <t>749115555</t>
  </si>
  <si>
    <t>zemnící drát AlMgSi d8 polotvrdý</t>
  </si>
  <si>
    <t>340521555</t>
  </si>
  <si>
    <t>749008122</t>
  </si>
  <si>
    <t>zemnicí páska FeZn 30/4</t>
  </si>
  <si>
    <t>340520874</t>
  </si>
  <si>
    <t>zemnící páska FeZn 30/4</t>
  </si>
  <si>
    <t>749115547</t>
  </si>
  <si>
    <t>Číslo svodu</t>
  </si>
  <si>
    <t>340521048</t>
  </si>
  <si>
    <t>Číslo svodu ČS</t>
  </si>
  <si>
    <t>749115549</t>
  </si>
  <si>
    <t>OT + DOT</t>
  </si>
  <si>
    <t>set</t>
  </si>
  <si>
    <t>340521518</t>
  </si>
  <si>
    <t>Ochranná trubka + držáky ochranné trubky</t>
  </si>
  <si>
    <t>749115547.1</t>
  </si>
  <si>
    <t>Podpěra vedení PVxx</t>
  </si>
  <si>
    <t>340521515</t>
  </si>
  <si>
    <t>749115549.1</t>
  </si>
  <si>
    <t>Zemnící tyč 1,5m</t>
  </si>
  <si>
    <t>340521868</t>
  </si>
  <si>
    <t>749115564</t>
  </si>
  <si>
    <t>Jímací tyč do 1m výšky vč. přísl. a kotvícího materiálu</t>
  </si>
  <si>
    <t>340521890R1</t>
  </si>
  <si>
    <t>Jímací tyč 1m výšky vč. přísl. a kotvícího materiálu</t>
  </si>
  <si>
    <t>74991111R</t>
  </si>
  <si>
    <t>Podružný, spojovací, připojovací, kotevní a upevňovací materiál, svorky a - veškeré příslušenství, asfaltový nátěr</t>
  </si>
  <si>
    <t>340550847R</t>
  </si>
  <si>
    <t>013254000R</t>
  </si>
  <si>
    <t>Výkopové sondy ( základový zemnič ) 0,5x0,5x0,9m v zem. tř.III vč zakrytí, hutnění a proviozorní úpravy terénu</t>
  </si>
  <si>
    <t>071103000</t>
  </si>
  <si>
    <t>práce ve výšce nad 3m</t>
  </si>
  <si>
    <t>soubor</t>
  </si>
  <si>
    <t>092103001</t>
  </si>
  <si>
    <t>Náklady na zkušební provoz</t>
  </si>
  <si>
    <t>092100008</t>
  </si>
  <si>
    <t>Stavební přípomoce</t>
  </si>
  <si>
    <t>340520545R</t>
  </si>
  <si>
    <t>Materiál pro stavební přípomoce / zához rýh, opravy poškození</t>
  </si>
  <si>
    <t>092100008.1</t>
  </si>
  <si>
    <t>Opatření proti prašnosti a úklid</t>
  </si>
  <si>
    <t>340520545R.1</t>
  </si>
  <si>
    <t>092100040D</t>
  </si>
  <si>
    <t>Demontáž stávající hromosvodní soustavy</t>
  </si>
  <si>
    <t>092100120</t>
  </si>
  <si>
    <t>Proškolení, návody, předávací protokoly</t>
  </si>
  <si>
    <t>092203041</t>
  </si>
  <si>
    <t>Ekologická likvidace odpadů</t>
  </si>
  <si>
    <t>SEZNAM FIGUR</t>
  </si>
  <si>
    <t>Výměra</t>
  </si>
  <si>
    <t xml:space="preserve"> SO 2</t>
  </si>
  <si>
    <t>Použití figury:</t>
  </si>
  <si>
    <t>Demontáž krytiny ze svitků nebo tabulí do suti</t>
  </si>
  <si>
    <t>Montáž bednění střech rovných a šikmých sklonu do 60° z hrubých prken na sraz tl do 32 mm</t>
  </si>
  <si>
    <t>Demontáž bednění střech z prken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</si>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</sst>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3254000" TargetMode="External" /><Relationship Id="rId2" Type="http://schemas.openxmlformats.org/officeDocument/2006/relationships/hyperlink" Target="https://podminky.urs.cz/item/CS_URS_2023_02/030001000" TargetMode="External" /><Relationship Id="rId3" Type="http://schemas.openxmlformats.org/officeDocument/2006/relationships/hyperlink" Target="https://podminky.urs.cz/item/CS_URS_2023_02/045002000" TargetMode="External" /><Relationship Id="rId4" Type="http://schemas.openxmlformats.org/officeDocument/2006/relationships/hyperlink" Target="https://podminky.urs.cz/item/CS_URS_2023_02/063002000" TargetMode="External" /><Relationship Id="rId5" Type="http://schemas.openxmlformats.org/officeDocument/2006/relationships/hyperlink" Target="https://podminky.urs.cz/item/CS_URS_2023_02/070001000" TargetMode="External" /><Relationship Id="rId6" Type="http://schemas.openxmlformats.org/officeDocument/2006/relationships/hyperlink" Target="https://podminky.urs.cz/item/CS_URS_2023_02/090001000" TargetMode="External" /><Relationship Id="rId7" Type="http://schemas.openxmlformats.org/officeDocument/2006/relationships/hyperlink" Target="https://podminky.urs.cz/item/CS_URS_2023_02/091404000" TargetMode="External" /><Relationship Id="rId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81912111" TargetMode="External" /><Relationship Id="rId2" Type="http://schemas.openxmlformats.org/officeDocument/2006/relationships/hyperlink" Target="https://podminky.urs.cz/item/CS_URS_2023_01/952901411" TargetMode="External" /><Relationship Id="rId3" Type="http://schemas.openxmlformats.org/officeDocument/2006/relationships/hyperlink" Target="https://podminky.urs.cz/item/CS_URS_2023_01/965083111" TargetMode="External" /><Relationship Id="rId4" Type="http://schemas.openxmlformats.org/officeDocument/2006/relationships/hyperlink" Target="https://podminky.urs.cz/item/CS_URS_2023_01/997013214" TargetMode="External" /><Relationship Id="rId5" Type="http://schemas.openxmlformats.org/officeDocument/2006/relationships/hyperlink" Target="https://podminky.urs.cz/item/CS_URS_2023_01/997013501" TargetMode="External" /><Relationship Id="rId6" Type="http://schemas.openxmlformats.org/officeDocument/2006/relationships/hyperlink" Target="https://podminky.urs.cz/item/CS_URS_2023_01/997013509" TargetMode="External" /><Relationship Id="rId7" Type="http://schemas.openxmlformats.org/officeDocument/2006/relationships/hyperlink" Target="https://podminky.urs.cz/item/CS_URS_2023_01/997013811" TargetMode="External" /><Relationship Id="rId8" Type="http://schemas.openxmlformats.org/officeDocument/2006/relationships/hyperlink" Target="https://podminky.urs.cz/item/CS_URS_2023_01/997013871" TargetMode="External" /><Relationship Id="rId9" Type="http://schemas.openxmlformats.org/officeDocument/2006/relationships/hyperlink" Target="https://podminky.urs.cz/item/CS_URS_2023_01/713121121" TargetMode="External" /><Relationship Id="rId10" Type="http://schemas.openxmlformats.org/officeDocument/2006/relationships/hyperlink" Target="https://podminky.urs.cz/item/CS_URS_2023_01/713191133" TargetMode="External" /><Relationship Id="rId11" Type="http://schemas.openxmlformats.org/officeDocument/2006/relationships/hyperlink" Target="https://podminky.urs.cz/item/CS_URS_2023_01/998713103" TargetMode="External" /><Relationship Id="rId12" Type="http://schemas.openxmlformats.org/officeDocument/2006/relationships/hyperlink" Target="https://podminky.urs.cz/item/CS_URS_2023_01/998713181" TargetMode="External" /><Relationship Id="rId13" Type="http://schemas.openxmlformats.org/officeDocument/2006/relationships/hyperlink" Target="https://podminky.urs.cz/item/CS_URS_2023_01/762081150" TargetMode="External" /><Relationship Id="rId14" Type="http://schemas.openxmlformats.org/officeDocument/2006/relationships/hyperlink" Target="https://podminky.urs.cz/item/CS_URS_2023_01/762523104" TargetMode="External" /><Relationship Id="rId15" Type="http://schemas.openxmlformats.org/officeDocument/2006/relationships/hyperlink" Target="https://podminky.urs.cz/item/CS_URS_2023_01/762528811" TargetMode="External" /><Relationship Id="rId16" Type="http://schemas.openxmlformats.org/officeDocument/2006/relationships/hyperlink" Target="https://podminky.urs.cz/item/CS_URS_2023_01/762595001" TargetMode="External" /><Relationship Id="rId17" Type="http://schemas.openxmlformats.org/officeDocument/2006/relationships/hyperlink" Target="https://podminky.urs.cz/item/CS_URS_2023_01/998762103" TargetMode="External" /><Relationship Id="rId18" Type="http://schemas.openxmlformats.org/officeDocument/2006/relationships/hyperlink" Target="https://podminky.urs.cz/item/CS_URS_2023_01/998762181" TargetMode="External" /><Relationship Id="rId19" Type="http://schemas.openxmlformats.org/officeDocument/2006/relationships/hyperlink" Target="https://podminky.urs.cz/item/CS_URS_2023_01/776201811" TargetMode="External" /><Relationship Id="rId20" Type="http://schemas.openxmlformats.org/officeDocument/2006/relationships/hyperlink" Target="https://podminky.urs.cz/item/CS_URS_2023_01/091003000" TargetMode="External" /><Relationship Id="rId2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623131101" TargetMode="External" /><Relationship Id="rId2" Type="http://schemas.openxmlformats.org/officeDocument/2006/relationships/hyperlink" Target="https://podminky.urs.cz/item/CS_URS_2023_02/623131121" TargetMode="External" /><Relationship Id="rId3" Type="http://schemas.openxmlformats.org/officeDocument/2006/relationships/hyperlink" Target="https://podminky.urs.cz/item/CS_URS_2023_02/623321131" TargetMode="External" /><Relationship Id="rId4" Type="http://schemas.openxmlformats.org/officeDocument/2006/relationships/hyperlink" Target="https://podminky.urs.cz/item/CS_URS_2023_02/623331121" TargetMode="External" /><Relationship Id="rId5" Type="http://schemas.openxmlformats.org/officeDocument/2006/relationships/hyperlink" Target="https://podminky.urs.cz/item/CS_URS_2023_02/623331191" TargetMode="External" /><Relationship Id="rId6" Type="http://schemas.openxmlformats.org/officeDocument/2006/relationships/hyperlink" Target="https://podminky.urs.cz/item/CS_URS_2023_02/624635301" TargetMode="External" /><Relationship Id="rId7" Type="http://schemas.openxmlformats.org/officeDocument/2006/relationships/hyperlink" Target="https://podminky.urs.cz/item/CS_URS_2023_02/629991001" TargetMode="External" /><Relationship Id="rId8" Type="http://schemas.openxmlformats.org/officeDocument/2006/relationships/hyperlink" Target="https://podminky.urs.cz/item/CS_URS_2023_02/629991011" TargetMode="External" /><Relationship Id="rId9" Type="http://schemas.openxmlformats.org/officeDocument/2006/relationships/hyperlink" Target="https://podminky.urs.cz/item/CS_URS_2023_02/629999030" TargetMode="External" /><Relationship Id="rId10" Type="http://schemas.openxmlformats.org/officeDocument/2006/relationships/hyperlink" Target="https://podminky.urs.cz/item/CS_URS_2023_02/629999042" TargetMode="External" /><Relationship Id="rId11" Type="http://schemas.openxmlformats.org/officeDocument/2006/relationships/hyperlink" Target="https://podminky.urs.cz/item/CS_URS_2023_02/941111322" TargetMode="External" /><Relationship Id="rId12" Type="http://schemas.openxmlformats.org/officeDocument/2006/relationships/hyperlink" Target="https://podminky.urs.cz/item/CS_URS_2023_02/941311112" TargetMode="External" /><Relationship Id="rId13" Type="http://schemas.openxmlformats.org/officeDocument/2006/relationships/hyperlink" Target="https://podminky.urs.cz/item/CS_URS_2023_02/941311211" TargetMode="External" /><Relationship Id="rId14" Type="http://schemas.openxmlformats.org/officeDocument/2006/relationships/hyperlink" Target="https://podminky.urs.cz/item/CS_URS_2023_02/941311812" TargetMode="External" /><Relationship Id="rId15" Type="http://schemas.openxmlformats.org/officeDocument/2006/relationships/hyperlink" Target="https://podminky.urs.cz/item/CS_URS_2023_02/944511111" TargetMode="External" /><Relationship Id="rId16" Type="http://schemas.openxmlformats.org/officeDocument/2006/relationships/hyperlink" Target="https://podminky.urs.cz/item/CS_URS_2023_02/944511211" TargetMode="External" /><Relationship Id="rId17" Type="http://schemas.openxmlformats.org/officeDocument/2006/relationships/hyperlink" Target="https://podminky.urs.cz/item/CS_URS_2023_02/944511811" TargetMode="External" /><Relationship Id="rId18" Type="http://schemas.openxmlformats.org/officeDocument/2006/relationships/hyperlink" Target="https://podminky.urs.cz/item/CS_URS_2023_02/978036191" TargetMode="External" /><Relationship Id="rId19" Type="http://schemas.openxmlformats.org/officeDocument/2006/relationships/hyperlink" Target="https://podminky.urs.cz/item/CS_URS_2023_02/985142113" TargetMode="External" /><Relationship Id="rId20" Type="http://schemas.openxmlformats.org/officeDocument/2006/relationships/hyperlink" Target="https://podminky.urs.cz/item/CS_URS_2023_02/985142912" TargetMode="External" /><Relationship Id="rId21" Type="http://schemas.openxmlformats.org/officeDocument/2006/relationships/hyperlink" Target="https://podminky.urs.cz/item/CS_URS_2023_02/985223110" TargetMode="External" /><Relationship Id="rId22" Type="http://schemas.openxmlformats.org/officeDocument/2006/relationships/hyperlink" Target="https://podminky.urs.cz/item/CS_URS_2023_02/985231113" TargetMode="External" /><Relationship Id="rId23" Type="http://schemas.openxmlformats.org/officeDocument/2006/relationships/hyperlink" Target="https://podminky.urs.cz/item/CS_URS_2023_02/985231192" TargetMode="External" /><Relationship Id="rId24" Type="http://schemas.openxmlformats.org/officeDocument/2006/relationships/hyperlink" Target="https://podminky.urs.cz/item/CS_URS_2023_02/993111111" TargetMode="External" /><Relationship Id="rId25" Type="http://schemas.openxmlformats.org/officeDocument/2006/relationships/hyperlink" Target="https://podminky.urs.cz/item/CS_URS_2023_02/993111119" TargetMode="External" /><Relationship Id="rId26" Type="http://schemas.openxmlformats.org/officeDocument/2006/relationships/hyperlink" Target="https://podminky.urs.cz/item/CS_URS_2023_02/997013111" TargetMode="External" /><Relationship Id="rId27" Type="http://schemas.openxmlformats.org/officeDocument/2006/relationships/hyperlink" Target="https://podminky.urs.cz/item/CS_URS_2023_02/997013312" TargetMode="External" /><Relationship Id="rId28" Type="http://schemas.openxmlformats.org/officeDocument/2006/relationships/hyperlink" Target="https://podminky.urs.cz/item/CS_URS_2023_02/997013322" TargetMode="External" /><Relationship Id="rId29" Type="http://schemas.openxmlformats.org/officeDocument/2006/relationships/hyperlink" Target="https://podminky.urs.cz/item/CS_URS_2023_02/997013501" TargetMode="External" /><Relationship Id="rId30" Type="http://schemas.openxmlformats.org/officeDocument/2006/relationships/hyperlink" Target="https://podminky.urs.cz/item/CS_URS_2023_02/997013509" TargetMode="External" /><Relationship Id="rId31" Type="http://schemas.openxmlformats.org/officeDocument/2006/relationships/hyperlink" Target="https://podminky.urs.cz/item/CS_URS_2023_02/997013804" TargetMode="External" /><Relationship Id="rId32" Type="http://schemas.openxmlformats.org/officeDocument/2006/relationships/hyperlink" Target="https://podminky.urs.cz/item/CS_URS_2023_02/997013811" TargetMode="External" /><Relationship Id="rId33" Type="http://schemas.openxmlformats.org/officeDocument/2006/relationships/hyperlink" Target="https://podminky.urs.cz/item/CS_URS_2023_02/997013814" TargetMode="External" /><Relationship Id="rId34" Type="http://schemas.openxmlformats.org/officeDocument/2006/relationships/hyperlink" Target="https://podminky.urs.cz/item/CS_URS_2023_02/997013861" TargetMode="External" /><Relationship Id="rId35" Type="http://schemas.openxmlformats.org/officeDocument/2006/relationships/hyperlink" Target="https://podminky.urs.cz/item/CS_URS_2023_02/997013863" TargetMode="External" /><Relationship Id="rId36" Type="http://schemas.openxmlformats.org/officeDocument/2006/relationships/hyperlink" Target="https://podminky.urs.cz/item/CS_URS_2023_02/998012023" TargetMode="External" /><Relationship Id="rId37" Type="http://schemas.openxmlformats.org/officeDocument/2006/relationships/hyperlink" Target="https://podminky.urs.cz/item/CS_URS_2023_02/712340831" TargetMode="External" /><Relationship Id="rId38" Type="http://schemas.openxmlformats.org/officeDocument/2006/relationships/hyperlink" Target="https://podminky.urs.cz/item/CS_URS_2023_02/712640861" TargetMode="External" /><Relationship Id="rId39" Type="http://schemas.openxmlformats.org/officeDocument/2006/relationships/hyperlink" Target="https://podminky.urs.cz/item/CS_URS_2023_02/762083122" TargetMode="External" /><Relationship Id="rId40" Type="http://schemas.openxmlformats.org/officeDocument/2006/relationships/hyperlink" Target="https://podminky.urs.cz/item/CS_URS_2023_02/762331921" TargetMode="External" /><Relationship Id="rId41" Type="http://schemas.openxmlformats.org/officeDocument/2006/relationships/hyperlink" Target="https://podminky.urs.cz/item/CS_URS_2023_02/762332922" TargetMode="External" /><Relationship Id="rId42" Type="http://schemas.openxmlformats.org/officeDocument/2006/relationships/hyperlink" Target="https://podminky.urs.cz/item/CS_URS_2023_02/762341210" TargetMode="External" /><Relationship Id="rId43" Type="http://schemas.openxmlformats.org/officeDocument/2006/relationships/hyperlink" Target="https://podminky.urs.cz/item/CS_URS_2023_02/762341811" TargetMode="External" /><Relationship Id="rId44" Type="http://schemas.openxmlformats.org/officeDocument/2006/relationships/hyperlink" Target="https://podminky.urs.cz/item/CS_URS_2023_02/762395000" TargetMode="External" /><Relationship Id="rId45" Type="http://schemas.openxmlformats.org/officeDocument/2006/relationships/hyperlink" Target="https://podminky.urs.cz/item/CS_URS_2023_02/998762103" TargetMode="External" /><Relationship Id="rId46" Type="http://schemas.openxmlformats.org/officeDocument/2006/relationships/hyperlink" Target="https://podminky.urs.cz/item/CS_URS_2023_02/764001801" TargetMode="External" /><Relationship Id="rId47" Type="http://schemas.openxmlformats.org/officeDocument/2006/relationships/hyperlink" Target="https://podminky.urs.cz/item/CS_URS_2023_02/764001821" TargetMode="External" /><Relationship Id="rId48" Type="http://schemas.openxmlformats.org/officeDocument/2006/relationships/hyperlink" Target="https://podminky.urs.cz/item/CS_URS_2023_02/764001891" TargetMode="External" /><Relationship Id="rId49" Type="http://schemas.openxmlformats.org/officeDocument/2006/relationships/hyperlink" Target="https://podminky.urs.cz/item/CS_URS_2023_02/764002414" TargetMode="External" /><Relationship Id="rId50" Type="http://schemas.openxmlformats.org/officeDocument/2006/relationships/hyperlink" Target="https://podminky.urs.cz/item/CS_URS_2023_02/764002801" TargetMode="External" /><Relationship Id="rId51" Type="http://schemas.openxmlformats.org/officeDocument/2006/relationships/hyperlink" Target="https://podminky.urs.cz/item/CS_URS_2023_02/764002812" TargetMode="External" /><Relationship Id="rId52" Type="http://schemas.openxmlformats.org/officeDocument/2006/relationships/hyperlink" Target="https://podminky.urs.cz/item/CS_URS_2023_02/764002823" TargetMode="External" /><Relationship Id="rId53" Type="http://schemas.openxmlformats.org/officeDocument/2006/relationships/hyperlink" Target="https://podminky.urs.cz/item/CS_URS_2023_02/764002841" TargetMode="External" /><Relationship Id="rId54" Type="http://schemas.openxmlformats.org/officeDocument/2006/relationships/hyperlink" Target="https://podminky.urs.cz/item/CS_URS_2023_02/764002871" TargetMode="External" /><Relationship Id="rId55" Type="http://schemas.openxmlformats.org/officeDocument/2006/relationships/hyperlink" Target="https://podminky.urs.cz/item/CS_URS_2023_02/764003801" TargetMode="External" /><Relationship Id="rId56" Type="http://schemas.openxmlformats.org/officeDocument/2006/relationships/hyperlink" Target="https://podminky.urs.cz/item/CS_URS_2023_02/764004801" TargetMode="External" /><Relationship Id="rId57" Type="http://schemas.openxmlformats.org/officeDocument/2006/relationships/hyperlink" Target="https://podminky.urs.cz/item/CS_URS_2023_02/764004811" TargetMode="External" /><Relationship Id="rId58" Type="http://schemas.openxmlformats.org/officeDocument/2006/relationships/hyperlink" Target="https://podminky.urs.cz/item/CS_URS_2023_02/764004841" TargetMode="External" /><Relationship Id="rId59" Type="http://schemas.openxmlformats.org/officeDocument/2006/relationships/hyperlink" Target="https://podminky.urs.cz/item/CS_URS_2023_01/764004861" TargetMode="External" /><Relationship Id="rId60" Type="http://schemas.openxmlformats.org/officeDocument/2006/relationships/hyperlink" Target="https://podminky.urs.cz/item/CS_URS_2023_02/764031411" TargetMode="External" /><Relationship Id="rId61" Type="http://schemas.openxmlformats.org/officeDocument/2006/relationships/hyperlink" Target="https://podminky.urs.cz/item/CS_URS_2023_02/764031412" TargetMode="External" /><Relationship Id="rId62" Type="http://schemas.openxmlformats.org/officeDocument/2006/relationships/hyperlink" Target="https://podminky.urs.cz/item/CS_URS_2023_02/764031414" TargetMode="External" /><Relationship Id="rId63" Type="http://schemas.openxmlformats.org/officeDocument/2006/relationships/hyperlink" Target="https://podminky.urs.cz/item/CS_URS_2023_02/764131411" TargetMode="External" /><Relationship Id="rId64" Type="http://schemas.openxmlformats.org/officeDocument/2006/relationships/hyperlink" Target="https://podminky.urs.cz/item/CS_URS_2023_02/764131413" TargetMode="External" /><Relationship Id="rId65" Type="http://schemas.openxmlformats.org/officeDocument/2006/relationships/hyperlink" Target="https://podminky.urs.cz/item/CS_URS_2023_02/764131415" TargetMode="External" /><Relationship Id="rId66" Type="http://schemas.openxmlformats.org/officeDocument/2006/relationships/hyperlink" Target="https://podminky.urs.cz/item/CS_URS_2023_02/764131457" TargetMode="External" /><Relationship Id="rId67" Type="http://schemas.openxmlformats.org/officeDocument/2006/relationships/hyperlink" Target="https://podminky.urs.cz/item/CS_URS_2023_02/764131491" TargetMode="External" /><Relationship Id="rId68" Type="http://schemas.openxmlformats.org/officeDocument/2006/relationships/hyperlink" Target="https://podminky.urs.cz/item/CS_URS_2023_02/764231411" TargetMode="External" /><Relationship Id="rId69" Type="http://schemas.openxmlformats.org/officeDocument/2006/relationships/hyperlink" Target="https://podminky.urs.cz/item/CS_URS_2023_02/764231467" TargetMode="External" /><Relationship Id="rId70" Type="http://schemas.openxmlformats.org/officeDocument/2006/relationships/hyperlink" Target="https://podminky.urs.cz/item/CS_URS_2023_02/764231476" TargetMode="External" /><Relationship Id="rId71" Type="http://schemas.openxmlformats.org/officeDocument/2006/relationships/hyperlink" Target="https://podminky.urs.cz/item/CS_URS_2023_02/764232401" TargetMode="External" /><Relationship Id="rId72" Type="http://schemas.openxmlformats.org/officeDocument/2006/relationships/hyperlink" Target="https://podminky.urs.cz/item/CS_URS_2023_02/764232433" TargetMode="External" /><Relationship Id="rId73" Type="http://schemas.openxmlformats.org/officeDocument/2006/relationships/hyperlink" Target="https://podminky.urs.cz/item/CS_URS_2023_02/764234404" TargetMode="External" /><Relationship Id="rId74" Type="http://schemas.openxmlformats.org/officeDocument/2006/relationships/hyperlink" Target="https://podminky.urs.cz/item/CS_URS_2023_02/764234406" TargetMode="External" /><Relationship Id="rId75" Type="http://schemas.openxmlformats.org/officeDocument/2006/relationships/hyperlink" Target="https://podminky.urs.cz/item/CS_URS_2023_02/764234409" TargetMode="External" /><Relationship Id="rId76" Type="http://schemas.openxmlformats.org/officeDocument/2006/relationships/hyperlink" Target="https://podminky.urs.cz/item/CS_URS_2023_02/764238454" TargetMode="External" /><Relationship Id="rId77" Type="http://schemas.openxmlformats.org/officeDocument/2006/relationships/hyperlink" Target="https://podminky.urs.cz/item/CS_URS_2023_02/764238457" TargetMode="External" /><Relationship Id="rId78" Type="http://schemas.openxmlformats.org/officeDocument/2006/relationships/hyperlink" Target="https://podminky.urs.cz/item/CS_URS_2023_02/764238461" TargetMode="External" /><Relationship Id="rId79" Type="http://schemas.openxmlformats.org/officeDocument/2006/relationships/hyperlink" Target="https://podminky.urs.cz/item/CS_URS_2023_02/764238481" TargetMode="External" /><Relationship Id="rId80" Type="http://schemas.openxmlformats.org/officeDocument/2006/relationships/hyperlink" Target="https://podminky.urs.cz/item/CS_URS_2023_02/764331403" TargetMode="External" /><Relationship Id="rId81" Type="http://schemas.openxmlformats.org/officeDocument/2006/relationships/hyperlink" Target="https://podminky.urs.cz/item/CS_URS_2023_02/764331406" TargetMode="External" /><Relationship Id="rId82" Type="http://schemas.openxmlformats.org/officeDocument/2006/relationships/hyperlink" Target="https://podminky.urs.cz/item/CS_URS_2023_02/764331407" TargetMode="External" /><Relationship Id="rId83" Type="http://schemas.openxmlformats.org/officeDocument/2006/relationships/hyperlink" Target="https://podminky.urs.cz/item/CS_URS_2023_02/764331409" TargetMode="External" /><Relationship Id="rId84" Type="http://schemas.openxmlformats.org/officeDocument/2006/relationships/hyperlink" Target="https://podminky.urs.cz/item/CS_URS_2023_02/764334412" TargetMode="External" /><Relationship Id="rId85" Type="http://schemas.openxmlformats.org/officeDocument/2006/relationships/hyperlink" Target="https://podminky.urs.cz/item/CS_URS_2023_02/764335421" TargetMode="External" /><Relationship Id="rId86" Type="http://schemas.openxmlformats.org/officeDocument/2006/relationships/hyperlink" Target="https://podminky.urs.cz/item/CS_URS_2023_02/764335422" TargetMode="External" /><Relationship Id="rId87" Type="http://schemas.openxmlformats.org/officeDocument/2006/relationships/hyperlink" Target="https://podminky.urs.cz/item/CS_URS_2023_02/764335423" TargetMode="External" /><Relationship Id="rId88" Type="http://schemas.openxmlformats.org/officeDocument/2006/relationships/hyperlink" Target="https://podminky.urs.cz/item/CS_URS_2023_02/764336424" TargetMode="External" /><Relationship Id="rId89" Type="http://schemas.openxmlformats.org/officeDocument/2006/relationships/hyperlink" Target="https://podminky.urs.cz/item/CS_URS_2023_02/764531413" TargetMode="External" /><Relationship Id="rId90" Type="http://schemas.openxmlformats.org/officeDocument/2006/relationships/hyperlink" Target="https://podminky.urs.cz/item/CS_URS_2023_02/764531463" TargetMode="External" /><Relationship Id="rId91" Type="http://schemas.openxmlformats.org/officeDocument/2006/relationships/hyperlink" Target="https://podminky.urs.cz/item/CS_URS_2023_02/764532412" TargetMode="External" /><Relationship Id="rId92" Type="http://schemas.openxmlformats.org/officeDocument/2006/relationships/hyperlink" Target="https://podminky.urs.cz/item/CS_URS_2023_02/764532466" TargetMode="External" /><Relationship Id="rId93" Type="http://schemas.openxmlformats.org/officeDocument/2006/relationships/hyperlink" Target="https://podminky.urs.cz/item/CS_URS_2023_02/764537510" TargetMode="External" /><Relationship Id="rId94" Type="http://schemas.openxmlformats.org/officeDocument/2006/relationships/hyperlink" Target="https://podminky.urs.cz/item/CS_URS_2023_01/764538423" TargetMode="External" /><Relationship Id="rId95" Type="http://schemas.openxmlformats.org/officeDocument/2006/relationships/hyperlink" Target="https://podminky.urs.cz/item/CS_URS_2023_02/998764103" TargetMode="External" /><Relationship Id="rId96" Type="http://schemas.openxmlformats.org/officeDocument/2006/relationships/hyperlink" Target="https://podminky.urs.cz/item/CS_URS_2023_01/765192001" TargetMode="External" /><Relationship Id="rId97" Type="http://schemas.openxmlformats.org/officeDocument/2006/relationships/hyperlink" Target="https://podminky.urs.cz/item/CS_URS_2023_01/998765103" TargetMode="External" /><Relationship Id="rId98" Type="http://schemas.openxmlformats.org/officeDocument/2006/relationships/hyperlink" Target="https://podminky.urs.cz/item/CS_URS_2023_02/767311860" TargetMode="External" /><Relationship Id="rId99" Type="http://schemas.openxmlformats.org/officeDocument/2006/relationships/hyperlink" Target="https://podminky.urs.cz/item/CS_URS_2023_02/998767203" TargetMode="External" /><Relationship Id="rId100" Type="http://schemas.openxmlformats.org/officeDocument/2006/relationships/hyperlink" Target="https://podminky.urs.cz/item/CS_URS_2023_02/783201403" TargetMode="External" /><Relationship Id="rId101" Type="http://schemas.openxmlformats.org/officeDocument/2006/relationships/hyperlink" Target="https://podminky.urs.cz/item/CS_URS_2023_02/783214111" TargetMode="External" /><Relationship Id="rId102" Type="http://schemas.openxmlformats.org/officeDocument/2006/relationships/hyperlink" Target="https://podminky.urs.cz/item/CS_URS_2023_02/783601733" TargetMode="External" /><Relationship Id="rId103" Type="http://schemas.openxmlformats.org/officeDocument/2006/relationships/hyperlink" Target="https://podminky.urs.cz/item/CS_URS_2023_02/783644561" TargetMode="External" /><Relationship Id="rId104" Type="http://schemas.openxmlformats.org/officeDocument/2006/relationships/hyperlink" Target="https://podminky.urs.cz/item/CS_URS_2023_02/783647631" TargetMode="External" /><Relationship Id="rId105" Type="http://schemas.openxmlformats.org/officeDocument/2006/relationships/hyperlink" Target="https://podminky.urs.cz/item/CS_URS_2023_02/783801203" TargetMode="External" /><Relationship Id="rId106" Type="http://schemas.openxmlformats.org/officeDocument/2006/relationships/hyperlink" Target="https://podminky.urs.cz/item/CS_URS_2023_02/783823133" TargetMode="External" /><Relationship Id="rId107" Type="http://schemas.openxmlformats.org/officeDocument/2006/relationships/hyperlink" Target="https://podminky.urs.cz/item/CS_URS_2023_02/783827423" TargetMode="External" /><Relationship Id="rId108" Type="http://schemas.openxmlformats.org/officeDocument/2006/relationships/hyperlink" Target="https://podminky.urs.cz/item/CS_URS_2023_02/783827429" TargetMode="External" /><Relationship Id="rId109" Type="http://schemas.openxmlformats.org/officeDocument/2006/relationships/hyperlink" Target="https://podminky.urs.cz/item/CS_URS_2023_02/783897615" TargetMode="External" /><Relationship Id="rId11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2023006-R1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střechy Domu kultury Šluknov, T.G. Masaryka 321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st.p.č.k. 200, k.ú. Šluknov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24. 7. 2023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Mesto Šluknov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 xml:space="preserve">ProProjekt s.r.o. 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37</v>
      </c>
      <c r="AJ50" s="41"/>
      <c r="AK50" s="41"/>
      <c r="AL50" s="41"/>
      <c r="AM50" s="74" t="str">
        <f>IF(E20="","",E20)</f>
        <v>Martin Rousek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ROUND(SUM(AS55:AS58),2)</f>
        <v>0</v>
      </c>
      <c r="AT54" s="107">
        <f>ROUND(SUM(AV54:AW54),2)</f>
        <v>0</v>
      </c>
      <c r="AU54" s="108">
        <f>ROUND(SUM(AU55:AU58),5)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ROUND(SUM(AZ55:AZ58),2)</f>
        <v>0</v>
      </c>
      <c r="BA54" s="107">
        <f>ROUND(SUM(BA55:BA58),2)</f>
        <v>0</v>
      </c>
      <c r="BB54" s="107">
        <f>ROUND(SUM(BB55:BB58),2)</f>
        <v>0</v>
      </c>
      <c r="BC54" s="107">
        <f>ROUND(SUM(BC55:BC58),2)</f>
        <v>0</v>
      </c>
      <c r="BD54" s="109">
        <f>ROUND(SUM(BD55:BD58),2)</f>
        <v>0</v>
      </c>
      <c r="BE54" s="6"/>
      <c r="BS54" s="110" t="s">
        <v>74</v>
      </c>
      <c r="BT54" s="110" t="s">
        <v>75</v>
      </c>
      <c r="BU54" s="111" t="s">
        <v>76</v>
      </c>
      <c r="BV54" s="110" t="s">
        <v>77</v>
      </c>
      <c r="BW54" s="110" t="s">
        <v>5</v>
      </c>
      <c r="BX54" s="110" t="s">
        <v>78</v>
      </c>
      <c r="CL54" s="110" t="s">
        <v>19</v>
      </c>
    </row>
    <row r="55" s="7" customFormat="1" ht="16.5" customHeight="1">
      <c r="A55" s="112" t="s">
        <v>79</v>
      </c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0 - Vedlejší a ostatní...'!J30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82</v>
      </c>
      <c r="AR55" s="119"/>
      <c r="AS55" s="120">
        <v>0</v>
      </c>
      <c r="AT55" s="121">
        <f>ROUND(SUM(AV55:AW55),2)</f>
        <v>0</v>
      </c>
      <c r="AU55" s="122">
        <f>'SO 0 - Vedlejší a ostatní...'!P86</f>
        <v>0</v>
      </c>
      <c r="AV55" s="121">
        <f>'SO 0 - Vedlejší a ostatní...'!J33</f>
        <v>0</v>
      </c>
      <c r="AW55" s="121">
        <f>'SO 0 - Vedlejší a ostatní...'!J34</f>
        <v>0</v>
      </c>
      <c r="AX55" s="121">
        <f>'SO 0 - Vedlejší a ostatní...'!J35</f>
        <v>0</v>
      </c>
      <c r="AY55" s="121">
        <f>'SO 0 - Vedlejší a ostatní...'!J36</f>
        <v>0</v>
      </c>
      <c r="AZ55" s="121">
        <f>'SO 0 - Vedlejší a ostatní...'!F33</f>
        <v>0</v>
      </c>
      <c r="BA55" s="121">
        <f>'SO 0 - Vedlejší a ostatní...'!F34</f>
        <v>0</v>
      </c>
      <c r="BB55" s="121">
        <f>'SO 0 - Vedlejší a ostatní...'!F35</f>
        <v>0</v>
      </c>
      <c r="BC55" s="121">
        <f>'SO 0 - Vedlejší a ostatní...'!F36</f>
        <v>0</v>
      </c>
      <c r="BD55" s="123">
        <f>'SO 0 - Vedlejší a ostatní...'!F37</f>
        <v>0</v>
      </c>
      <c r="BE55" s="7"/>
      <c r="BT55" s="124" t="s">
        <v>83</v>
      </c>
      <c r="BV55" s="124" t="s">
        <v>77</v>
      </c>
      <c r="BW55" s="124" t="s">
        <v>84</v>
      </c>
      <c r="BX55" s="124" t="s">
        <v>5</v>
      </c>
      <c r="CL55" s="124" t="s">
        <v>19</v>
      </c>
      <c r="CM55" s="124" t="s">
        <v>85</v>
      </c>
    </row>
    <row r="56" s="7" customFormat="1" ht="16.5" customHeight="1">
      <c r="A56" s="112" t="s">
        <v>79</v>
      </c>
      <c r="B56" s="113"/>
      <c r="C56" s="114"/>
      <c r="D56" s="115" t="s">
        <v>86</v>
      </c>
      <c r="E56" s="115"/>
      <c r="F56" s="115"/>
      <c r="G56" s="115"/>
      <c r="H56" s="115"/>
      <c r="I56" s="116"/>
      <c r="J56" s="115" t="s">
        <v>87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1 - Zateplení podlahy 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82</v>
      </c>
      <c r="AR56" s="119"/>
      <c r="AS56" s="120">
        <v>0</v>
      </c>
      <c r="AT56" s="121">
        <f>ROUND(SUM(AV56:AW56),2)</f>
        <v>0</v>
      </c>
      <c r="AU56" s="122">
        <f>'SO 1 - Zateplení podlahy ...'!P89</f>
        <v>0</v>
      </c>
      <c r="AV56" s="121">
        <f>'SO 1 - Zateplení podlahy ...'!J33</f>
        <v>0</v>
      </c>
      <c r="AW56" s="121">
        <f>'SO 1 - Zateplení podlahy ...'!J34</f>
        <v>0</v>
      </c>
      <c r="AX56" s="121">
        <f>'SO 1 - Zateplení podlahy ...'!J35</f>
        <v>0</v>
      </c>
      <c r="AY56" s="121">
        <f>'SO 1 - Zateplení podlahy ...'!J36</f>
        <v>0</v>
      </c>
      <c r="AZ56" s="121">
        <f>'SO 1 - Zateplení podlahy ...'!F33</f>
        <v>0</v>
      </c>
      <c r="BA56" s="121">
        <f>'SO 1 - Zateplení podlahy ...'!F34</f>
        <v>0</v>
      </c>
      <c r="BB56" s="121">
        <f>'SO 1 - Zateplení podlahy ...'!F35</f>
        <v>0</v>
      </c>
      <c r="BC56" s="121">
        <f>'SO 1 - Zateplení podlahy ...'!F36</f>
        <v>0</v>
      </c>
      <c r="BD56" s="123">
        <f>'SO 1 - Zateplení podlahy ...'!F37</f>
        <v>0</v>
      </c>
      <c r="BE56" s="7"/>
      <c r="BT56" s="124" t="s">
        <v>83</v>
      </c>
      <c r="BV56" s="124" t="s">
        <v>77</v>
      </c>
      <c r="BW56" s="124" t="s">
        <v>88</v>
      </c>
      <c r="BX56" s="124" t="s">
        <v>5</v>
      </c>
      <c r="CL56" s="124" t="s">
        <v>19</v>
      </c>
      <c r="CM56" s="124" t="s">
        <v>85</v>
      </c>
    </row>
    <row r="57" s="7" customFormat="1" ht="16.5" customHeight="1">
      <c r="A57" s="112" t="s">
        <v>79</v>
      </c>
      <c r="B57" s="113"/>
      <c r="C57" s="114"/>
      <c r="D57" s="115" t="s">
        <v>89</v>
      </c>
      <c r="E57" s="115"/>
      <c r="F57" s="115"/>
      <c r="G57" s="115"/>
      <c r="H57" s="115"/>
      <c r="I57" s="116"/>
      <c r="J57" s="115" t="s">
        <v>90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2 - Výměna střešní kry...'!J30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82</v>
      </c>
      <c r="AR57" s="119"/>
      <c r="AS57" s="120">
        <v>0</v>
      </c>
      <c r="AT57" s="121">
        <f>ROUND(SUM(AV57:AW57),2)</f>
        <v>0</v>
      </c>
      <c r="AU57" s="122">
        <f>'SO 2 - Výměna střešní kry...'!P91</f>
        <v>0</v>
      </c>
      <c r="AV57" s="121">
        <f>'SO 2 - Výměna střešní kry...'!J33</f>
        <v>0</v>
      </c>
      <c r="AW57" s="121">
        <f>'SO 2 - Výměna střešní kry...'!J34</f>
        <v>0</v>
      </c>
      <c r="AX57" s="121">
        <f>'SO 2 - Výměna střešní kry...'!J35</f>
        <v>0</v>
      </c>
      <c r="AY57" s="121">
        <f>'SO 2 - Výměna střešní kry...'!J36</f>
        <v>0</v>
      </c>
      <c r="AZ57" s="121">
        <f>'SO 2 - Výměna střešní kry...'!F33</f>
        <v>0</v>
      </c>
      <c r="BA57" s="121">
        <f>'SO 2 - Výměna střešní kry...'!F34</f>
        <v>0</v>
      </c>
      <c r="BB57" s="121">
        <f>'SO 2 - Výměna střešní kry...'!F35</f>
        <v>0</v>
      </c>
      <c r="BC57" s="121">
        <f>'SO 2 - Výměna střešní kry...'!F36</f>
        <v>0</v>
      </c>
      <c r="BD57" s="123">
        <f>'SO 2 - Výměna střešní kry...'!F37</f>
        <v>0</v>
      </c>
      <c r="BE57" s="7"/>
      <c r="BT57" s="124" t="s">
        <v>83</v>
      </c>
      <c r="BV57" s="124" t="s">
        <v>77</v>
      </c>
      <c r="BW57" s="124" t="s">
        <v>91</v>
      </c>
      <c r="BX57" s="124" t="s">
        <v>5</v>
      </c>
      <c r="CL57" s="124" t="s">
        <v>19</v>
      </c>
      <c r="CM57" s="124" t="s">
        <v>85</v>
      </c>
    </row>
    <row r="58" s="7" customFormat="1" ht="16.5" customHeight="1">
      <c r="A58" s="112" t="s">
        <v>79</v>
      </c>
      <c r="B58" s="113"/>
      <c r="C58" s="114"/>
      <c r="D58" s="115" t="s">
        <v>92</v>
      </c>
      <c r="E58" s="115"/>
      <c r="F58" s="115"/>
      <c r="G58" s="115"/>
      <c r="H58" s="115"/>
      <c r="I58" s="116"/>
      <c r="J58" s="115" t="s">
        <v>93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3 - Hromosvod'!J30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82</v>
      </c>
      <c r="AR58" s="119"/>
      <c r="AS58" s="125">
        <v>0</v>
      </c>
      <c r="AT58" s="126">
        <f>ROUND(SUM(AV58:AW58),2)</f>
        <v>0</v>
      </c>
      <c r="AU58" s="127">
        <f>'SO 3 - Hromosvod'!P89</f>
        <v>0</v>
      </c>
      <c r="AV58" s="126">
        <f>'SO 3 - Hromosvod'!J33</f>
        <v>0</v>
      </c>
      <c r="AW58" s="126">
        <f>'SO 3 - Hromosvod'!J34</f>
        <v>0</v>
      </c>
      <c r="AX58" s="126">
        <f>'SO 3 - Hromosvod'!J35</f>
        <v>0</v>
      </c>
      <c r="AY58" s="126">
        <f>'SO 3 - Hromosvod'!J36</f>
        <v>0</v>
      </c>
      <c r="AZ58" s="126">
        <f>'SO 3 - Hromosvod'!F33</f>
        <v>0</v>
      </c>
      <c r="BA58" s="126">
        <f>'SO 3 - Hromosvod'!F34</f>
        <v>0</v>
      </c>
      <c r="BB58" s="126">
        <f>'SO 3 - Hromosvod'!F35</f>
        <v>0</v>
      </c>
      <c r="BC58" s="126">
        <f>'SO 3 - Hromosvod'!F36</f>
        <v>0</v>
      </c>
      <c r="BD58" s="128">
        <f>'SO 3 - Hromosvod'!F37</f>
        <v>0</v>
      </c>
      <c r="BE58" s="7"/>
      <c r="BT58" s="124" t="s">
        <v>83</v>
      </c>
      <c r="BV58" s="124" t="s">
        <v>77</v>
      </c>
      <c r="BW58" s="124" t="s">
        <v>94</v>
      </c>
      <c r="BX58" s="124" t="s">
        <v>5</v>
      </c>
      <c r="CL58" s="124" t="s">
        <v>19</v>
      </c>
      <c r="CM58" s="124" t="s">
        <v>85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PZ0I3AEfG+OFnVZdPOlivE+dc4Knmsb5dbY/9+NjJw7IBs6pR7j/0/6wfKBXnj/solFPCP5FnFxepUyGnX1EPA==" hashValue="a0OKmGWP7Y/NzCg8ws3pLVEUt0ZoJBIqe4/LN2U+9pnHdP9KFDso1MyhI5ZNSkBBK9x9ZnqLj2aDNdFA/JL4kA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 - Vedlejší a ostatní...'!C2" display="/"/>
    <hyperlink ref="A56" location="'SO 1 - Zateplení podlahy ...'!C2" display="/"/>
    <hyperlink ref="A57" location="'SO 2 - Výměna střešní kry...'!C2" display="/"/>
    <hyperlink ref="A58" location="'SO 3 - Hromosvod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zakázky'!K6</f>
        <v>Oprava střechy Domu kultury Šluknov, T.G. Masaryka 321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zakázky'!AN8</f>
        <v>24. 7. 2023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zakázky'!AN13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zakázky'!E14</f>
        <v>Vyplň údaj</v>
      </c>
      <c r="F18" s="137"/>
      <c r="G18" s="137"/>
      <c r="H18" s="137"/>
      <c r="I18" s="133" t="s">
        <v>29</v>
      </c>
      <c r="J18" s="34" t="str">
        <f>'Rekapitulace zakázky'!AN14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35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37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38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ROUND((SUM(BE86:BE107)),  2)</f>
        <v>0</v>
      </c>
      <c r="G33" s="39"/>
      <c r="H33" s="39"/>
      <c r="I33" s="149">
        <v>0.20999999999999999</v>
      </c>
      <c r="J33" s="148">
        <f>ROUND(((SUM(BE86:BE107))*I33),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ROUND((SUM(BF86:BF107)),  2)</f>
        <v>0</v>
      </c>
      <c r="G34" s="39"/>
      <c r="H34" s="39"/>
      <c r="I34" s="149">
        <v>0.14999999999999999</v>
      </c>
      <c r="J34" s="148">
        <f>ROUND(((SUM(BF86:BF107))*I34),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ROUND((SUM(BG86:BG107)),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ROUND((SUM(BH86:BH107)),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ROUND((SUM(BI86:BI107)),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střechy Domu kultury Šluknov, T.G. Masaryka 321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st.p.č.k. 200, k.ú. Šluknov</v>
      </c>
      <c r="G52" s="41"/>
      <c r="H52" s="41"/>
      <c r="I52" s="33" t="s">
        <v>23</v>
      </c>
      <c r="J52" s="73" t="str">
        <f>IF(J12="","",J12)</f>
        <v>24. 7. 2023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Mesto Šluknov</v>
      </c>
      <c r="G54" s="41"/>
      <c r="H54" s="41"/>
      <c r="I54" s="33" t="s">
        <v>32</v>
      </c>
      <c r="J54" s="37" t="str">
        <f>E21</f>
        <v xml:space="preserve">ProProjekt s.r.o.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>Martin Rousek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102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103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104</v>
      </c>
      <c r="E62" s="175"/>
      <c r="F62" s="175"/>
      <c r="G62" s="175"/>
      <c r="H62" s="175"/>
      <c r="I62" s="175"/>
      <c r="J62" s="176">
        <f>J91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105</v>
      </c>
      <c r="E63" s="175"/>
      <c r="F63" s="175"/>
      <c r="G63" s="175"/>
      <c r="H63" s="175"/>
      <c r="I63" s="175"/>
      <c r="J63" s="176">
        <f>J94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106</v>
      </c>
      <c r="E64" s="175"/>
      <c r="F64" s="175"/>
      <c r="G64" s="175"/>
      <c r="H64" s="175"/>
      <c r="I64" s="175"/>
      <c r="J64" s="176">
        <f>J97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107</v>
      </c>
      <c r="E65" s="175"/>
      <c r="F65" s="175"/>
      <c r="G65" s="175"/>
      <c r="H65" s="175"/>
      <c r="I65" s="175"/>
      <c r="J65" s="176">
        <f>J100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108</v>
      </c>
      <c r="E66" s="175"/>
      <c r="F66" s="175"/>
      <c r="G66" s="175"/>
      <c r="H66" s="175"/>
      <c r="I66" s="175"/>
      <c r="J66" s="176">
        <f>J103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109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Oprava střechy Domu kultury Šluknov, T.G. Masaryka 321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96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 0 - Vedlejší a ostatní náklady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st.p.č.k. 200, k.ú. Šluknov</v>
      </c>
      <c r="G80" s="41"/>
      <c r="H80" s="41"/>
      <c r="I80" s="33" t="s">
        <v>23</v>
      </c>
      <c r="J80" s="73" t="str">
        <f>IF(J12="","",J12)</f>
        <v>24. 7. 2023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Mesto Šluknov</v>
      </c>
      <c r="G82" s="41"/>
      <c r="H82" s="41"/>
      <c r="I82" s="33" t="s">
        <v>32</v>
      </c>
      <c r="J82" s="37" t="str">
        <f>E21</f>
        <v xml:space="preserve">ProProjekt s.r.o.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30</v>
      </c>
      <c r="D83" s="41"/>
      <c r="E83" s="41"/>
      <c r="F83" s="28" t="str">
        <f>IF(E18="","",E18)</f>
        <v>Vyplň údaj</v>
      </c>
      <c r="G83" s="41"/>
      <c r="H83" s="41"/>
      <c r="I83" s="33" t="s">
        <v>37</v>
      </c>
      <c r="J83" s="37" t="str">
        <f>E24</f>
        <v>Martin Rousek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110</v>
      </c>
      <c r="D85" s="181" t="s">
        <v>60</v>
      </c>
      <c r="E85" s="181" t="s">
        <v>56</v>
      </c>
      <c r="F85" s="181" t="s">
        <v>57</v>
      </c>
      <c r="G85" s="181" t="s">
        <v>111</v>
      </c>
      <c r="H85" s="181" t="s">
        <v>112</v>
      </c>
      <c r="I85" s="181" t="s">
        <v>113</v>
      </c>
      <c r="J85" s="181" t="s">
        <v>100</v>
      </c>
      <c r="K85" s="182" t="s">
        <v>114</v>
      </c>
      <c r="L85" s="183"/>
      <c r="M85" s="93" t="s">
        <v>19</v>
      </c>
      <c r="N85" s="94" t="s">
        <v>45</v>
      </c>
      <c r="O85" s="94" t="s">
        <v>115</v>
      </c>
      <c r="P85" s="94" t="s">
        <v>116</v>
      </c>
      <c r="Q85" s="94" t="s">
        <v>117</v>
      </c>
      <c r="R85" s="94" t="s">
        <v>118</v>
      </c>
      <c r="S85" s="94" t="s">
        <v>119</v>
      </c>
      <c r="T85" s="95" t="s">
        <v>120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121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</f>
        <v>0</v>
      </c>
      <c r="Q86" s="97"/>
      <c r="R86" s="186">
        <f>R87</f>
        <v>0</v>
      </c>
      <c r="S86" s="97"/>
      <c r="T86" s="187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74</v>
      </c>
      <c r="AU86" s="18" t="s">
        <v>101</v>
      </c>
      <c r="BK86" s="188">
        <f>BK87</f>
        <v>0</v>
      </c>
    </row>
    <row r="87" s="12" customFormat="1" ht="25.92" customHeight="1">
      <c r="A87" s="12"/>
      <c r="B87" s="189"/>
      <c r="C87" s="190"/>
      <c r="D87" s="191" t="s">
        <v>74</v>
      </c>
      <c r="E87" s="192" t="s">
        <v>122</v>
      </c>
      <c r="F87" s="192" t="s">
        <v>123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P88+P91+P94+P97+P100+P103</f>
        <v>0</v>
      </c>
      <c r="Q87" s="197"/>
      <c r="R87" s="198">
        <f>R88+R91+R94+R97+R100+R103</f>
        <v>0</v>
      </c>
      <c r="S87" s="197"/>
      <c r="T87" s="199">
        <f>T88+T91+T94+T97+T100+T103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124</v>
      </c>
      <c r="AT87" s="201" t="s">
        <v>74</v>
      </c>
      <c r="AU87" s="201" t="s">
        <v>75</v>
      </c>
      <c r="AY87" s="200" t="s">
        <v>125</v>
      </c>
      <c r="BK87" s="202">
        <f>BK88+BK91+BK94+BK97+BK100+BK103</f>
        <v>0</v>
      </c>
    </row>
    <row r="88" s="12" customFormat="1" ht="22.8" customHeight="1">
      <c r="A88" s="12"/>
      <c r="B88" s="189"/>
      <c r="C88" s="190"/>
      <c r="D88" s="191" t="s">
        <v>74</v>
      </c>
      <c r="E88" s="203" t="s">
        <v>126</v>
      </c>
      <c r="F88" s="203" t="s">
        <v>127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SUM(P89:P90)</f>
        <v>0</v>
      </c>
      <c r="Q88" s="197"/>
      <c r="R88" s="198">
        <f>SUM(R89:R90)</f>
        <v>0</v>
      </c>
      <c r="S88" s="197"/>
      <c r="T88" s="199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124</v>
      </c>
      <c r="AT88" s="201" t="s">
        <v>74</v>
      </c>
      <c r="AU88" s="201" t="s">
        <v>83</v>
      </c>
      <c r="AY88" s="200" t="s">
        <v>125</v>
      </c>
      <c r="BK88" s="202">
        <f>SUM(BK89:BK90)</f>
        <v>0</v>
      </c>
    </row>
    <row r="89" s="2" customFormat="1" ht="16.5" customHeight="1">
      <c r="A89" s="39"/>
      <c r="B89" s="40"/>
      <c r="C89" s="205" t="s">
        <v>83</v>
      </c>
      <c r="D89" s="205" t="s">
        <v>128</v>
      </c>
      <c r="E89" s="206" t="s">
        <v>129</v>
      </c>
      <c r="F89" s="207" t="s">
        <v>130</v>
      </c>
      <c r="G89" s="208" t="s">
        <v>131</v>
      </c>
      <c r="H89" s="209">
        <v>1</v>
      </c>
      <c r="I89" s="210"/>
      <c r="J89" s="211">
        <f>ROUND(I89*H89,2)</f>
        <v>0</v>
      </c>
      <c r="K89" s="207" t="s">
        <v>132</v>
      </c>
      <c r="L89" s="45"/>
      <c r="M89" s="212" t="s">
        <v>19</v>
      </c>
      <c r="N89" s="213" t="s">
        <v>46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133</v>
      </c>
      <c r="AT89" s="216" t="s">
        <v>128</v>
      </c>
      <c r="AU89" s="216" t="s">
        <v>85</v>
      </c>
      <c r="AY89" s="18" t="s">
        <v>125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83</v>
      </c>
      <c r="BK89" s="217">
        <f>ROUND(I89*H89,2)</f>
        <v>0</v>
      </c>
      <c r="BL89" s="18" t="s">
        <v>133</v>
      </c>
      <c r="BM89" s="216" t="s">
        <v>134</v>
      </c>
    </row>
    <row r="90" s="2" customFormat="1">
      <c r="A90" s="39"/>
      <c r="B90" s="40"/>
      <c r="C90" s="41"/>
      <c r="D90" s="218" t="s">
        <v>135</v>
      </c>
      <c r="E90" s="41"/>
      <c r="F90" s="219" t="s">
        <v>136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135</v>
      </c>
      <c r="AU90" s="18" t="s">
        <v>85</v>
      </c>
    </row>
    <row r="91" s="12" customFormat="1" ht="22.8" customHeight="1">
      <c r="A91" s="12"/>
      <c r="B91" s="189"/>
      <c r="C91" s="190"/>
      <c r="D91" s="191" t="s">
        <v>74</v>
      </c>
      <c r="E91" s="203" t="s">
        <v>137</v>
      </c>
      <c r="F91" s="203" t="s">
        <v>138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SUM(P92:P93)</f>
        <v>0</v>
      </c>
      <c r="Q91" s="197"/>
      <c r="R91" s="198">
        <f>SUM(R92:R93)</f>
        <v>0</v>
      </c>
      <c r="S91" s="197"/>
      <c r="T91" s="199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124</v>
      </c>
      <c r="AT91" s="201" t="s">
        <v>74</v>
      </c>
      <c r="AU91" s="201" t="s">
        <v>83</v>
      </c>
      <c r="AY91" s="200" t="s">
        <v>125</v>
      </c>
      <c r="BK91" s="202">
        <f>SUM(BK92:BK93)</f>
        <v>0</v>
      </c>
    </row>
    <row r="92" s="2" customFormat="1" ht="16.5" customHeight="1">
      <c r="A92" s="39"/>
      <c r="B92" s="40"/>
      <c r="C92" s="205" t="s">
        <v>85</v>
      </c>
      <c r="D92" s="205" t="s">
        <v>128</v>
      </c>
      <c r="E92" s="206" t="s">
        <v>139</v>
      </c>
      <c r="F92" s="207" t="s">
        <v>138</v>
      </c>
      <c r="G92" s="208" t="s">
        <v>131</v>
      </c>
      <c r="H92" s="209">
        <v>1</v>
      </c>
      <c r="I92" s="210"/>
      <c r="J92" s="211">
        <f>ROUND(I92*H92,2)</f>
        <v>0</v>
      </c>
      <c r="K92" s="207" t="s">
        <v>132</v>
      </c>
      <c r="L92" s="45"/>
      <c r="M92" s="212" t="s">
        <v>19</v>
      </c>
      <c r="N92" s="213" t="s">
        <v>46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133</v>
      </c>
      <c r="AT92" s="216" t="s">
        <v>128</v>
      </c>
      <c r="AU92" s="216" t="s">
        <v>85</v>
      </c>
      <c r="AY92" s="18" t="s">
        <v>125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83</v>
      </c>
      <c r="BK92" s="217">
        <f>ROUND(I92*H92,2)</f>
        <v>0</v>
      </c>
      <c r="BL92" s="18" t="s">
        <v>133</v>
      </c>
      <c r="BM92" s="216" t="s">
        <v>140</v>
      </c>
    </row>
    <row r="93" s="2" customFormat="1">
      <c r="A93" s="39"/>
      <c r="B93" s="40"/>
      <c r="C93" s="41"/>
      <c r="D93" s="218" t="s">
        <v>135</v>
      </c>
      <c r="E93" s="41"/>
      <c r="F93" s="219" t="s">
        <v>141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135</v>
      </c>
      <c r="AU93" s="18" t="s">
        <v>85</v>
      </c>
    </row>
    <row r="94" s="12" customFormat="1" ht="22.8" customHeight="1">
      <c r="A94" s="12"/>
      <c r="B94" s="189"/>
      <c r="C94" s="190"/>
      <c r="D94" s="191" t="s">
        <v>74</v>
      </c>
      <c r="E94" s="203" t="s">
        <v>142</v>
      </c>
      <c r="F94" s="203" t="s">
        <v>143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SUM(P95:P96)</f>
        <v>0</v>
      </c>
      <c r="Q94" s="197"/>
      <c r="R94" s="198">
        <f>SUM(R95:R96)</f>
        <v>0</v>
      </c>
      <c r="S94" s="197"/>
      <c r="T94" s="199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124</v>
      </c>
      <c r="AT94" s="201" t="s">
        <v>74</v>
      </c>
      <c r="AU94" s="201" t="s">
        <v>83</v>
      </c>
      <c r="AY94" s="200" t="s">
        <v>125</v>
      </c>
      <c r="BK94" s="202">
        <f>SUM(BK95:BK96)</f>
        <v>0</v>
      </c>
    </row>
    <row r="95" s="2" customFormat="1" ht="16.5" customHeight="1">
      <c r="A95" s="39"/>
      <c r="B95" s="40"/>
      <c r="C95" s="205" t="s">
        <v>144</v>
      </c>
      <c r="D95" s="205" t="s">
        <v>128</v>
      </c>
      <c r="E95" s="206" t="s">
        <v>145</v>
      </c>
      <c r="F95" s="207" t="s">
        <v>146</v>
      </c>
      <c r="G95" s="208" t="s">
        <v>131</v>
      </c>
      <c r="H95" s="209">
        <v>1</v>
      </c>
      <c r="I95" s="210"/>
      <c r="J95" s="211">
        <f>ROUND(I95*H95,2)</f>
        <v>0</v>
      </c>
      <c r="K95" s="207" t="s">
        <v>132</v>
      </c>
      <c r="L95" s="45"/>
      <c r="M95" s="212" t="s">
        <v>19</v>
      </c>
      <c r="N95" s="213" t="s">
        <v>46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133</v>
      </c>
      <c r="AT95" s="216" t="s">
        <v>128</v>
      </c>
      <c r="AU95" s="216" t="s">
        <v>85</v>
      </c>
      <c r="AY95" s="18" t="s">
        <v>125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83</v>
      </c>
      <c r="BK95" s="217">
        <f>ROUND(I95*H95,2)</f>
        <v>0</v>
      </c>
      <c r="BL95" s="18" t="s">
        <v>133</v>
      </c>
      <c r="BM95" s="216" t="s">
        <v>147</v>
      </c>
    </row>
    <row r="96" s="2" customFormat="1">
      <c r="A96" s="39"/>
      <c r="B96" s="40"/>
      <c r="C96" s="41"/>
      <c r="D96" s="218" t="s">
        <v>135</v>
      </c>
      <c r="E96" s="41"/>
      <c r="F96" s="219" t="s">
        <v>148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135</v>
      </c>
      <c r="AU96" s="18" t="s">
        <v>85</v>
      </c>
    </row>
    <row r="97" s="12" customFormat="1" ht="22.8" customHeight="1">
      <c r="A97" s="12"/>
      <c r="B97" s="189"/>
      <c r="C97" s="190"/>
      <c r="D97" s="191" t="s">
        <v>74</v>
      </c>
      <c r="E97" s="203" t="s">
        <v>149</v>
      </c>
      <c r="F97" s="203" t="s">
        <v>150</v>
      </c>
      <c r="G97" s="190"/>
      <c r="H97" s="190"/>
      <c r="I97" s="193"/>
      <c r="J97" s="204">
        <f>BK97</f>
        <v>0</v>
      </c>
      <c r="K97" s="190"/>
      <c r="L97" s="195"/>
      <c r="M97" s="196"/>
      <c r="N97" s="197"/>
      <c r="O97" s="197"/>
      <c r="P97" s="198">
        <f>SUM(P98:P99)</f>
        <v>0</v>
      </c>
      <c r="Q97" s="197"/>
      <c r="R97" s="198">
        <f>SUM(R98:R99)</f>
        <v>0</v>
      </c>
      <c r="S97" s="197"/>
      <c r="T97" s="199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124</v>
      </c>
      <c r="AT97" s="201" t="s">
        <v>74</v>
      </c>
      <c r="AU97" s="201" t="s">
        <v>83</v>
      </c>
      <c r="AY97" s="200" t="s">
        <v>125</v>
      </c>
      <c r="BK97" s="202">
        <f>SUM(BK98:BK99)</f>
        <v>0</v>
      </c>
    </row>
    <row r="98" s="2" customFormat="1" ht="16.5" customHeight="1">
      <c r="A98" s="39"/>
      <c r="B98" s="40"/>
      <c r="C98" s="205" t="s">
        <v>151</v>
      </c>
      <c r="D98" s="205" t="s">
        <v>128</v>
      </c>
      <c r="E98" s="206" t="s">
        <v>152</v>
      </c>
      <c r="F98" s="207" t="s">
        <v>153</v>
      </c>
      <c r="G98" s="208" t="s">
        <v>131</v>
      </c>
      <c r="H98" s="209">
        <v>1</v>
      </c>
      <c r="I98" s="210"/>
      <c r="J98" s="211">
        <f>ROUND(I98*H98,2)</f>
        <v>0</v>
      </c>
      <c r="K98" s="207" t="s">
        <v>132</v>
      </c>
      <c r="L98" s="45"/>
      <c r="M98" s="212" t="s">
        <v>19</v>
      </c>
      <c r="N98" s="213" t="s">
        <v>46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133</v>
      </c>
      <c r="AT98" s="216" t="s">
        <v>128</v>
      </c>
      <c r="AU98" s="216" t="s">
        <v>85</v>
      </c>
      <c r="AY98" s="18" t="s">
        <v>125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83</v>
      </c>
      <c r="BK98" s="217">
        <f>ROUND(I98*H98,2)</f>
        <v>0</v>
      </c>
      <c r="BL98" s="18" t="s">
        <v>133</v>
      </c>
      <c r="BM98" s="216" t="s">
        <v>154</v>
      </c>
    </row>
    <row r="99" s="2" customFormat="1">
      <c r="A99" s="39"/>
      <c r="B99" s="40"/>
      <c r="C99" s="41"/>
      <c r="D99" s="218" t="s">
        <v>135</v>
      </c>
      <c r="E99" s="41"/>
      <c r="F99" s="219" t="s">
        <v>155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135</v>
      </c>
      <c r="AU99" s="18" t="s">
        <v>85</v>
      </c>
    </row>
    <row r="100" s="12" customFormat="1" ht="22.8" customHeight="1">
      <c r="A100" s="12"/>
      <c r="B100" s="189"/>
      <c r="C100" s="190"/>
      <c r="D100" s="191" t="s">
        <v>74</v>
      </c>
      <c r="E100" s="203" t="s">
        <v>156</v>
      </c>
      <c r="F100" s="203" t="s">
        <v>157</v>
      </c>
      <c r="G100" s="190"/>
      <c r="H100" s="190"/>
      <c r="I100" s="193"/>
      <c r="J100" s="204">
        <f>BK100</f>
        <v>0</v>
      </c>
      <c r="K100" s="190"/>
      <c r="L100" s="195"/>
      <c r="M100" s="196"/>
      <c r="N100" s="197"/>
      <c r="O100" s="197"/>
      <c r="P100" s="198">
        <f>SUM(P101:P102)</f>
        <v>0</v>
      </c>
      <c r="Q100" s="197"/>
      <c r="R100" s="198">
        <f>SUM(R101:R102)</f>
        <v>0</v>
      </c>
      <c r="S100" s="197"/>
      <c r="T100" s="199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124</v>
      </c>
      <c r="AT100" s="201" t="s">
        <v>74</v>
      </c>
      <c r="AU100" s="201" t="s">
        <v>83</v>
      </c>
      <c r="AY100" s="200" t="s">
        <v>125</v>
      </c>
      <c r="BK100" s="202">
        <f>SUM(BK101:BK102)</f>
        <v>0</v>
      </c>
    </row>
    <row r="101" s="2" customFormat="1" ht="16.5" customHeight="1">
      <c r="A101" s="39"/>
      <c r="B101" s="40"/>
      <c r="C101" s="205" t="s">
        <v>124</v>
      </c>
      <c r="D101" s="205" t="s">
        <v>128</v>
      </c>
      <c r="E101" s="206" t="s">
        <v>158</v>
      </c>
      <c r="F101" s="207" t="s">
        <v>159</v>
      </c>
      <c r="G101" s="208" t="s">
        <v>131</v>
      </c>
      <c r="H101" s="209">
        <v>1</v>
      </c>
      <c r="I101" s="210"/>
      <c r="J101" s="211">
        <f>ROUND(I101*H101,2)</f>
        <v>0</v>
      </c>
      <c r="K101" s="207" t="s">
        <v>132</v>
      </c>
      <c r="L101" s="45"/>
      <c r="M101" s="212" t="s">
        <v>19</v>
      </c>
      <c r="N101" s="213" t="s">
        <v>46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133</v>
      </c>
      <c r="AT101" s="216" t="s">
        <v>128</v>
      </c>
      <c r="AU101" s="216" t="s">
        <v>85</v>
      </c>
      <c r="AY101" s="18" t="s">
        <v>125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83</v>
      </c>
      <c r="BK101" s="217">
        <f>ROUND(I101*H101,2)</f>
        <v>0</v>
      </c>
      <c r="BL101" s="18" t="s">
        <v>133</v>
      </c>
      <c r="BM101" s="216" t="s">
        <v>160</v>
      </c>
    </row>
    <row r="102" s="2" customFormat="1">
      <c r="A102" s="39"/>
      <c r="B102" s="40"/>
      <c r="C102" s="41"/>
      <c r="D102" s="218" t="s">
        <v>135</v>
      </c>
      <c r="E102" s="41"/>
      <c r="F102" s="219" t="s">
        <v>161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135</v>
      </c>
      <c r="AU102" s="18" t="s">
        <v>85</v>
      </c>
    </row>
    <row r="103" s="12" customFormat="1" ht="22.8" customHeight="1">
      <c r="A103" s="12"/>
      <c r="B103" s="189"/>
      <c r="C103" s="190"/>
      <c r="D103" s="191" t="s">
        <v>74</v>
      </c>
      <c r="E103" s="203" t="s">
        <v>162</v>
      </c>
      <c r="F103" s="203" t="s">
        <v>163</v>
      </c>
      <c r="G103" s="190"/>
      <c r="H103" s="190"/>
      <c r="I103" s="193"/>
      <c r="J103" s="204">
        <f>BK103</f>
        <v>0</v>
      </c>
      <c r="K103" s="190"/>
      <c r="L103" s="195"/>
      <c r="M103" s="196"/>
      <c r="N103" s="197"/>
      <c r="O103" s="197"/>
      <c r="P103" s="198">
        <f>SUM(P104:P107)</f>
        <v>0</v>
      </c>
      <c r="Q103" s="197"/>
      <c r="R103" s="198">
        <f>SUM(R104:R107)</f>
        <v>0</v>
      </c>
      <c r="S103" s="197"/>
      <c r="T103" s="199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0" t="s">
        <v>124</v>
      </c>
      <c r="AT103" s="201" t="s">
        <v>74</v>
      </c>
      <c r="AU103" s="201" t="s">
        <v>83</v>
      </c>
      <c r="AY103" s="200" t="s">
        <v>125</v>
      </c>
      <c r="BK103" s="202">
        <f>SUM(BK104:BK107)</f>
        <v>0</v>
      </c>
    </row>
    <row r="104" s="2" customFormat="1" ht="21.75" customHeight="1">
      <c r="A104" s="39"/>
      <c r="B104" s="40"/>
      <c r="C104" s="205" t="s">
        <v>164</v>
      </c>
      <c r="D104" s="205" t="s">
        <v>128</v>
      </c>
      <c r="E104" s="206" t="s">
        <v>165</v>
      </c>
      <c r="F104" s="207" t="s">
        <v>166</v>
      </c>
      <c r="G104" s="208" t="s">
        <v>131</v>
      </c>
      <c r="H104" s="209">
        <v>1</v>
      </c>
      <c r="I104" s="210"/>
      <c r="J104" s="211">
        <f>ROUND(I104*H104,2)</f>
        <v>0</v>
      </c>
      <c r="K104" s="207" t="s">
        <v>132</v>
      </c>
      <c r="L104" s="45"/>
      <c r="M104" s="212" t="s">
        <v>19</v>
      </c>
      <c r="N104" s="213" t="s">
        <v>46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133</v>
      </c>
      <c r="AT104" s="216" t="s">
        <v>128</v>
      </c>
      <c r="AU104" s="216" t="s">
        <v>85</v>
      </c>
      <c r="AY104" s="18" t="s">
        <v>125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83</v>
      </c>
      <c r="BK104" s="217">
        <f>ROUND(I104*H104,2)</f>
        <v>0</v>
      </c>
      <c r="BL104" s="18" t="s">
        <v>133</v>
      </c>
      <c r="BM104" s="216" t="s">
        <v>167</v>
      </c>
    </row>
    <row r="105" s="2" customFormat="1">
      <c r="A105" s="39"/>
      <c r="B105" s="40"/>
      <c r="C105" s="41"/>
      <c r="D105" s="218" t="s">
        <v>135</v>
      </c>
      <c r="E105" s="41"/>
      <c r="F105" s="219" t="s">
        <v>168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135</v>
      </c>
      <c r="AU105" s="18" t="s">
        <v>85</v>
      </c>
    </row>
    <row r="106" s="2" customFormat="1" ht="16.5" customHeight="1">
      <c r="A106" s="39"/>
      <c r="B106" s="40"/>
      <c r="C106" s="205" t="s">
        <v>169</v>
      </c>
      <c r="D106" s="205" t="s">
        <v>128</v>
      </c>
      <c r="E106" s="206" t="s">
        <v>170</v>
      </c>
      <c r="F106" s="207" t="s">
        <v>171</v>
      </c>
      <c r="G106" s="208" t="s">
        <v>131</v>
      </c>
      <c r="H106" s="209">
        <v>1</v>
      </c>
      <c r="I106" s="210"/>
      <c r="J106" s="211">
        <f>ROUND(I106*H106,2)</f>
        <v>0</v>
      </c>
      <c r="K106" s="207" t="s">
        <v>132</v>
      </c>
      <c r="L106" s="45"/>
      <c r="M106" s="212" t="s">
        <v>19</v>
      </c>
      <c r="N106" s="213" t="s">
        <v>46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133</v>
      </c>
      <c r="AT106" s="216" t="s">
        <v>128</v>
      </c>
      <c r="AU106" s="216" t="s">
        <v>85</v>
      </c>
      <c r="AY106" s="18" t="s">
        <v>125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83</v>
      </c>
      <c r="BK106" s="217">
        <f>ROUND(I106*H106,2)</f>
        <v>0</v>
      </c>
      <c r="BL106" s="18" t="s">
        <v>133</v>
      </c>
      <c r="BM106" s="216" t="s">
        <v>172</v>
      </c>
    </row>
    <row r="107" s="2" customFormat="1">
      <c r="A107" s="39"/>
      <c r="B107" s="40"/>
      <c r="C107" s="41"/>
      <c r="D107" s="218" t="s">
        <v>135</v>
      </c>
      <c r="E107" s="41"/>
      <c r="F107" s="219" t="s">
        <v>173</v>
      </c>
      <c r="G107" s="41"/>
      <c r="H107" s="41"/>
      <c r="I107" s="220"/>
      <c r="J107" s="41"/>
      <c r="K107" s="41"/>
      <c r="L107" s="45"/>
      <c r="M107" s="223"/>
      <c r="N107" s="224"/>
      <c r="O107" s="225"/>
      <c r="P107" s="225"/>
      <c r="Q107" s="225"/>
      <c r="R107" s="225"/>
      <c r="S107" s="225"/>
      <c r="T107" s="22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135</v>
      </c>
      <c r="AU107" s="18" t="s">
        <v>85</v>
      </c>
    </row>
    <row r="108" s="2" customFormat="1" ht="6.96" customHeight="1">
      <c r="A108" s="39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45"/>
      <c r="M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</sheetData>
  <sheetProtection sheet="1" autoFilter="0" formatColumns="0" formatRows="0" objects="1" scenarios="1" spinCount="100000" saltValue="1pbJXh7fE74g9+WO2xS/23E50i9aCOZ0KQ+dIAMe/HCNnF5IqSpACKqjL1+aGUpUkPtyVBbbjU99tRJV/hoIRQ==" hashValue="jTBdZyRHN7nbCS0cNHmD5LsS3pcb5C87N44mQtK5qCglvxLiW9pSop5y+PhKRF+oP0VnVChy7DWJxLkstjLL5g==" algorithmName="SHA-512" password="CC35"/>
  <autoFilter ref="C85:K10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013254000"/>
    <hyperlink ref="F93" r:id="rId2" display="https://podminky.urs.cz/item/CS_URS_2023_02/030001000"/>
    <hyperlink ref="F96" r:id="rId3" display="https://podminky.urs.cz/item/CS_URS_2023_02/045002000"/>
    <hyperlink ref="F99" r:id="rId4" display="https://podminky.urs.cz/item/CS_URS_2023_02/063002000"/>
    <hyperlink ref="F102" r:id="rId5" display="https://podminky.urs.cz/item/CS_URS_2023_02/070001000"/>
    <hyperlink ref="F105" r:id="rId6" display="https://podminky.urs.cz/item/CS_URS_2023_02/090001000"/>
    <hyperlink ref="F107" r:id="rId7" display="https://podminky.urs.cz/item/CS_URS_2023_02/09140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zakázky'!K6</f>
        <v>Oprava střechy Domu kultury Šluknov, T.G. Masaryka 321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174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zakázky'!AN8</f>
        <v>24. 7. 2023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zakázky'!AN13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zakázky'!E14</f>
        <v>Vyplň údaj</v>
      </c>
      <c r="F18" s="137"/>
      <c r="G18" s="137"/>
      <c r="H18" s="137"/>
      <c r="I18" s="133" t="s">
        <v>29</v>
      </c>
      <c r="J18" s="34" t="str">
        <f>'Rekapitulace zakázky'!AN14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35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37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38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ROUND((SUM(BE89:BE173)),  2)</f>
        <v>0</v>
      </c>
      <c r="G33" s="39"/>
      <c r="H33" s="39"/>
      <c r="I33" s="149">
        <v>0.20999999999999999</v>
      </c>
      <c r="J33" s="148">
        <f>ROUND(((SUM(BE89:BE173))*I33),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ROUND((SUM(BF89:BF173)),  2)</f>
        <v>0</v>
      </c>
      <c r="G34" s="39"/>
      <c r="H34" s="39"/>
      <c r="I34" s="149">
        <v>0.14999999999999999</v>
      </c>
      <c r="J34" s="148">
        <f>ROUND(((SUM(BF89:BF173))*I34),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ROUND((SUM(BG89:BG173)),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ROUND((SUM(BH89:BH173)),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ROUND((SUM(BI89:BI173)),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střechy Domu kultury Šluknov, T.G. Masaryka 321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1 - Zateplení podlahy podkroví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st.p.č.k. 200, k.ú. Šluknov</v>
      </c>
      <c r="G52" s="41"/>
      <c r="H52" s="41"/>
      <c r="I52" s="33" t="s">
        <v>23</v>
      </c>
      <c r="J52" s="73" t="str">
        <f>IF(J12="","",J12)</f>
        <v>24. 7. 2023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Mesto Šluknov</v>
      </c>
      <c r="G54" s="41"/>
      <c r="H54" s="41"/>
      <c r="I54" s="33" t="s">
        <v>32</v>
      </c>
      <c r="J54" s="37" t="str">
        <f>E21</f>
        <v xml:space="preserve">ProProjekt s.r.o.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>Martin Rousek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175</v>
      </c>
      <c r="E60" s="169"/>
      <c r="F60" s="169"/>
      <c r="G60" s="169"/>
      <c r="H60" s="169"/>
      <c r="I60" s="169"/>
      <c r="J60" s="170">
        <f>J90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176</v>
      </c>
      <c r="E61" s="175"/>
      <c r="F61" s="175"/>
      <c r="G61" s="175"/>
      <c r="H61" s="175"/>
      <c r="I61" s="175"/>
      <c r="J61" s="176">
        <f>J91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177</v>
      </c>
      <c r="E62" s="175"/>
      <c r="F62" s="175"/>
      <c r="G62" s="175"/>
      <c r="H62" s="175"/>
      <c r="I62" s="175"/>
      <c r="J62" s="176">
        <f>J95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178</v>
      </c>
      <c r="E63" s="175"/>
      <c r="F63" s="175"/>
      <c r="G63" s="175"/>
      <c r="H63" s="175"/>
      <c r="I63" s="175"/>
      <c r="J63" s="176">
        <f>J104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6"/>
      <c r="C64" s="167"/>
      <c r="D64" s="168" t="s">
        <v>179</v>
      </c>
      <c r="E64" s="169"/>
      <c r="F64" s="169"/>
      <c r="G64" s="169"/>
      <c r="H64" s="169"/>
      <c r="I64" s="169"/>
      <c r="J64" s="170">
        <f>J127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2"/>
      <c r="C65" s="173"/>
      <c r="D65" s="174" t="s">
        <v>180</v>
      </c>
      <c r="E65" s="175"/>
      <c r="F65" s="175"/>
      <c r="G65" s="175"/>
      <c r="H65" s="175"/>
      <c r="I65" s="175"/>
      <c r="J65" s="176">
        <f>J128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181</v>
      </c>
      <c r="E66" s="175"/>
      <c r="F66" s="175"/>
      <c r="G66" s="175"/>
      <c r="H66" s="175"/>
      <c r="I66" s="175"/>
      <c r="J66" s="176">
        <f>J147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182</v>
      </c>
      <c r="E67" s="175"/>
      <c r="F67" s="175"/>
      <c r="G67" s="175"/>
      <c r="H67" s="175"/>
      <c r="I67" s="175"/>
      <c r="J67" s="176">
        <f>J165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6"/>
      <c r="C68" s="167"/>
      <c r="D68" s="168" t="s">
        <v>102</v>
      </c>
      <c r="E68" s="169"/>
      <c r="F68" s="169"/>
      <c r="G68" s="169"/>
      <c r="H68" s="169"/>
      <c r="I68" s="169"/>
      <c r="J68" s="170">
        <f>J170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2"/>
      <c r="C69" s="173"/>
      <c r="D69" s="174" t="s">
        <v>108</v>
      </c>
      <c r="E69" s="175"/>
      <c r="F69" s="175"/>
      <c r="G69" s="175"/>
      <c r="H69" s="175"/>
      <c r="I69" s="175"/>
      <c r="J69" s="176">
        <f>J171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109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61" t="str">
        <f>E7</f>
        <v>Oprava střechy Domu kultury Šluknov, T.G. Masaryka 321</v>
      </c>
      <c r="F79" s="33"/>
      <c r="G79" s="33"/>
      <c r="H79" s="33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96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SO 1 - Zateplení podlahy podkroví</v>
      </c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>st.p.č.k. 200, k.ú. Šluknov</v>
      </c>
      <c r="G83" s="41"/>
      <c r="H83" s="41"/>
      <c r="I83" s="33" t="s">
        <v>23</v>
      </c>
      <c r="J83" s="73" t="str">
        <f>IF(J12="","",J12)</f>
        <v>24. 7. 2023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E15</f>
        <v>Mesto Šluknov</v>
      </c>
      <c r="G85" s="41"/>
      <c r="H85" s="41"/>
      <c r="I85" s="33" t="s">
        <v>32</v>
      </c>
      <c r="J85" s="37" t="str">
        <f>E21</f>
        <v xml:space="preserve">ProProjekt s.r.o. 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30</v>
      </c>
      <c r="D86" s="41"/>
      <c r="E86" s="41"/>
      <c r="F86" s="28" t="str">
        <f>IF(E18="","",E18)</f>
        <v>Vyplň údaj</v>
      </c>
      <c r="G86" s="41"/>
      <c r="H86" s="41"/>
      <c r="I86" s="33" t="s">
        <v>37</v>
      </c>
      <c r="J86" s="37" t="str">
        <f>E24</f>
        <v>Martin Rousek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8"/>
      <c r="B88" s="179"/>
      <c r="C88" s="180" t="s">
        <v>110</v>
      </c>
      <c r="D88" s="181" t="s">
        <v>60</v>
      </c>
      <c r="E88" s="181" t="s">
        <v>56</v>
      </c>
      <c r="F88" s="181" t="s">
        <v>57</v>
      </c>
      <c r="G88" s="181" t="s">
        <v>111</v>
      </c>
      <c r="H88" s="181" t="s">
        <v>112</v>
      </c>
      <c r="I88" s="181" t="s">
        <v>113</v>
      </c>
      <c r="J88" s="181" t="s">
        <v>100</v>
      </c>
      <c r="K88" s="182" t="s">
        <v>114</v>
      </c>
      <c r="L88" s="183"/>
      <c r="M88" s="93" t="s">
        <v>19</v>
      </c>
      <c r="N88" s="94" t="s">
        <v>45</v>
      </c>
      <c r="O88" s="94" t="s">
        <v>115</v>
      </c>
      <c r="P88" s="94" t="s">
        <v>116</v>
      </c>
      <c r="Q88" s="94" t="s">
        <v>117</v>
      </c>
      <c r="R88" s="94" t="s">
        <v>118</v>
      </c>
      <c r="S88" s="94" t="s">
        <v>119</v>
      </c>
      <c r="T88" s="95" t="s">
        <v>120</v>
      </c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</row>
    <row r="89" s="2" customFormat="1" ht="22.8" customHeight="1">
      <c r="A89" s="39"/>
      <c r="B89" s="40"/>
      <c r="C89" s="100" t="s">
        <v>121</v>
      </c>
      <c r="D89" s="41"/>
      <c r="E89" s="41"/>
      <c r="F89" s="41"/>
      <c r="G89" s="41"/>
      <c r="H89" s="41"/>
      <c r="I89" s="41"/>
      <c r="J89" s="184">
        <f>BK89</f>
        <v>0</v>
      </c>
      <c r="K89" s="41"/>
      <c r="L89" s="45"/>
      <c r="M89" s="96"/>
      <c r="N89" s="185"/>
      <c r="O89" s="97"/>
      <c r="P89" s="186">
        <f>P90+P127+P170</f>
        <v>0</v>
      </c>
      <c r="Q89" s="97"/>
      <c r="R89" s="186">
        <f>R90+R127+R170</f>
        <v>6.3443004000000007</v>
      </c>
      <c r="S89" s="97"/>
      <c r="T89" s="187">
        <f>T90+T127+T170</f>
        <v>11.09845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74</v>
      </c>
      <c r="AU89" s="18" t="s">
        <v>101</v>
      </c>
      <c r="BK89" s="188">
        <f>BK90+BK127+BK170</f>
        <v>0</v>
      </c>
    </row>
    <row r="90" s="12" customFormat="1" ht="25.92" customHeight="1">
      <c r="A90" s="12"/>
      <c r="B90" s="189"/>
      <c r="C90" s="190"/>
      <c r="D90" s="191" t="s">
        <v>74</v>
      </c>
      <c r="E90" s="192" t="s">
        <v>183</v>
      </c>
      <c r="F90" s="192" t="s">
        <v>184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P91+P95+P104</f>
        <v>0</v>
      </c>
      <c r="Q90" s="197"/>
      <c r="R90" s="198">
        <f>R91+R95+R104</f>
        <v>0</v>
      </c>
      <c r="S90" s="197"/>
      <c r="T90" s="199">
        <f>T91+T95+T104</f>
        <v>6.6471999999999998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83</v>
      </c>
      <c r="AT90" s="201" t="s">
        <v>74</v>
      </c>
      <c r="AU90" s="201" t="s">
        <v>75</v>
      </c>
      <c r="AY90" s="200" t="s">
        <v>125</v>
      </c>
      <c r="BK90" s="202">
        <f>BK91+BK95+BK104</f>
        <v>0</v>
      </c>
    </row>
    <row r="91" s="12" customFormat="1" ht="22.8" customHeight="1">
      <c r="A91" s="12"/>
      <c r="B91" s="189"/>
      <c r="C91" s="190"/>
      <c r="D91" s="191" t="s">
        <v>74</v>
      </c>
      <c r="E91" s="203" t="s">
        <v>83</v>
      </c>
      <c r="F91" s="203" t="s">
        <v>185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SUM(P92:P94)</f>
        <v>0</v>
      </c>
      <c r="Q91" s="197"/>
      <c r="R91" s="198">
        <f>SUM(R92:R94)</f>
        <v>0</v>
      </c>
      <c r="S91" s="197"/>
      <c r="T91" s="199">
        <f>SUM(T92:T94)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83</v>
      </c>
      <c r="AT91" s="201" t="s">
        <v>74</v>
      </c>
      <c r="AU91" s="201" t="s">
        <v>83</v>
      </c>
      <c r="AY91" s="200" t="s">
        <v>125</v>
      </c>
      <c r="BK91" s="202">
        <f>SUM(BK92:BK94)</f>
        <v>0</v>
      </c>
    </row>
    <row r="92" s="2" customFormat="1" ht="21.75" customHeight="1">
      <c r="A92" s="39"/>
      <c r="B92" s="40"/>
      <c r="C92" s="205" t="s">
        <v>83</v>
      </c>
      <c r="D92" s="205" t="s">
        <v>128</v>
      </c>
      <c r="E92" s="206" t="s">
        <v>186</v>
      </c>
      <c r="F92" s="207" t="s">
        <v>187</v>
      </c>
      <c r="G92" s="208" t="s">
        <v>188</v>
      </c>
      <c r="H92" s="209">
        <v>237.40000000000001</v>
      </c>
      <c r="I92" s="210"/>
      <c r="J92" s="211">
        <f>ROUND(I92*H92,2)</f>
        <v>0</v>
      </c>
      <c r="K92" s="207" t="s">
        <v>189</v>
      </c>
      <c r="L92" s="45"/>
      <c r="M92" s="212" t="s">
        <v>19</v>
      </c>
      <c r="N92" s="213" t="s">
        <v>46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151</v>
      </c>
      <c r="AT92" s="216" t="s">
        <v>128</v>
      </c>
      <c r="AU92" s="216" t="s">
        <v>85</v>
      </c>
      <c r="AY92" s="18" t="s">
        <v>125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83</v>
      </c>
      <c r="BK92" s="217">
        <f>ROUND(I92*H92,2)</f>
        <v>0</v>
      </c>
      <c r="BL92" s="18" t="s">
        <v>151</v>
      </c>
      <c r="BM92" s="216" t="s">
        <v>190</v>
      </c>
    </row>
    <row r="93" s="2" customFormat="1">
      <c r="A93" s="39"/>
      <c r="B93" s="40"/>
      <c r="C93" s="41"/>
      <c r="D93" s="218" t="s">
        <v>135</v>
      </c>
      <c r="E93" s="41"/>
      <c r="F93" s="219" t="s">
        <v>191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135</v>
      </c>
      <c r="AU93" s="18" t="s">
        <v>85</v>
      </c>
    </row>
    <row r="94" s="13" customFormat="1">
      <c r="A94" s="13"/>
      <c r="B94" s="227"/>
      <c r="C94" s="228"/>
      <c r="D94" s="229" t="s">
        <v>192</v>
      </c>
      <c r="E94" s="230" t="s">
        <v>19</v>
      </c>
      <c r="F94" s="231" t="s">
        <v>193</v>
      </c>
      <c r="G94" s="228"/>
      <c r="H94" s="232">
        <v>237.40000000000001</v>
      </c>
      <c r="I94" s="233"/>
      <c r="J94" s="228"/>
      <c r="K94" s="228"/>
      <c r="L94" s="234"/>
      <c r="M94" s="235"/>
      <c r="N94" s="236"/>
      <c r="O94" s="236"/>
      <c r="P94" s="236"/>
      <c r="Q94" s="236"/>
      <c r="R94" s="236"/>
      <c r="S94" s="236"/>
      <c r="T94" s="237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8" t="s">
        <v>192</v>
      </c>
      <c r="AU94" s="238" t="s">
        <v>85</v>
      </c>
      <c r="AV94" s="13" t="s">
        <v>85</v>
      </c>
      <c r="AW94" s="13" t="s">
        <v>36</v>
      </c>
      <c r="AX94" s="13" t="s">
        <v>83</v>
      </c>
      <c r="AY94" s="238" t="s">
        <v>125</v>
      </c>
    </row>
    <row r="95" s="12" customFormat="1" ht="22.8" customHeight="1">
      <c r="A95" s="12"/>
      <c r="B95" s="189"/>
      <c r="C95" s="190"/>
      <c r="D95" s="191" t="s">
        <v>74</v>
      </c>
      <c r="E95" s="203" t="s">
        <v>194</v>
      </c>
      <c r="F95" s="203" t="s">
        <v>195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SUM(P96:P103)</f>
        <v>0</v>
      </c>
      <c r="Q95" s="197"/>
      <c r="R95" s="198">
        <f>SUM(R96:R103)</f>
        <v>0</v>
      </c>
      <c r="S95" s="197"/>
      <c r="T95" s="199">
        <f>SUM(T96:T103)</f>
        <v>6.6471999999999998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83</v>
      </c>
      <c r="AT95" s="201" t="s">
        <v>74</v>
      </c>
      <c r="AU95" s="201" t="s">
        <v>83</v>
      </c>
      <c r="AY95" s="200" t="s">
        <v>125</v>
      </c>
      <c r="BK95" s="202">
        <f>SUM(BK96:BK103)</f>
        <v>0</v>
      </c>
    </row>
    <row r="96" s="2" customFormat="1" ht="24.15" customHeight="1">
      <c r="A96" s="39"/>
      <c r="B96" s="40"/>
      <c r="C96" s="205" t="s">
        <v>85</v>
      </c>
      <c r="D96" s="205" t="s">
        <v>128</v>
      </c>
      <c r="E96" s="206" t="s">
        <v>196</v>
      </c>
      <c r="F96" s="207" t="s">
        <v>197</v>
      </c>
      <c r="G96" s="208" t="s">
        <v>188</v>
      </c>
      <c r="H96" s="209">
        <v>337.39999999999998</v>
      </c>
      <c r="I96" s="210"/>
      <c r="J96" s="211">
        <f>ROUND(I96*H96,2)</f>
        <v>0</v>
      </c>
      <c r="K96" s="207" t="s">
        <v>189</v>
      </c>
      <c r="L96" s="45"/>
      <c r="M96" s="212" t="s">
        <v>19</v>
      </c>
      <c r="N96" s="213" t="s">
        <v>46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151</v>
      </c>
      <c r="AT96" s="216" t="s">
        <v>128</v>
      </c>
      <c r="AU96" s="216" t="s">
        <v>85</v>
      </c>
      <c r="AY96" s="18" t="s">
        <v>125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83</v>
      </c>
      <c r="BK96" s="217">
        <f>ROUND(I96*H96,2)</f>
        <v>0</v>
      </c>
      <c r="BL96" s="18" t="s">
        <v>151</v>
      </c>
      <c r="BM96" s="216" t="s">
        <v>198</v>
      </c>
    </row>
    <row r="97" s="2" customFormat="1">
      <c r="A97" s="39"/>
      <c r="B97" s="40"/>
      <c r="C97" s="41"/>
      <c r="D97" s="218" t="s">
        <v>135</v>
      </c>
      <c r="E97" s="41"/>
      <c r="F97" s="219" t="s">
        <v>199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135</v>
      </c>
      <c r="AU97" s="18" t="s">
        <v>85</v>
      </c>
    </row>
    <row r="98" s="13" customFormat="1">
      <c r="A98" s="13"/>
      <c r="B98" s="227"/>
      <c r="C98" s="228"/>
      <c r="D98" s="229" t="s">
        <v>192</v>
      </c>
      <c r="E98" s="230" t="s">
        <v>19</v>
      </c>
      <c r="F98" s="231" t="s">
        <v>200</v>
      </c>
      <c r="G98" s="228"/>
      <c r="H98" s="232">
        <v>237.40000000000001</v>
      </c>
      <c r="I98" s="233"/>
      <c r="J98" s="228"/>
      <c r="K98" s="228"/>
      <c r="L98" s="234"/>
      <c r="M98" s="235"/>
      <c r="N98" s="236"/>
      <c r="O98" s="236"/>
      <c r="P98" s="236"/>
      <c r="Q98" s="236"/>
      <c r="R98" s="236"/>
      <c r="S98" s="236"/>
      <c r="T98" s="23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8" t="s">
        <v>192</v>
      </c>
      <c r="AU98" s="238" t="s">
        <v>85</v>
      </c>
      <c r="AV98" s="13" t="s">
        <v>85</v>
      </c>
      <c r="AW98" s="13" t="s">
        <v>36</v>
      </c>
      <c r="AX98" s="13" t="s">
        <v>75</v>
      </c>
      <c r="AY98" s="238" t="s">
        <v>125</v>
      </c>
    </row>
    <row r="99" s="13" customFormat="1">
      <c r="A99" s="13"/>
      <c r="B99" s="227"/>
      <c r="C99" s="228"/>
      <c r="D99" s="229" t="s">
        <v>192</v>
      </c>
      <c r="E99" s="230" t="s">
        <v>19</v>
      </c>
      <c r="F99" s="231" t="s">
        <v>201</v>
      </c>
      <c r="G99" s="228"/>
      <c r="H99" s="232">
        <v>100</v>
      </c>
      <c r="I99" s="233"/>
      <c r="J99" s="228"/>
      <c r="K99" s="228"/>
      <c r="L99" s="234"/>
      <c r="M99" s="235"/>
      <c r="N99" s="236"/>
      <c r="O99" s="236"/>
      <c r="P99" s="236"/>
      <c r="Q99" s="236"/>
      <c r="R99" s="236"/>
      <c r="S99" s="236"/>
      <c r="T99" s="23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8" t="s">
        <v>192</v>
      </c>
      <c r="AU99" s="238" t="s">
        <v>85</v>
      </c>
      <c r="AV99" s="13" t="s">
        <v>85</v>
      </c>
      <c r="AW99" s="13" t="s">
        <v>36</v>
      </c>
      <c r="AX99" s="13" t="s">
        <v>75</v>
      </c>
      <c r="AY99" s="238" t="s">
        <v>125</v>
      </c>
    </row>
    <row r="100" s="14" customFormat="1">
      <c r="A100" s="14"/>
      <c r="B100" s="239"/>
      <c r="C100" s="240"/>
      <c r="D100" s="229" t="s">
        <v>192</v>
      </c>
      <c r="E100" s="241" t="s">
        <v>19</v>
      </c>
      <c r="F100" s="242" t="s">
        <v>202</v>
      </c>
      <c r="G100" s="240"/>
      <c r="H100" s="243">
        <v>337.39999999999998</v>
      </c>
      <c r="I100" s="244"/>
      <c r="J100" s="240"/>
      <c r="K100" s="240"/>
      <c r="L100" s="245"/>
      <c r="M100" s="246"/>
      <c r="N100" s="247"/>
      <c r="O100" s="247"/>
      <c r="P100" s="247"/>
      <c r="Q100" s="247"/>
      <c r="R100" s="247"/>
      <c r="S100" s="247"/>
      <c r="T100" s="24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9" t="s">
        <v>192</v>
      </c>
      <c r="AU100" s="249" t="s">
        <v>85</v>
      </c>
      <c r="AV100" s="14" t="s">
        <v>151</v>
      </c>
      <c r="AW100" s="14" t="s">
        <v>36</v>
      </c>
      <c r="AX100" s="14" t="s">
        <v>83</v>
      </c>
      <c r="AY100" s="249" t="s">
        <v>125</v>
      </c>
    </row>
    <row r="101" s="2" customFormat="1" ht="16.5" customHeight="1">
      <c r="A101" s="39"/>
      <c r="B101" s="40"/>
      <c r="C101" s="205" t="s">
        <v>144</v>
      </c>
      <c r="D101" s="205" t="s">
        <v>128</v>
      </c>
      <c r="E101" s="206" t="s">
        <v>203</v>
      </c>
      <c r="F101" s="207" t="s">
        <v>204</v>
      </c>
      <c r="G101" s="208" t="s">
        <v>205</v>
      </c>
      <c r="H101" s="209">
        <v>4.7480000000000002</v>
      </c>
      <c r="I101" s="210"/>
      <c r="J101" s="211">
        <f>ROUND(I101*H101,2)</f>
        <v>0</v>
      </c>
      <c r="K101" s="207" t="s">
        <v>189</v>
      </c>
      <c r="L101" s="45"/>
      <c r="M101" s="212" t="s">
        <v>19</v>
      </c>
      <c r="N101" s="213" t="s">
        <v>46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1.3999999999999999</v>
      </c>
      <c r="T101" s="215">
        <f>S101*H101</f>
        <v>6.6471999999999998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151</v>
      </c>
      <c r="AT101" s="216" t="s">
        <v>128</v>
      </c>
      <c r="AU101" s="216" t="s">
        <v>85</v>
      </c>
      <c r="AY101" s="18" t="s">
        <v>125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83</v>
      </c>
      <c r="BK101" s="217">
        <f>ROUND(I101*H101,2)</f>
        <v>0</v>
      </c>
      <c r="BL101" s="18" t="s">
        <v>151</v>
      </c>
      <c r="BM101" s="216" t="s">
        <v>206</v>
      </c>
    </row>
    <row r="102" s="2" customFormat="1">
      <c r="A102" s="39"/>
      <c r="B102" s="40"/>
      <c r="C102" s="41"/>
      <c r="D102" s="218" t="s">
        <v>135</v>
      </c>
      <c r="E102" s="41"/>
      <c r="F102" s="219" t="s">
        <v>207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135</v>
      </c>
      <c r="AU102" s="18" t="s">
        <v>85</v>
      </c>
    </row>
    <row r="103" s="13" customFormat="1">
      <c r="A103" s="13"/>
      <c r="B103" s="227"/>
      <c r="C103" s="228"/>
      <c r="D103" s="229" t="s">
        <v>192</v>
      </c>
      <c r="E103" s="230" t="s">
        <v>19</v>
      </c>
      <c r="F103" s="231" t="s">
        <v>208</v>
      </c>
      <c r="G103" s="228"/>
      <c r="H103" s="232">
        <v>4.7480000000000002</v>
      </c>
      <c r="I103" s="233"/>
      <c r="J103" s="228"/>
      <c r="K103" s="228"/>
      <c r="L103" s="234"/>
      <c r="M103" s="235"/>
      <c r="N103" s="236"/>
      <c r="O103" s="236"/>
      <c r="P103" s="236"/>
      <c r="Q103" s="236"/>
      <c r="R103" s="236"/>
      <c r="S103" s="236"/>
      <c r="T103" s="23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8" t="s">
        <v>192</v>
      </c>
      <c r="AU103" s="238" t="s">
        <v>85</v>
      </c>
      <c r="AV103" s="13" t="s">
        <v>85</v>
      </c>
      <c r="AW103" s="13" t="s">
        <v>36</v>
      </c>
      <c r="AX103" s="13" t="s">
        <v>83</v>
      </c>
      <c r="AY103" s="238" t="s">
        <v>125</v>
      </c>
    </row>
    <row r="104" s="12" customFormat="1" ht="22.8" customHeight="1">
      <c r="A104" s="12"/>
      <c r="B104" s="189"/>
      <c r="C104" s="190"/>
      <c r="D104" s="191" t="s">
        <v>74</v>
      </c>
      <c r="E104" s="203" t="s">
        <v>209</v>
      </c>
      <c r="F104" s="203" t="s">
        <v>210</v>
      </c>
      <c r="G104" s="190"/>
      <c r="H104" s="190"/>
      <c r="I104" s="193"/>
      <c r="J104" s="204">
        <f>BK104</f>
        <v>0</v>
      </c>
      <c r="K104" s="190"/>
      <c r="L104" s="195"/>
      <c r="M104" s="196"/>
      <c r="N104" s="197"/>
      <c r="O104" s="197"/>
      <c r="P104" s="198">
        <f>SUM(P105:P126)</f>
        <v>0</v>
      </c>
      <c r="Q104" s="197"/>
      <c r="R104" s="198">
        <f>SUM(R105:R126)</f>
        <v>0</v>
      </c>
      <c r="S104" s="197"/>
      <c r="T104" s="199">
        <f>SUM(T105:T126)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83</v>
      </c>
      <c r="AT104" s="201" t="s">
        <v>74</v>
      </c>
      <c r="AU104" s="201" t="s">
        <v>83</v>
      </c>
      <c r="AY104" s="200" t="s">
        <v>125</v>
      </c>
      <c r="BK104" s="202">
        <f>SUM(BK105:BK126)</f>
        <v>0</v>
      </c>
    </row>
    <row r="105" s="2" customFormat="1" ht="24.15" customHeight="1">
      <c r="A105" s="39"/>
      <c r="B105" s="40"/>
      <c r="C105" s="205" t="s">
        <v>151</v>
      </c>
      <c r="D105" s="205" t="s">
        <v>128</v>
      </c>
      <c r="E105" s="206" t="s">
        <v>211</v>
      </c>
      <c r="F105" s="207" t="s">
        <v>212</v>
      </c>
      <c r="G105" s="208" t="s">
        <v>213</v>
      </c>
      <c r="H105" s="209">
        <v>9.6379999999999999</v>
      </c>
      <c r="I105" s="210"/>
      <c r="J105" s="211">
        <f>ROUND(I105*H105,2)</f>
        <v>0</v>
      </c>
      <c r="K105" s="207" t="s">
        <v>189</v>
      </c>
      <c r="L105" s="45"/>
      <c r="M105" s="212" t="s">
        <v>19</v>
      </c>
      <c r="N105" s="213" t="s">
        <v>46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151</v>
      </c>
      <c r="AT105" s="216" t="s">
        <v>128</v>
      </c>
      <c r="AU105" s="216" t="s">
        <v>85</v>
      </c>
      <c r="AY105" s="18" t="s">
        <v>125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83</v>
      </c>
      <c r="BK105" s="217">
        <f>ROUND(I105*H105,2)</f>
        <v>0</v>
      </c>
      <c r="BL105" s="18" t="s">
        <v>151</v>
      </c>
      <c r="BM105" s="216" t="s">
        <v>214</v>
      </c>
    </row>
    <row r="106" s="2" customFormat="1">
      <c r="A106" s="39"/>
      <c r="B106" s="40"/>
      <c r="C106" s="41"/>
      <c r="D106" s="218" t="s">
        <v>135</v>
      </c>
      <c r="E106" s="41"/>
      <c r="F106" s="219" t="s">
        <v>215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135</v>
      </c>
      <c r="AU106" s="18" t="s">
        <v>85</v>
      </c>
    </row>
    <row r="107" s="13" customFormat="1">
      <c r="A107" s="13"/>
      <c r="B107" s="227"/>
      <c r="C107" s="228"/>
      <c r="D107" s="229" t="s">
        <v>192</v>
      </c>
      <c r="E107" s="230" t="s">
        <v>19</v>
      </c>
      <c r="F107" s="231" t="s">
        <v>216</v>
      </c>
      <c r="G107" s="228"/>
      <c r="H107" s="232">
        <v>6.6470000000000002</v>
      </c>
      <c r="I107" s="233"/>
      <c r="J107" s="228"/>
      <c r="K107" s="228"/>
      <c r="L107" s="234"/>
      <c r="M107" s="235"/>
      <c r="N107" s="236"/>
      <c r="O107" s="236"/>
      <c r="P107" s="236"/>
      <c r="Q107" s="236"/>
      <c r="R107" s="236"/>
      <c r="S107" s="236"/>
      <c r="T107" s="23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8" t="s">
        <v>192</v>
      </c>
      <c r="AU107" s="238" t="s">
        <v>85</v>
      </c>
      <c r="AV107" s="13" t="s">
        <v>85</v>
      </c>
      <c r="AW107" s="13" t="s">
        <v>36</v>
      </c>
      <c r="AX107" s="13" t="s">
        <v>75</v>
      </c>
      <c r="AY107" s="238" t="s">
        <v>125</v>
      </c>
    </row>
    <row r="108" s="13" customFormat="1">
      <c r="A108" s="13"/>
      <c r="B108" s="227"/>
      <c r="C108" s="228"/>
      <c r="D108" s="229" t="s">
        <v>192</v>
      </c>
      <c r="E108" s="230" t="s">
        <v>19</v>
      </c>
      <c r="F108" s="231" t="s">
        <v>217</v>
      </c>
      <c r="G108" s="228"/>
      <c r="H108" s="232">
        <v>2.9910000000000001</v>
      </c>
      <c r="I108" s="233"/>
      <c r="J108" s="228"/>
      <c r="K108" s="228"/>
      <c r="L108" s="234"/>
      <c r="M108" s="235"/>
      <c r="N108" s="236"/>
      <c r="O108" s="236"/>
      <c r="P108" s="236"/>
      <c r="Q108" s="236"/>
      <c r="R108" s="236"/>
      <c r="S108" s="236"/>
      <c r="T108" s="23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8" t="s">
        <v>192</v>
      </c>
      <c r="AU108" s="238" t="s">
        <v>85</v>
      </c>
      <c r="AV108" s="13" t="s">
        <v>85</v>
      </c>
      <c r="AW108" s="13" t="s">
        <v>36</v>
      </c>
      <c r="AX108" s="13" t="s">
        <v>75</v>
      </c>
      <c r="AY108" s="238" t="s">
        <v>125</v>
      </c>
    </row>
    <row r="109" s="14" customFormat="1">
      <c r="A109" s="14"/>
      <c r="B109" s="239"/>
      <c r="C109" s="240"/>
      <c r="D109" s="229" t="s">
        <v>192</v>
      </c>
      <c r="E109" s="241" t="s">
        <v>19</v>
      </c>
      <c r="F109" s="242" t="s">
        <v>202</v>
      </c>
      <c r="G109" s="240"/>
      <c r="H109" s="243">
        <v>9.6379999999999999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9" t="s">
        <v>192</v>
      </c>
      <c r="AU109" s="249" t="s">
        <v>85</v>
      </c>
      <c r="AV109" s="14" t="s">
        <v>151</v>
      </c>
      <c r="AW109" s="14" t="s">
        <v>36</v>
      </c>
      <c r="AX109" s="14" t="s">
        <v>83</v>
      </c>
      <c r="AY109" s="249" t="s">
        <v>125</v>
      </c>
    </row>
    <row r="110" s="2" customFormat="1" ht="21.75" customHeight="1">
      <c r="A110" s="39"/>
      <c r="B110" s="40"/>
      <c r="C110" s="205" t="s">
        <v>124</v>
      </c>
      <c r="D110" s="205" t="s">
        <v>128</v>
      </c>
      <c r="E110" s="206" t="s">
        <v>218</v>
      </c>
      <c r="F110" s="207" t="s">
        <v>219</v>
      </c>
      <c r="G110" s="208" t="s">
        <v>213</v>
      </c>
      <c r="H110" s="209">
        <v>9.6379999999999999</v>
      </c>
      <c r="I110" s="210"/>
      <c r="J110" s="211">
        <f>ROUND(I110*H110,2)</f>
        <v>0</v>
      </c>
      <c r="K110" s="207" t="s">
        <v>189</v>
      </c>
      <c r="L110" s="45"/>
      <c r="M110" s="212" t="s">
        <v>19</v>
      </c>
      <c r="N110" s="213" t="s">
        <v>46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151</v>
      </c>
      <c r="AT110" s="216" t="s">
        <v>128</v>
      </c>
      <c r="AU110" s="216" t="s">
        <v>85</v>
      </c>
      <c r="AY110" s="18" t="s">
        <v>125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83</v>
      </c>
      <c r="BK110" s="217">
        <f>ROUND(I110*H110,2)</f>
        <v>0</v>
      </c>
      <c r="BL110" s="18" t="s">
        <v>151</v>
      </c>
      <c r="BM110" s="216" t="s">
        <v>220</v>
      </c>
    </row>
    <row r="111" s="2" customFormat="1">
      <c r="A111" s="39"/>
      <c r="B111" s="40"/>
      <c r="C111" s="41"/>
      <c r="D111" s="218" t="s">
        <v>135</v>
      </c>
      <c r="E111" s="41"/>
      <c r="F111" s="219" t="s">
        <v>221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135</v>
      </c>
      <c r="AU111" s="18" t="s">
        <v>85</v>
      </c>
    </row>
    <row r="112" s="13" customFormat="1">
      <c r="A112" s="13"/>
      <c r="B112" s="227"/>
      <c r="C112" s="228"/>
      <c r="D112" s="229" t="s">
        <v>192</v>
      </c>
      <c r="E112" s="230" t="s">
        <v>19</v>
      </c>
      <c r="F112" s="231" t="s">
        <v>216</v>
      </c>
      <c r="G112" s="228"/>
      <c r="H112" s="232">
        <v>6.6470000000000002</v>
      </c>
      <c r="I112" s="233"/>
      <c r="J112" s="228"/>
      <c r="K112" s="228"/>
      <c r="L112" s="234"/>
      <c r="M112" s="235"/>
      <c r="N112" s="236"/>
      <c r="O112" s="236"/>
      <c r="P112" s="236"/>
      <c r="Q112" s="236"/>
      <c r="R112" s="236"/>
      <c r="S112" s="236"/>
      <c r="T112" s="23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8" t="s">
        <v>192</v>
      </c>
      <c r="AU112" s="238" t="s">
        <v>85</v>
      </c>
      <c r="AV112" s="13" t="s">
        <v>85</v>
      </c>
      <c r="AW112" s="13" t="s">
        <v>36</v>
      </c>
      <c r="AX112" s="13" t="s">
        <v>75</v>
      </c>
      <c r="AY112" s="238" t="s">
        <v>125</v>
      </c>
    </row>
    <row r="113" s="13" customFormat="1">
      <c r="A113" s="13"/>
      <c r="B113" s="227"/>
      <c r="C113" s="228"/>
      <c r="D113" s="229" t="s">
        <v>192</v>
      </c>
      <c r="E113" s="230" t="s">
        <v>19</v>
      </c>
      <c r="F113" s="231" t="s">
        <v>217</v>
      </c>
      <c r="G113" s="228"/>
      <c r="H113" s="232">
        <v>2.9910000000000001</v>
      </c>
      <c r="I113" s="233"/>
      <c r="J113" s="228"/>
      <c r="K113" s="228"/>
      <c r="L113" s="234"/>
      <c r="M113" s="235"/>
      <c r="N113" s="236"/>
      <c r="O113" s="236"/>
      <c r="P113" s="236"/>
      <c r="Q113" s="236"/>
      <c r="R113" s="236"/>
      <c r="S113" s="236"/>
      <c r="T113" s="23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8" t="s">
        <v>192</v>
      </c>
      <c r="AU113" s="238" t="s">
        <v>85</v>
      </c>
      <c r="AV113" s="13" t="s">
        <v>85</v>
      </c>
      <c r="AW113" s="13" t="s">
        <v>36</v>
      </c>
      <c r="AX113" s="13" t="s">
        <v>75</v>
      </c>
      <c r="AY113" s="238" t="s">
        <v>125</v>
      </c>
    </row>
    <row r="114" s="14" customFormat="1">
      <c r="A114" s="14"/>
      <c r="B114" s="239"/>
      <c r="C114" s="240"/>
      <c r="D114" s="229" t="s">
        <v>192</v>
      </c>
      <c r="E114" s="241" t="s">
        <v>19</v>
      </c>
      <c r="F114" s="242" t="s">
        <v>202</v>
      </c>
      <c r="G114" s="240"/>
      <c r="H114" s="243">
        <v>9.6379999999999999</v>
      </c>
      <c r="I114" s="244"/>
      <c r="J114" s="240"/>
      <c r="K114" s="240"/>
      <c r="L114" s="245"/>
      <c r="M114" s="246"/>
      <c r="N114" s="247"/>
      <c r="O114" s="247"/>
      <c r="P114" s="247"/>
      <c r="Q114" s="247"/>
      <c r="R114" s="247"/>
      <c r="S114" s="247"/>
      <c r="T114" s="24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9" t="s">
        <v>192</v>
      </c>
      <c r="AU114" s="249" t="s">
        <v>85</v>
      </c>
      <c r="AV114" s="14" t="s">
        <v>151</v>
      </c>
      <c r="AW114" s="14" t="s">
        <v>36</v>
      </c>
      <c r="AX114" s="14" t="s">
        <v>83</v>
      </c>
      <c r="AY114" s="249" t="s">
        <v>125</v>
      </c>
    </row>
    <row r="115" s="2" customFormat="1" ht="24.15" customHeight="1">
      <c r="A115" s="39"/>
      <c r="B115" s="40"/>
      <c r="C115" s="205" t="s">
        <v>164</v>
      </c>
      <c r="D115" s="205" t="s">
        <v>128</v>
      </c>
      <c r="E115" s="206" t="s">
        <v>222</v>
      </c>
      <c r="F115" s="207" t="s">
        <v>223</v>
      </c>
      <c r="G115" s="208" t="s">
        <v>213</v>
      </c>
      <c r="H115" s="209">
        <v>472.262</v>
      </c>
      <c r="I115" s="210"/>
      <c r="J115" s="211">
        <f>ROUND(I115*H115,2)</f>
        <v>0</v>
      </c>
      <c r="K115" s="207" t="s">
        <v>189</v>
      </c>
      <c r="L115" s="45"/>
      <c r="M115" s="212" t="s">
        <v>19</v>
      </c>
      <c r="N115" s="213" t="s">
        <v>46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151</v>
      </c>
      <c r="AT115" s="216" t="s">
        <v>128</v>
      </c>
      <c r="AU115" s="216" t="s">
        <v>85</v>
      </c>
      <c r="AY115" s="18" t="s">
        <v>125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83</v>
      </c>
      <c r="BK115" s="217">
        <f>ROUND(I115*H115,2)</f>
        <v>0</v>
      </c>
      <c r="BL115" s="18" t="s">
        <v>151</v>
      </c>
      <c r="BM115" s="216" t="s">
        <v>224</v>
      </c>
    </row>
    <row r="116" s="2" customFormat="1">
      <c r="A116" s="39"/>
      <c r="B116" s="40"/>
      <c r="C116" s="41"/>
      <c r="D116" s="218" t="s">
        <v>135</v>
      </c>
      <c r="E116" s="41"/>
      <c r="F116" s="219" t="s">
        <v>225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135</v>
      </c>
      <c r="AU116" s="18" t="s">
        <v>85</v>
      </c>
    </row>
    <row r="117" s="13" customFormat="1">
      <c r="A117" s="13"/>
      <c r="B117" s="227"/>
      <c r="C117" s="228"/>
      <c r="D117" s="229" t="s">
        <v>192</v>
      </c>
      <c r="E117" s="230" t="s">
        <v>19</v>
      </c>
      <c r="F117" s="231" t="s">
        <v>216</v>
      </c>
      <c r="G117" s="228"/>
      <c r="H117" s="232">
        <v>6.6470000000000002</v>
      </c>
      <c r="I117" s="233"/>
      <c r="J117" s="228"/>
      <c r="K117" s="228"/>
      <c r="L117" s="234"/>
      <c r="M117" s="235"/>
      <c r="N117" s="236"/>
      <c r="O117" s="236"/>
      <c r="P117" s="236"/>
      <c r="Q117" s="236"/>
      <c r="R117" s="236"/>
      <c r="S117" s="236"/>
      <c r="T117" s="23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8" t="s">
        <v>192</v>
      </c>
      <c r="AU117" s="238" t="s">
        <v>85</v>
      </c>
      <c r="AV117" s="13" t="s">
        <v>85</v>
      </c>
      <c r="AW117" s="13" t="s">
        <v>36</v>
      </c>
      <c r="AX117" s="13" t="s">
        <v>75</v>
      </c>
      <c r="AY117" s="238" t="s">
        <v>125</v>
      </c>
    </row>
    <row r="118" s="13" customFormat="1">
      <c r="A118" s="13"/>
      <c r="B118" s="227"/>
      <c r="C118" s="228"/>
      <c r="D118" s="229" t="s">
        <v>192</v>
      </c>
      <c r="E118" s="230" t="s">
        <v>19</v>
      </c>
      <c r="F118" s="231" t="s">
        <v>217</v>
      </c>
      <c r="G118" s="228"/>
      <c r="H118" s="232">
        <v>2.9910000000000001</v>
      </c>
      <c r="I118" s="233"/>
      <c r="J118" s="228"/>
      <c r="K118" s="228"/>
      <c r="L118" s="234"/>
      <c r="M118" s="235"/>
      <c r="N118" s="236"/>
      <c r="O118" s="236"/>
      <c r="P118" s="236"/>
      <c r="Q118" s="236"/>
      <c r="R118" s="236"/>
      <c r="S118" s="236"/>
      <c r="T118" s="23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8" t="s">
        <v>192</v>
      </c>
      <c r="AU118" s="238" t="s">
        <v>85</v>
      </c>
      <c r="AV118" s="13" t="s">
        <v>85</v>
      </c>
      <c r="AW118" s="13" t="s">
        <v>36</v>
      </c>
      <c r="AX118" s="13" t="s">
        <v>75</v>
      </c>
      <c r="AY118" s="238" t="s">
        <v>125</v>
      </c>
    </row>
    <row r="119" s="14" customFormat="1">
      <c r="A119" s="14"/>
      <c r="B119" s="239"/>
      <c r="C119" s="240"/>
      <c r="D119" s="229" t="s">
        <v>192</v>
      </c>
      <c r="E119" s="241" t="s">
        <v>19</v>
      </c>
      <c r="F119" s="242" t="s">
        <v>202</v>
      </c>
      <c r="G119" s="240"/>
      <c r="H119" s="243">
        <v>9.6379999999999999</v>
      </c>
      <c r="I119" s="244"/>
      <c r="J119" s="240"/>
      <c r="K119" s="240"/>
      <c r="L119" s="245"/>
      <c r="M119" s="246"/>
      <c r="N119" s="247"/>
      <c r="O119" s="247"/>
      <c r="P119" s="247"/>
      <c r="Q119" s="247"/>
      <c r="R119" s="247"/>
      <c r="S119" s="247"/>
      <c r="T119" s="24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9" t="s">
        <v>192</v>
      </c>
      <c r="AU119" s="249" t="s">
        <v>85</v>
      </c>
      <c r="AV119" s="14" t="s">
        <v>151</v>
      </c>
      <c r="AW119" s="14" t="s">
        <v>36</v>
      </c>
      <c r="AX119" s="14" t="s">
        <v>83</v>
      </c>
      <c r="AY119" s="249" t="s">
        <v>125</v>
      </c>
    </row>
    <row r="120" s="13" customFormat="1">
      <c r="A120" s="13"/>
      <c r="B120" s="227"/>
      <c r="C120" s="228"/>
      <c r="D120" s="229" t="s">
        <v>192</v>
      </c>
      <c r="E120" s="228"/>
      <c r="F120" s="231" t="s">
        <v>226</v>
      </c>
      <c r="G120" s="228"/>
      <c r="H120" s="232">
        <v>472.262</v>
      </c>
      <c r="I120" s="233"/>
      <c r="J120" s="228"/>
      <c r="K120" s="228"/>
      <c r="L120" s="234"/>
      <c r="M120" s="235"/>
      <c r="N120" s="236"/>
      <c r="O120" s="236"/>
      <c r="P120" s="236"/>
      <c r="Q120" s="236"/>
      <c r="R120" s="236"/>
      <c r="S120" s="236"/>
      <c r="T120" s="23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8" t="s">
        <v>192</v>
      </c>
      <c r="AU120" s="238" t="s">
        <v>85</v>
      </c>
      <c r="AV120" s="13" t="s">
        <v>85</v>
      </c>
      <c r="AW120" s="13" t="s">
        <v>4</v>
      </c>
      <c r="AX120" s="13" t="s">
        <v>83</v>
      </c>
      <c r="AY120" s="238" t="s">
        <v>125</v>
      </c>
    </row>
    <row r="121" s="2" customFormat="1" ht="24.15" customHeight="1">
      <c r="A121" s="39"/>
      <c r="B121" s="40"/>
      <c r="C121" s="205" t="s">
        <v>169</v>
      </c>
      <c r="D121" s="205" t="s">
        <v>128</v>
      </c>
      <c r="E121" s="206" t="s">
        <v>227</v>
      </c>
      <c r="F121" s="207" t="s">
        <v>228</v>
      </c>
      <c r="G121" s="208" t="s">
        <v>213</v>
      </c>
      <c r="H121" s="209">
        <v>2.9910000000000001</v>
      </c>
      <c r="I121" s="210"/>
      <c r="J121" s="211">
        <f>ROUND(I121*H121,2)</f>
        <v>0</v>
      </c>
      <c r="K121" s="207" t="s">
        <v>189</v>
      </c>
      <c r="L121" s="45"/>
      <c r="M121" s="212" t="s">
        <v>19</v>
      </c>
      <c r="N121" s="213" t="s">
        <v>46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151</v>
      </c>
      <c r="AT121" s="216" t="s">
        <v>128</v>
      </c>
      <c r="AU121" s="216" t="s">
        <v>85</v>
      </c>
      <c r="AY121" s="18" t="s">
        <v>125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83</v>
      </c>
      <c r="BK121" s="217">
        <f>ROUND(I121*H121,2)</f>
        <v>0</v>
      </c>
      <c r="BL121" s="18" t="s">
        <v>151</v>
      </c>
      <c r="BM121" s="216" t="s">
        <v>229</v>
      </c>
    </row>
    <row r="122" s="2" customFormat="1">
      <c r="A122" s="39"/>
      <c r="B122" s="40"/>
      <c r="C122" s="41"/>
      <c r="D122" s="218" t="s">
        <v>135</v>
      </c>
      <c r="E122" s="41"/>
      <c r="F122" s="219" t="s">
        <v>230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135</v>
      </c>
      <c r="AU122" s="18" t="s">
        <v>85</v>
      </c>
    </row>
    <row r="123" s="13" customFormat="1">
      <c r="A123" s="13"/>
      <c r="B123" s="227"/>
      <c r="C123" s="228"/>
      <c r="D123" s="229" t="s">
        <v>192</v>
      </c>
      <c r="E123" s="230" t="s">
        <v>19</v>
      </c>
      <c r="F123" s="231" t="s">
        <v>217</v>
      </c>
      <c r="G123" s="228"/>
      <c r="H123" s="232">
        <v>2.9910000000000001</v>
      </c>
      <c r="I123" s="233"/>
      <c r="J123" s="228"/>
      <c r="K123" s="228"/>
      <c r="L123" s="234"/>
      <c r="M123" s="235"/>
      <c r="N123" s="236"/>
      <c r="O123" s="236"/>
      <c r="P123" s="236"/>
      <c r="Q123" s="236"/>
      <c r="R123" s="236"/>
      <c r="S123" s="236"/>
      <c r="T123" s="23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8" t="s">
        <v>192</v>
      </c>
      <c r="AU123" s="238" t="s">
        <v>85</v>
      </c>
      <c r="AV123" s="13" t="s">
        <v>85</v>
      </c>
      <c r="AW123" s="13" t="s">
        <v>36</v>
      </c>
      <c r="AX123" s="13" t="s">
        <v>83</v>
      </c>
      <c r="AY123" s="238" t="s">
        <v>125</v>
      </c>
    </row>
    <row r="124" s="2" customFormat="1" ht="24.15" customHeight="1">
      <c r="A124" s="39"/>
      <c r="B124" s="40"/>
      <c r="C124" s="205" t="s">
        <v>231</v>
      </c>
      <c r="D124" s="205" t="s">
        <v>128</v>
      </c>
      <c r="E124" s="206" t="s">
        <v>232</v>
      </c>
      <c r="F124" s="207" t="s">
        <v>233</v>
      </c>
      <c r="G124" s="208" t="s">
        <v>213</v>
      </c>
      <c r="H124" s="209">
        <v>6.6470000000000002</v>
      </c>
      <c r="I124" s="210"/>
      <c r="J124" s="211">
        <f>ROUND(I124*H124,2)</f>
        <v>0</v>
      </c>
      <c r="K124" s="207" t="s">
        <v>189</v>
      </c>
      <c r="L124" s="45"/>
      <c r="M124" s="212" t="s">
        <v>19</v>
      </c>
      <c r="N124" s="213" t="s">
        <v>46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151</v>
      </c>
      <c r="AT124" s="216" t="s">
        <v>128</v>
      </c>
      <c r="AU124" s="216" t="s">
        <v>85</v>
      </c>
      <c r="AY124" s="18" t="s">
        <v>125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83</v>
      </c>
      <c r="BK124" s="217">
        <f>ROUND(I124*H124,2)</f>
        <v>0</v>
      </c>
      <c r="BL124" s="18" t="s">
        <v>151</v>
      </c>
      <c r="BM124" s="216" t="s">
        <v>234</v>
      </c>
    </row>
    <row r="125" s="2" customFormat="1">
      <c r="A125" s="39"/>
      <c r="B125" s="40"/>
      <c r="C125" s="41"/>
      <c r="D125" s="218" t="s">
        <v>135</v>
      </c>
      <c r="E125" s="41"/>
      <c r="F125" s="219" t="s">
        <v>235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135</v>
      </c>
      <c r="AU125" s="18" t="s">
        <v>85</v>
      </c>
    </row>
    <row r="126" s="13" customFormat="1">
      <c r="A126" s="13"/>
      <c r="B126" s="227"/>
      <c r="C126" s="228"/>
      <c r="D126" s="229" t="s">
        <v>192</v>
      </c>
      <c r="E126" s="230" t="s">
        <v>19</v>
      </c>
      <c r="F126" s="231" t="s">
        <v>216</v>
      </c>
      <c r="G126" s="228"/>
      <c r="H126" s="232">
        <v>6.6470000000000002</v>
      </c>
      <c r="I126" s="233"/>
      <c r="J126" s="228"/>
      <c r="K126" s="228"/>
      <c r="L126" s="234"/>
      <c r="M126" s="235"/>
      <c r="N126" s="236"/>
      <c r="O126" s="236"/>
      <c r="P126" s="236"/>
      <c r="Q126" s="236"/>
      <c r="R126" s="236"/>
      <c r="S126" s="236"/>
      <c r="T126" s="23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8" t="s">
        <v>192</v>
      </c>
      <c r="AU126" s="238" t="s">
        <v>85</v>
      </c>
      <c r="AV126" s="13" t="s">
        <v>85</v>
      </c>
      <c r="AW126" s="13" t="s">
        <v>36</v>
      </c>
      <c r="AX126" s="13" t="s">
        <v>83</v>
      </c>
      <c r="AY126" s="238" t="s">
        <v>125</v>
      </c>
    </row>
    <row r="127" s="12" customFormat="1" ht="25.92" customHeight="1">
      <c r="A127" s="12"/>
      <c r="B127" s="189"/>
      <c r="C127" s="190"/>
      <c r="D127" s="191" t="s">
        <v>74</v>
      </c>
      <c r="E127" s="192" t="s">
        <v>236</v>
      </c>
      <c r="F127" s="192" t="s">
        <v>237</v>
      </c>
      <c r="G127" s="190"/>
      <c r="H127" s="190"/>
      <c r="I127" s="193"/>
      <c r="J127" s="194">
        <f>BK127</f>
        <v>0</v>
      </c>
      <c r="K127" s="190"/>
      <c r="L127" s="195"/>
      <c r="M127" s="196"/>
      <c r="N127" s="197"/>
      <c r="O127" s="197"/>
      <c r="P127" s="198">
        <f>P128+P147+P165</f>
        <v>0</v>
      </c>
      <c r="Q127" s="197"/>
      <c r="R127" s="198">
        <f>R128+R147+R165</f>
        <v>6.3443004000000007</v>
      </c>
      <c r="S127" s="197"/>
      <c r="T127" s="199">
        <f>T128+T147+T165</f>
        <v>4.4512499999999999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0" t="s">
        <v>85</v>
      </c>
      <c r="AT127" s="201" t="s">
        <v>74</v>
      </c>
      <c r="AU127" s="201" t="s">
        <v>75</v>
      </c>
      <c r="AY127" s="200" t="s">
        <v>125</v>
      </c>
      <c r="BK127" s="202">
        <f>BK128+BK147+BK165</f>
        <v>0</v>
      </c>
    </row>
    <row r="128" s="12" customFormat="1" ht="22.8" customHeight="1">
      <c r="A128" s="12"/>
      <c r="B128" s="189"/>
      <c r="C128" s="190"/>
      <c r="D128" s="191" t="s">
        <v>74</v>
      </c>
      <c r="E128" s="203" t="s">
        <v>238</v>
      </c>
      <c r="F128" s="203" t="s">
        <v>239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SUM(P129:P146)</f>
        <v>0</v>
      </c>
      <c r="Q128" s="197"/>
      <c r="R128" s="198">
        <f>SUM(R129:R146)</f>
        <v>3.7880684000000002</v>
      </c>
      <c r="S128" s="197"/>
      <c r="T128" s="199">
        <f>SUM(T129:T146)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0" t="s">
        <v>85</v>
      </c>
      <c r="AT128" s="201" t="s">
        <v>74</v>
      </c>
      <c r="AU128" s="201" t="s">
        <v>83</v>
      </c>
      <c r="AY128" s="200" t="s">
        <v>125</v>
      </c>
      <c r="BK128" s="202">
        <f>SUM(BK129:BK146)</f>
        <v>0</v>
      </c>
    </row>
    <row r="129" s="2" customFormat="1" ht="24.15" customHeight="1">
      <c r="A129" s="39"/>
      <c r="B129" s="40"/>
      <c r="C129" s="205" t="s">
        <v>194</v>
      </c>
      <c r="D129" s="205" t="s">
        <v>128</v>
      </c>
      <c r="E129" s="206" t="s">
        <v>240</v>
      </c>
      <c r="F129" s="207" t="s">
        <v>241</v>
      </c>
      <c r="G129" s="208" t="s">
        <v>188</v>
      </c>
      <c r="H129" s="209">
        <v>237.40000000000001</v>
      </c>
      <c r="I129" s="210"/>
      <c r="J129" s="211">
        <f>ROUND(I129*H129,2)</f>
        <v>0</v>
      </c>
      <c r="K129" s="207" t="s">
        <v>189</v>
      </c>
      <c r="L129" s="45"/>
      <c r="M129" s="212" t="s">
        <v>19</v>
      </c>
      <c r="N129" s="213" t="s">
        <v>46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242</v>
      </c>
      <c r="AT129" s="216" t="s">
        <v>128</v>
      </c>
      <c r="AU129" s="216" t="s">
        <v>85</v>
      </c>
      <c r="AY129" s="18" t="s">
        <v>125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83</v>
      </c>
      <c r="BK129" s="217">
        <f>ROUND(I129*H129,2)</f>
        <v>0</v>
      </c>
      <c r="BL129" s="18" t="s">
        <v>242</v>
      </c>
      <c r="BM129" s="216" t="s">
        <v>243</v>
      </c>
    </row>
    <row r="130" s="2" customFormat="1">
      <c r="A130" s="39"/>
      <c r="B130" s="40"/>
      <c r="C130" s="41"/>
      <c r="D130" s="218" t="s">
        <v>135</v>
      </c>
      <c r="E130" s="41"/>
      <c r="F130" s="219" t="s">
        <v>244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135</v>
      </c>
      <c r="AU130" s="18" t="s">
        <v>85</v>
      </c>
    </row>
    <row r="131" s="13" customFormat="1">
      <c r="A131" s="13"/>
      <c r="B131" s="227"/>
      <c r="C131" s="228"/>
      <c r="D131" s="229" t="s">
        <v>192</v>
      </c>
      <c r="E131" s="230" t="s">
        <v>19</v>
      </c>
      <c r="F131" s="231" t="s">
        <v>245</v>
      </c>
      <c r="G131" s="228"/>
      <c r="H131" s="232">
        <v>237.40000000000001</v>
      </c>
      <c r="I131" s="233"/>
      <c r="J131" s="228"/>
      <c r="K131" s="228"/>
      <c r="L131" s="234"/>
      <c r="M131" s="235"/>
      <c r="N131" s="236"/>
      <c r="O131" s="236"/>
      <c r="P131" s="236"/>
      <c r="Q131" s="236"/>
      <c r="R131" s="236"/>
      <c r="S131" s="236"/>
      <c r="T131" s="23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8" t="s">
        <v>192</v>
      </c>
      <c r="AU131" s="238" t="s">
        <v>85</v>
      </c>
      <c r="AV131" s="13" t="s">
        <v>85</v>
      </c>
      <c r="AW131" s="13" t="s">
        <v>36</v>
      </c>
      <c r="AX131" s="13" t="s">
        <v>83</v>
      </c>
      <c r="AY131" s="238" t="s">
        <v>125</v>
      </c>
    </row>
    <row r="132" s="2" customFormat="1" ht="16.5" customHeight="1">
      <c r="A132" s="39"/>
      <c r="B132" s="40"/>
      <c r="C132" s="250" t="s">
        <v>246</v>
      </c>
      <c r="D132" s="250" t="s">
        <v>247</v>
      </c>
      <c r="E132" s="251" t="s">
        <v>248</v>
      </c>
      <c r="F132" s="252" t="s">
        <v>249</v>
      </c>
      <c r="G132" s="253" t="s">
        <v>188</v>
      </c>
      <c r="H132" s="254">
        <v>249.27000000000001</v>
      </c>
      <c r="I132" s="255"/>
      <c r="J132" s="256">
        <f>ROUND(I132*H132,2)</f>
        <v>0</v>
      </c>
      <c r="K132" s="252" t="s">
        <v>189</v>
      </c>
      <c r="L132" s="257"/>
      <c r="M132" s="258" t="s">
        <v>19</v>
      </c>
      <c r="N132" s="259" t="s">
        <v>46</v>
      </c>
      <c r="O132" s="85"/>
      <c r="P132" s="214">
        <f>O132*H132</f>
        <v>0</v>
      </c>
      <c r="Q132" s="214">
        <v>0.0070000000000000001</v>
      </c>
      <c r="R132" s="214">
        <f>Q132*H132</f>
        <v>1.7448900000000001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250</v>
      </c>
      <c r="AT132" s="216" t="s">
        <v>247</v>
      </c>
      <c r="AU132" s="216" t="s">
        <v>85</v>
      </c>
      <c r="AY132" s="18" t="s">
        <v>125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83</v>
      </c>
      <c r="BK132" s="217">
        <f>ROUND(I132*H132,2)</f>
        <v>0</v>
      </c>
      <c r="BL132" s="18" t="s">
        <v>242</v>
      </c>
      <c r="BM132" s="216" t="s">
        <v>251</v>
      </c>
    </row>
    <row r="133" s="13" customFormat="1">
      <c r="A133" s="13"/>
      <c r="B133" s="227"/>
      <c r="C133" s="228"/>
      <c r="D133" s="229" t="s">
        <v>192</v>
      </c>
      <c r="E133" s="228"/>
      <c r="F133" s="231" t="s">
        <v>252</v>
      </c>
      <c r="G133" s="228"/>
      <c r="H133" s="232">
        <v>249.27000000000001</v>
      </c>
      <c r="I133" s="233"/>
      <c r="J133" s="228"/>
      <c r="K133" s="228"/>
      <c r="L133" s="234"/>
      <c r="M133" s="235"/>
      <c r="N133" s="236"/>
      <c r="O133" s="236"/>
      <c r="P133" s="236"/>
      <c r="Q133" s="236"/>
      <c r="R133" s="236"/>
      <c r="S133" s="236"/>
      <c r="T133" s="23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8" t="s">
        <v>192</v>
      </c>
      <c r="AU133" s="238" t="s">
        <v>85</v>
      </c>
      <c r="AV133" s="13" t="s">
        <v>85</v>
      </c>
      <c r="AW133" s="13" t="s">
        <v>4</v>
      </c>
      <c r="AX133" s="13" t="s">
        <v>83</v>
      </c>
      <c r="AY133" s="238" t="s">
        <v>125</v>
      </c>
    </row>
    <row r="134" s="2" customFormat="1" ht="16.5" customHeight="1">
      <c r="A134" s="39"/>
      <c r="B134" s="40"/>
      <c r="C134" s="250" t="s">
        <v>253</v>
      </c>
      <c r="D134" s="250" t="s">
        <v>247</v>
      </c>
      <c r="E134" s="251" t="s">
        <v>254</v>
      </c>
      <c r="F134" s="252" t="s">
        <v>255</v>
      </c>
      <c r="G134" s="253" t="s">
        <v>188</v>
      </c>
      <c r="H134" s="254">
        <v>249.27000000000001</v>
      </c>
      <c r="I134" s="255"/>
      <c r="J134" s="256">
        <f>ROUND(I134*H134,2)</f>
        <v>0</v>
      </c>
      <c r="K134" s="252" t="s">
        <v>189</v>
      </c>
      <c r="L134" s="257"/>
      <c r="M134" s="258" t="s">
        <v>19</v>
      </c>
      <c r="N134" s="259" t="s">
        <v>46</v>
      </c>
      <c r="O134" s="85"/>
      <c r="P134" s="214">
        <f>O134*H134</f>
        <v>0</v>
      </c>
      <c r="Q134" s="214">
        <v>0.0080000000000000002</v>
      </c>
      <c r="R134" s="214">
        <f>Q134*H134</f>
        <v>1.9941600000000002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250</v>
      </c>
      <c r="AT134" s="216" t="s">
        <v>247</v>
      </c>
      <c r="AU134" s="216" t="s">
        <v>85</v>
      </c>
      <c r="AY134" s="18" t="s">
        <v>125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83</v>
      </c>
      <c r="BK134" s="217">
        <f>ROUND(I134*H134,2)</f>
        <v>0</v>
      </c>
      <c r="BL134" s="18" t="s">
        <v>242</v>
      </c>
      <c r="BM134" s="216" t="s">
        <v>256</v>
      </c>
    </row>
    <row r="135" s="13" customFormat="1">
      <c r="A135" s="13"/>
      <c r="B135" s="227"/>
      <c r="C135" s="228"/>
      <c r="D135" s="229" t="s">
        <v>192</v>
      </c>
      <c r="E135" s="228"/>
      <c r="F135" s="231" t="s">
        <v>252</v>
      </c>
      <c r="G135" s="228"/>
      <c r="H135" s="232">
        <v>249.27000000000001</v>
      </c>
      <c r="I135" s="233"/>
      <c r="J135" s="228"/>
      <c r="K135" s="228"/>
      <c r="L135" s="234"/>
      <c r="M135" s="235"/>
      <c r="N135" s="236"/>
      <c r="O135" s="236"/>
      <c r="P135" s="236"/>
      <c r="Q135" s="236"/>
      <c r="R135" s="236"/>
      <c r="S135" s="236"/>
      <c r="T135" s="23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8" t="s">
        <v>192</v>
      </c>
      <c r="AU135" s="238" t="s">
        <v>85</v>
      </c>
      <c r="AV135" s="13" t="s">
        <v>85</v>
      </c>
      <c r="AW135" s="13" t="s">
        <v>4</v>
      </c>
      <c r="AX135" s="13" t="s">
        <v>83</v>
      </c>
      <c r="AY135" s="238" t="s">
        <v>125</v>
      </c>
    </row>
    <row r="136" s="2" customFormat="1" ht="24.15" customHeight="1">
      <c r="A136" s="39"/>
      <c r="B136" s="40"/>
      <c r="C136" s="205" t="s">
        <v>257</v>
      </c>
      <c r="D136" s="205" t="s">
        <v>128</v>
      </c>
      <c r="E136" s="206" t="s">
        <v>258</v>
      </c>
      <c r="F136" s="207" t="s">
        <v>259</v>
      </c>
      <c r="G136" s="208" t="s">
        <v>188</v>
      </c>
      <c r="H136" s="209">
        <v>237.40000000000001</v>
      </c>
      <c r="I136" s="210"/>
      <c r="J136" s="211">
        <f>ROUND(I136*H136,2)</f>
        <v>0</v>
      </c>
      <c r="K136" s="207" t="s">
        <v>189</v>
      </c>
      <c r="L136" s="45"/>
      <c r="M136" s="212" t="s">
        <v>19</v>
      </c>
      <c r="N136" s="213" t="s">
        <v>46</v>
      </c>
      <c r="O136" s="85"/>
      <c r="P136" s="214">
        <f>O136*H136</f>
        <v>0</v>
      </c>
      <c r="Q136" s="214">
        <v>1.0000000000000001E-05</v>
      </c>
      <c r="R136" s="214">
        <f>Q136*H136</f>
        <v>0.0023740000000000002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242</v>
      </c>
      <c r="AT136" s="216" t="s">
        <v>128</v>
      </c>
      <c r="AU136" s="216" t="s">
        <v>85</v>
      </c>
      <c r="AY136" s="18" t="s">
        <v>125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83</v>
      </c>
      <c r="BK136" s="217">
        <f>ROUND(I136*H136,2)</f>
        <v>0</v>
      </c>
      <c r="BL136" s="18" t="s">
        <v>242</v>
      </c>
      <c r="BM136" s="216" t="s">
        <v>260</v>
      </c>
    </row>
    <row r="137" s="2" customFormat="1">
      <c r="A137" s="39"/>
      <c r="B137" s="40"/>
      <c r="C137" s="41"/>
      <c r="D137" s="218" t="s">
        <v>135</v>
      </c>
      <c r="E137" s="41"/>
      <c r="F137" s="219" t="s">
        <v>261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135</v>
      </c>
      <c r="AU137" s="18" t="s">
        <v>85</v>
      </c>
    </row>
    <row r="138" s="13" customFormat="1">
      <c r="A138" s="13"/>
      <c r="B138" s="227"/>
      <c r="C138" s="228"/>
      <c r="D138" s="229" t="s">
        <v>192</v>
      </c>
      <c r="E138" s="230" t="s">
        <v>19</v>
      </c>
      <c r="F138" s="231" t="s">
        <v>245</v>
      </c>
      <c r="G138" s="228"/>
      <c r="H138" s="232">
        <v>237.40000000000001</v>
      </c>
      <c r="I138" s="233"/>
      <c r="J138" s="228"/>
      <c r="K138" s="228"/>
      <c r="L138" s="234"/>
      <c r="M138" s="235"/>
      <c r="N138" s="236"/>
      <c r="O138" s="236"/>
      <c r="P138" s="236"/>
      <c r="Q138" s="236"/>
      <c r="R138" s="236"/>
      <c r="S138" s="236"/>
      <c r="T138" s="23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8" t="s">
        <v>192</v>
      </c>
      <c r="AU138" s="238" t="s">
        <v>85</v>
      </c>
      <c r="AV138" s="13" t="s">
        <v>85</v>
      </c>
      <c r="AW138" s="13" t="s">
        <v>36</v>
      </c>
      <c r="AX138" s="13" t="s">
        <v>83</v>
      </c>
      <c r="AY138" s="238" t="s">
        <v>125</v>
      </c>
    </row>
    <row r="139" s="2" customFormat="1" ht="16.5" customHeight="1">
      <c r="A139" s="39"/>
      <c r="B139" s="40"/>
      <c r="C139" s="250" t="s">
        <v>262</v>
      </c>
      <c r="D139" s="250" t="s">
        <v>247</v>
      </c>
      <c r="E139" s="251" t="s">
        <v>263</v>
      </c>
      <c r="F139" s="252" t="s">
        <v>264</v>
      </c>
      <c r="G139" s="253" t="s">
        <v>188</v>
      </c>
      <c r="H139" s="254">
        <v>276.69</v>
      </c>
      <c r="I139" s="255"/>
      <c r="J139" s="256">
        <f>ROUND(I139*H139,2)</f>
        <v>0</v>
      </c>
      <c r="K139" s="252" t="s">
        <v>189</v>
      </c>
      <c r="L139" s="257"/>
      <c r="M139" s="258" t="s">
        <v>19</v>
      </c>
      <c r="N139" s="259" t="s">
        <v>46</v>
      </c>
      <c r="O139" s="85"/>
      <c r="P139" s="214">
        <f>O139*H139</f>
        <v>0</v>
      </c>
      <c r="Q139" s="214">
        <v>0.00016000000000000001</v>
      </c>
      <c r="R139" s="214">
        <f>Q139*H139</f>
        <v>0.044270400000000001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250</v>
      </c>
      <c r="AT139" s="216" t="s">
        <v>247</v>
      </c>
      <c r="AU139" s="216" t="s">
        <v>85</v>
      </c>
      <c r="AY139" s="18" t="s">
        <v>125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83</v>
      </c>
      <c r="BK139" s="217">
        <f>ROUND(I139*H139,2)</f>
        <v>0</v>
      </c>
      <c r="BL139" s="18" t="s">
        <v>242</v>
      </c>
      <c r="BM139" s="216" t="s">
        <v>265</v>
      </c>
    </row>
    <row r="140" s="13" customFormat="1">
      <c r="A140" s="13"/>
      <c r="B140" s="227"/>
      <c r="C140" s="228"/>
      <c r="D140" s="229" t="s">
        <v>192</v>
      </c>
      <c r="E140" s="228"/>
      <c r="F140" s="231" t="s">
        <v>266</v>
      </c>
      <c r="G140" s="228"/>
      <c r="H140" s="232">
        <v>276.69</v>
      </c>
      <c r="I140" s="233"/>
      <c r="J140" s="228"/>
      <c r="K140" s="228"/>
      <c r="L140" s="234"/>
      <c r="M140" s="235"/>
      <c r="N140" s="236"/>
      <c r="O140" s="236"/>
      <c r="P140" s="236"/>
      <c r="Q140" s="236"/>
      <c r="R140" s="236"/>
      <c r="S140" s="236"/>
      <c r="T140" s="23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8" t="s">
        <v>192</v>
      </c>
      <c r="AU140" s="238" t="s">
        <v>85</v>
      </c>
      <c r="AV140" s="13" t="s">
        <v>85</v>
      </c>
      <c r="AW140" s="13" t="s">
        <v>4</v>
      </c>
      <c r="AX140" s="13" t="s">
        <v>83</v>
      </c>
      <c r="AY140" s="238" t="s">
        <v>125</v>
      </c>
    </row>
    <row r="141" s="2" customFormat="1" ht="16.5" customHeight="1">
      <c r="A141" s="39"/>
      <c r="B141" s="40"/>
      <c r="C141" s="250" t="s">
        <v>267</v>
      </c>
      <c r="D141" s="250" t="s">
        <v>247</v>
      </c>
      <c r="E141" s="251" t="s">
        <v>268</v>
      </c>
      <c r="F141" s="252" t="s">
        <v>269</v>
      </c>
      <c r="G141" s="253" t="s">
        <v>270</v>
      </c>
      <c r="H141" s="254">
        <v>118.7</v>
      </c>
      <c r="I141" s="255"/>
      <c r="J141" s="256">
        <f>ROUND(I141*H141,2)</f>
        <v>0</v>
      </c>
      <c r="K141" s="252" t="s">
        <v>189</v>
      </c>
      <c r="L141" s="257"/>
      <c r="M141" s="258" t="s">
        <v>19</v>
      </c>
      <c r="N141" s="259" t="s">
        <v>46</v>
      </c>
      <c r="O141" s="85"/>
      <c r="P141" s="214">
        <f>O141*H141</f>
        <v>0</v>
      </c>
      <c r="Q141" s="214">
        <v>2.0000000000000002E-05</v>
      </c>
      <c r="R141" s="214">
        <f>Q141*H141</f>
        <v>0.0023740000000000002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250</v>
      </c>
      <c r="AT141" s="216" t="s">
        <v>247</v>
      </c>
      <c r="AU141" s="216" t="s">
        <v>85</v>
      </c>
      <c r="AY141" s="18" t="s">
        <v>125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83</v>
      </c>
      <c r="BK141" s="217">
        <f>ROUND(I141*H141,2)</f>
        <v>0</v>
      </c>
      <c r="BL141" s="18" t="s">
        <v>242</v>
      </c>
      <c r="BM141" s="216" t="s">
        <v>271</v>
      </c>
    </row>
    <row r="142" s="13" customFormat="1">
      <c r="A142" s="13"/>
      <c r="B142" s="227"/>
      <c r="C142" s="228"/>
      <c r="D142" s="229" t="s">
        <v>192</v>
      </c>
      <c r="E142" s="228"/>
      <c r="F142" s="231" t="s">
        <v>272</v>
      </c>
      <c r="G142" s="228"/>
      <c r="H142" s="232">
        <v>118.7</v>
      </c>
      <c r="I142" s="233"/>
      <c r="J142" s="228"/>
      <c r="K142" s="228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192</v>
      </c>
      <c r="AU142" s="238" t="s">
        <v>85</v>
      </c>
      <c r="AV142" s="13" t="s">
        <v>85</v>
      </c>
      <c r="AW142" s="13" t="s">
        <v>4</v>
      </c>
      <c r="AX142" s="13" t="s">
        <v>83</v>
      </c>
      <c r="AY142" s="238" t="s">
        <v>125</v>
      </c>
    </row>
    <row r="143" s="2" customFormat="1" ht="24.15" customHeight="1">
      <c r="A143" s="39"/>
      <c r="B143" s="40"/>
      <c r="C143" s="205" t="s">
        <v>8</v>
      </c>
      <c r="D143" s="205" t="s">
        <v>128</v>
      </c>
      <c r="E143" s="206" t="s">
        <v>273</v>
      </c>
      <c r="F143" s="207" t="s">
        <v>274</v>
      </c>
      <c r="G143" s="208" t="s">
        <v>213</v>
      </c>
      <c r="H143" s="209">
        <v>3.7879999999999998</v>
      </c>
      <c r="I143" s="210"/>
      <c r="J143" s="211">
        <f>ROUND(I143*H143,2)</f>
        <v>0</v>
      </c>
      <c r="K143" s="207" t="s">
        <v>189</v>
      </c>
      <c r="L143" s="45"/>
      <c r="M143" s="212" t="s">
        <v>19</v>
      </c>
      <c r="N143" s="213" t="s">
        <v>46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242</v>
      </c>
      <c r="AT143" s="216" t="s">
        <v>128</v>
      </c>
      <c r="AU143" s="216" t="s">
        <v>85</v>
      </c>
      <c r="AY143" s="18" t="s">
        <v>125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83</v>
      </c>
      <c r="BK143" s="217">
        <f>ROUND(I143*H143,2)</f>
        <v>0</v>
      </c>
      <c r="BL143" s="18" t="s">
        <v>242</v>
      </c>
      <c r="BM143" s="216" t="s">
        <v>275</v>
      </c>
    </row>
    <row r="144" s="2" customFormat="1">
      <c r="A144" s="39"/>
      <c r="B144" s="40"/>
      <c r="C144" s="41"/>
      <c r="D144" s="218" t="s">
        <v>135</v>
      </c>
      <c r="E144" s="41"/>
      <c r="F144" s="219" t="s">
        <v>276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135</v>
      </c>
      <c r="AU144" s="18" t="s">
        <v>85</v>
      </c>
    </row>
    <row r="145" s="2" customFormat="1" ht="24.15" customHeight="1">
      <c r="A145" s="39"/>
      <c r="B145" s="40"/>
      <c r="C145" s="205" t="s">
        <v>242</v>
      </c>
      <c r="D145" s="205" t="s">
        <v>128</v>
      </c>
      <c r="E145" s="206" t="s">
        <v>277</v>
      </c>
      <c r="F145" s="207" t="s">
        <v>278</v>
      </c>
      <c r="G145" s="208" t="s">
        <v>213</v>
      </c>
      <c r="H145" s="209">
        <v>3.7879999999999998</v>
      </c>
      <c r="I145" s="210"/>
      <c r="J145" s="211">
        <f>ROUND(I145*H145,2)</f>
        <v>0</v>
      </c>
      <c r="K145" s="207" t="s">
        <v>189</v>
      </c>
      <c r="L145" s="45"/>
      <c r="M145" s="212" t="s">
        <v>19</v>
      </c>
      <c r="N145" s="213" t="s">
        <v>46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242</v>
      </c>
      <c r="AT145" s="216" t="s">
        <v>128</v>
      </c>
      <c r="AU145" s="216" t="s">
        <v>85</v>
      </c>
      <c r="AY145" s="18" t="s">
        <v>125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83</v>
      </c>
      <c r="BK145" s="217">
        <f>ROUND(I145*H145,2)</f>
        <v>0</v>
      </c>
      <c r="BL145" s="18" t="s">
        <v>242</v>
      </c>
      <c r="BM145" s="216" t="s">
        <v>279</v>
      </c>
    </row>
    <row r="146" s="2" customFormat="1">
      <c r="A146" s="39"/>
      <c r="B146" s="40"/>
      <c r="C146" s="41"/>
      <c r="D146" s="218" t="s">
        <v>135</v>
      </c>
      <c r="E146" s="41"/>
      <c r="F146" s="219" t="s">
        <v>280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135</v>
      </c>
      <c r="AU146" s="18" t="s">
        <v>85</v>
      </c>
    </row>
    <row r="147" s="12" customFormat="1" ht="22.8" customHeight="1">
      <c r="A147" s="12"/>
      <c r="B147" s="189"/>
      <c r="C147" s="190"/>
      <c r="D147" s="191" t="s">
        <v>74</v>
      </c>
      <c r="E147" s="203" t="s">
        <v>281</v>
      </c>
      <c r="F147" s="203" t="s">
        <v>282</v>
      </c>
      <c r="G147" s="190"/>
      <c r="H147" s="190"/>
      <c r="I147" s="193"/>
      <c r="J147" s="204">
        <f>BK147</f>
        <v>0</v>
      </c>
      <c r="K147" s="190"/>
      <c r="L147" s="195"/>
      <c r="M147" s="196"/>
      <c r="N147" s="197"/>
      <c r="O147" s="197"/>
      <c r="P147" s="198">
        <f>SUM(P148:P164)</f>
        <v>0</v>
      </c>
      <c r="Q147" s="197"/>
      <c r="R147" s="198">
        <f>SUM(R148:R164)</f>
        <v>2.5562320000000005</v>
      </c>
      <c r="S147" s="197"/>
      <c r="T147" s="199">
        <f>SUM(T148:T164)</f>
        <v>4.2732000000000001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0" t="s">
        <v>85</v>
      </c>
      <c r="AT147" s="201" t="s">
        <v>74</v>
      </c>
      <c r="AU147" s="201" t="s">
        <v>83</v>
      </c>
      <c r="AY147" s="200" t="s">
        <v>125</v>
      </c>
      <c r="BK147" s="202">
        <f>SUM(BK148:BK164)</f>
        <v>0</v>
      </c>
    </row>
    <row r="148" s="2" customFormat="1" ht="16.5" customHeight="1">
      <c r="A148" s="39"/>
      <c r="B148" s="40"/>
      <c r="C148" s="205" t="s">
        <v>283</v>
      </c>
      <c r="D148" s="205" t="s">
        <v>128</v>
      </c>
      <c r="E148" s="206" t="s">
        <v>284</v>
      </c>
      <c r="F148" s="207" t="s">
        <v>285</v>
      </c>
      <c r="G148" s="208" t="s">
        <v>205</v>
      </c>
      <c r="H148" s="209">
        <v>4.5700000000000003</v>
      </c>
      <c r="I148" s="210"/>
      <c r="J148" s="211">
        <f>ROUND(I148*H148,2)</f>
        <v>0</v>
      </c>
      <c r="K148" s="207" t="s">
        <v>189</v>
      </c>
      <c r="L148" s="45"/>
      <c r="M148" s="212" t="s">
        <v>19</v>
      </c>
      <c r="N148" s="213" t="s">
        <v>46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242</v>
      </c>
      <c r="AT148" s="216" t="s">
        <v>128</v>
      </c>
      <c r="AU148" s="216" t="s">
        <v>85</v>
      </c>
      <c r="AY148" s="18" t="s">
        <v>125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83</v>
      </c>
      <c r="BK148" s="217">
        <f>ROUND(I148*H148,2)</f>
        <v>0</v>
      </c>
      <c r="BL148" s="18" t="s">
        <v>242</v>
      </c>
      <c r="BM148" s="216" t="s">
        <v>286</v>
      </c>
    </row>
    <row r="149" s="2" customFormat="1">
      <c r="A149" s="39"/>
      <c r="B149" s="40"/>
      <c r="C149" s="41"/>
      <c r="D149" s="218" t="s">
        <v>135</v>
      </c>
      <c r="E149" s="41"/>
      <c r="F149" s="219" t="s">
        <v>287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135</v>
      </c>
      <c r="AU149" s="18" t="s">
        <v>85</v>
      </c>
    </row>
    <row r="150" s="2" customFormat="1" ht="16.5" customHeight="1">
      <c r="A150" s="39"/>
      <c r="B150" s="40"/>
      <c r="C150" s="205" t="s">
        <v>288</v>
      </c>
      <c r="D150" s="205" t="s">
        <v>128</v>
      </c>
      <c r="E150" s="206" t="s">
        <v>289</v>
      </c>
      <c r="F150" s="207" t="s">
        <v>290</v>
      </c>
      <c r="G150" s="208" t="s">
        <v>188</v>
      </c>
      <c r="H150" s="209">
        <v>237.40000000000001</v>
      </c>
      <c r="I150" s="210"/>
      <c r="J150" s="211">
        <f>ROUND(I150*H150,2)</f>
        <v>0</v>
      </c>
      <c r="K150" s="207" t="s">
        <v>189</v>
      </c>
      <c r="L150" s="45"/>
      <c r="M150" s="212" t="s">
        <v>19</v>
      </c>
      <c r="N150" s="213" t="s">
        <v>46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242</v>
      </c>
      <c r="AT150" s="216" t="s">
        <v>128</v>
      </c>
      <c r="AU150" s="216" t="s">
        <v>85</v>
      </c>
      <c r="AY150" s="18" t="s">
        <v>125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83</v>
      </c>
      <c r="BK150" s="217">
        <f>ROUND(I150*H150,2)</f>
        <v>0</v>
      </c>
      <c r="BL150" s="18" t="s">
        <v>242</v>
      </c>
      <c r="BM150" s="216" t="s">
        <v>291</v>
      </c>
    </row>
    <row r="151" s="2" customFormat="1">
      <c r="A151" s="39"/>
      <c r="B151" s="40"/>
      <c r="C151" s="41"/>
      <c r="D151" s="218" t="s">
        <v>135</v>
      </c>
      <c r="E151" s="41"/>
      <c r="F151" s="219" t="s">
        <v>292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135</v>
      </c>
      <c r="AU151" s="18" t="s">
        <v>85</v>
      </c>
    </row>
    <row r="152" s="13" customFormat="1">
      <c r="A152" s="13"/>
      <c r="B152" s="227"/>
      <c r="C152" s="228"/>
      <c r="D152" s="229" t="s">
        <v>192</v>
      </c>
      <c r="E152" s="230" t="s">
        <v>19</v>
      </c>
      <c r="F152" s="231" t="s">
        <v>245</v>
      </c>
      <c r="G152" s="228"/>
      <c r="H152" s="232">
        <v>237.40000000000001</v>
      </c>
      <c r="I152" s="233"/>
      <c r="J152" s="228"/>
      <c r="K152" s="228"/>
      <c r="L152" s="234"/>
      <c r="M152" s="235"/>
      <c r="N152" s="236"/>
      <c r="O152" s="236"/>
      <c r="P152" s="236"/>
      <c r="Q152" s="236"/>
      <c r="R152" s="236"/>
      <c r="S152" s="236"/>
      <c r="T152" s="23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8" t="s">
        <v>192</v>
      </c>
      <c r="AU152" s="238" t="s">
        <v>85</v>
      </c>
      <c r="AV152" s="13" t="s">
        <v>85</v>
      </c>
      <c r="AW152" s="13" t="s">
        <v>36</v>
      </c>
      <c r="AX152" s="13" t="s">
        <v>83</v>
      </c>
      <c r="AY152" s="238" t="s">
        <v>125</v>
      </c>
    </row>
    <row r="153" s="2" customFormat="1" ht="16.5" customHeight="1">
      <c r="A153" s="39"/>
      <c r="B153" s="40"/>
      <c r="C153" s="250" t="s">
        <v>293</v>
      </c>
      <c r="D153" s="250" t="s">
        <v>247</v>
      </c>
      <c r="E153" s="251" t="s">
        <v>294</v>
      </c>
      <c r="F153" s="252" t="s">
        <v>295</v>
      </c>
      <c r="G153" s="253" t="s">
        <v>205</v>
      </c>
      <c r="H153" s="254">
        <v>4.5700000000000003</v>
      </c>
      <c r="I153" s="255"/>
      <c r="J153" s="256">
        <f>ROUND(I153*H153,2)</f>
        <v>0</v>
      </c>
      <c r="K153" s="252" t="s">
        <v>189</v>
      </c>
      <c r="L153" s="257"/>
      <c r="M153" s="258" t="s">
        <v>19</v>
      </c>
      <c r="N153" s="259" t="s">
        <v>46</v>
      </c>
      <c r="O153" s="85"/>
      <c r="P153" s="214">
        <f>O153*H153</f>
        <v>0</v>
      </c>
      <c r="Q153" s="214">
        <v>0.55000000000000004</v>
      </c>
      <c r="R153" s="214">
        <f>Q153*H153</f>
        <v>2.5135000000000005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250</v>
      </c>
      <c r="AT153" s="216" t="s">
        <v>247</v>
      </c>
      <c r="AU153" s="216" t="s">
        <v>85</v>
      </c>
      <c r="AY153" s="18" t="s">
        <v>125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83</v>
      </c>
      <c r="BK153" s="217">
        <f>ROUND(I153*H153,2)</f>
        <v>0</v>
      </c>
      <c r="BL153" s="18" t="s">
        <v>242</v>
      </c>
      <c r="BM153" s="216" t="s">
        <v>296</v>
      </c>
    </row>
    <row r="154" s="13" customFormat="1">
      <c r="A154" s="13"/>
      <c r="B154" s="227"/>
      <c r="C154" s="228"/>
      <c r="D154" s="229" t="s">
        <v>192</v>
      </c>
      <c r="E154" s="228"/>
      <c r="F154" s="231" t="s">
        <v>297</v>
      </c>
      <c r="G154" s="228"/>
      <c r="H154" s="232">
        <v>4.5700000000000003</v>
      </c>
      <c r="I154" s="233"/>
      <c r="J154" s="228"/>
      <c r="K154" s="228"/>
      <c r="L154" s="234"/>
      <c r="M154" s="235"/>
      <c r="N154" s="236"/>
      <c r="O154" s="236"/>
      <c r="P154" s="236"/>
      <c r="Q154" s="236"/>
      <c r="R154" s="236"/>
      <c r="S154" s="236"/>
      <c r="T154" s="23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8" t="s">
        <v>192</v>
      </c>
      <c r="AU154" s="238" t="s">
        <v>85</v>
      </c>
      <c r="AV154" s="13" t="s">
        <v>85</v>
      </c>
      <c r="AW154" s="13" t="s">
        <v>4</v>
      </c>
      <c r="AX154" s="13" t="s">
        <v>83</v>
      </c>
      <c r="AY154" s="238" t="s">
        <v>125</v>
      </c>
    </row>
    <row r="155" s="2" customFormat="1" ht="16.5" customHeight="1">
      <c r="A155" s="39"/>
      <c r="B155" s="40"/>
      <c r="C155" s="205" t="s">
        <v>298</v>
      </c>
      <c r="D155" s="205" t="s">
        <v>128</v>
      </c>
      <c r="E155" s="206" t="s">
        <v>299</v>
      </c>
      <c r="F155" s="207" t="s">
        <v>300</v>
      </c>
      <c r="G155" s="208" t="s">
        <v>188</v>
      </c>
      <c r="H155" s="209">
        <v>237.40000000000001</v>
      </c>
      <c r="I155" s="210"/>
      <c r="J155" s="211">
        <f>ROUND(I155*H155,2)</f>
        <v>0</v>
      </c>
      <c r="K155" s="207" t="s">
        <v>189</v>
      </c>
      <c r="L155" s="45"/>
      <c r="M155" s="212" t="s">
        <v>19</v>
      </c>
      <c r="N155" s="213" t="s">
        <v>46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0.017999999999999999</v>
      </c>
      <c r="T155" s="215">
        <f>S155*H155</f>
        <v>4.2732000000000001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242</v>
      </c>
      <c r="AT155" s="216" t="s">
        <v>128</v>
      </c>
      <c r="AU155" s="216" t="s">
        <v>85</v>
      </c>
      <c r="AY155" s="18" t="s">
        <v>125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83</v>
      </c>
      <c r="BK155" s="217">
        <f>ROUND(I155*H155,2)</f>
        <v>0</v>
      </c>
      <c r="BL155" s="18" t="s">
        <v>242</v>
      </c>
      <c r="BM155" s="216" t="s">
        <v>301</v>
      </c>
    </row>
    <row r="156" s="2" customFormat="1">
      <c r="A156" s="39"/>
      <c r="B156" s="40"/>
      <c r="C156" s="41"/>
      <c r="D156" s="218" t="s">
        <v>135</v>
      </c>
      <c r="E156" s="41"/>
      <c r="F156" s="219" t="s">
        <v>302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135</v>
      </c>
      <c r="AU156" s="18" t="s">
        <v>85</v>
      </c>
    </row>
    <row r="157" s="13" customFormat="1">
      <c r="A157" s="13"/>
      <c r="B157" s="227"/>
      <c r="C157" s="228"/>
      <c r="D157" s="229" t="s">
        <v>192</v>
      </c>
      <c r="E157" s="230" t="s">
        <v>19</v>
      </c>
      <c r="F157" s="231" t="s">
        <v>245</v>
      </c>
      <c r="G157" s="228"/>
      <c r="H157" s="232">
        <v>237.40000000000001</v>
      </c>
      <c r="I157" s="233"/>
      <c r="J157" s="228"/>
      <c r="K157" s="228"/>
      <c r="L157" s="234"/>
      <c r="M157" s="235"/>
      <c r="N157" s="236"/>
      <c r="O157" s="236"/>
      <c r="P157" s="236"/>
      <c r="Q157" s="236"/>
      <c r="R157" s="236"/>
      <c r="S157" s="236"/>
      <c r="T157" s="23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8" t="s">
        <v>192</v>
      </c>
      <c r="AU157" s="238" t="s">
        <v>85</v>
      </c>
      <c r="AV157" s="13" t="s">
        <v>85</v>
      </c>
      <c r="AW157" s="13" t="s">
        <v>36</v>
      </c>
      <c r="AX157" s="13" t="s">
        <v>83</v>
      </c>
      <c r="AY157" s="238" t="s">
        <v>125</v>
      </c>
    </row>
    <row r="158" s="2" customFormat="1" ht="16.5" customHeight="1">
      <c r="A158" s="39"/>
      <c r="B158" s="40"/>
      <c r="C158" s="205" t="s">
        <v>7</v>
      </c>
      <c r="D158" s="205" t="s">
        <v>128</v>
      </c>
      <c r="E158" s="206" t="s">
        <v>303</v>
      </c>
      <c r="F158" s="207" t="s">
        <v>304</v>
      </c>
      <c r="G158" s="208" t="s">
        <v>188</v>
      </c>
      <c r="H158" s="209">
        <v>237.40000000000001</v>
      </c>
      <c r="I158" s="210"/>
      <c r="J158" s="211">
        <f>ROUND(I158*H158,2)</f>
        <v>0</v>
      </c>
      <c r="K158" s="207" t="s">
        <v>189</v>
      </c>
      <c r="L158" s="45"/>
      <c r="M158" s="212" t="s">
        <v>19</v>
      </c>
      <c r="N158" s="213" t="s">
        <v>46</v>
      </c>
      <c r="O158" s="85"/>
      <c r="P158" s="214">
        <f>O158*H158</f>
        <v>0</v>
      </c>
      <c r="Q158" s="214">
        <v>0.00018000000000000001</v>
      </c>
      <c r="R158" s="214">
        <f>Q158*H158</f>
        <v>0.042732000000000006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242</v>
      </c>
      <c r="AT158" s="216" t="s">
        <v>128</v>
      </c>
      <c r="AU158" s="216" t="s">
        <v>85</v>
      </c>
      <c r="AY158" s="18" t="s">
        <v>125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83</v>
      </c>
      <c r="BK158" s="217">
        <f>ROUND(I158*H158,2)</f>
        <v>0</v>
      </c>
      <c r="BL158" s="18" t="s">
        <v>242</v>
      </c>
      <c r="BM158" s="216" t="s">
        <v>305</v>
      </c>
    </row>
    <row r="159" s="2" customFormat="1">
      <c r="A159" s="39"/>
      <c r="B159" s="40"/>
      <c r="C159" s="41"/>
      <c r="D159" s="218" t="s">
        <v>135</v>
      </c>
      <c r="E159" s="41"/>
      <c r="F159" s="219" t="s">
        <v>306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135</v>
      </c>
      <c r="AU159" s="18" t="s">
        <v>85</v>
      </c>
    </row>
    <row r="160" s="13" customFormat="1">
      <c r="A160" s="13"/>
      <c r="B160" s="227"/>
      <c r="C160" s="228"/>
      <c r="D160" s="229" t="s">
        <v>192</v>
      </c>
      <c r="E160" s="230" t="s">
        <v>19</v>
      </c>
      <c r="F160" s="231" t="s">
        <v>245</v>
      </c>
      <c r="G160" s="228"/>
      <c r="H160" s="232">
        <v>237.40000000000001</v>
      </c>
      <c r="I160" s="233"/>
      <c r="J160" s="228"/>
      <c r="K160" s="228"/>
      <c r="L160" s="234"/>
      <c r="M160" s="235"/>
      <c r="N160" s="236"/>
      <c r="O160" s="236"/>
      <c r="P160" s="236"/>
      <c r="Q160" s="236"/>
      <c r="R160" s="236"/>
      <c r="S160" s="236"/>
      <c r="T160" s="23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8" t="s">
        <v>192</v>
      </c>
      <c r="AU160" s="238" t="s">
        <v>85</v>
      </c>
      <c r="AV160" s="13" t="s">
        <v>85</v>
      </c>
      <c r="AW160" s="13" t="s">
        <v>36</v>
      </c>
      <c r="AX160" s="13" t="s">
        <v>83</v>
      </c>
      <c r="AY160" s="238" t="s">
        <v>125</v>
      </c>
    </row>
    <row r="161" s="2" customFormat="1" ht="24.15" customHeight="1">
      <c r="A161" s="39"/>
      <c r="B161" s="40"/>
      <c r="C161" s="205" t="s">
        <v>307</v>
      </c>
      <c r="D161" s="205" t="s">
        <v>128</v>
      </c>
      <c r="E161" s="206" t="s">
        <v>308</v>
      </c>
      <c r="F161" s="207" t="s">
        <v>309</v>
      </c>
      <c r="G161" s="208" t="s">
        <v>213</v>
      </c>
      <c r="H161" s="209">
        <v>2.556</v>
      </c>
      <c r="I161" s="210"/>
      <c r="J161" s="211">
        <f>ROUND(I161*H161,2)</f>
        <v>0</v>
      </c>
      <c r="K161" s="207" t="s">
        <v>189</v>
      </c>
      <c r="L161" s="45"/>
      <c r="M161" s="212" t="s">
        <v>19</v>
      </c>
      <c r="N161" s="213" t="s">
        <v>46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242</v>
      </c>
      <c r="AT161" s="216" t="s">
        <v>128</v>
      </c>
      <c r="AU161" s="216" t="s">
        <v>85</v>
      </c>
      <c r="AY161" s="18" t="s">
        <v>125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83</v>
      </c>
      <c r="BK161" s="217">
        <f>ROUND(I161*H161,2)</f>
        <v>0</v>
      </c>
      <c r="BL161" s="18" t="s">
        <v>242</v>
      </c>
      <c r="BM161" s="216" t="s">
        <v>310</v>
      </c>
    </row>
    <row r="162" s="2" customFormat="1">
      <c r="A162" s="39"/>
      <c r="B162" s="40"/>
      <c r="C162" s="41"/>
      <c r="D162" s="218" t="s">
        <v>135</v>
      </c>
      <c r="E162" s="41"/>
      <c r="F162" s="219" t="s">
        <v>311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135</v>
      </c>
      <c r="AU162" s="18" t="s">
        <v>85</v>
      </c>
    </row>
    <row r="163" s="2" customFormat="1" ht="24.15" customHeight="1">
      <c r="A163" s="39"/>
      <c r="B163" s="40"/>
      <c r="C163" s="205" t="s">
        <v>312</v>
      </c>
      <c r="D163" s="205" t="s">
        <v>128</v>
      </c>
      <c r="E163" s="206" t="s">
        <v>313</v>
      </c>
      <c r="F163" s="207" t="s">
        <v>314</v>
      </c>
      <c r="G163" s="208" t="s">
        <v>213</v>
      </c>
      <c r="H163" s="209">
        <v>2.556</v>
      </c>
      <c r="I163" s="210"/>
      <c r="J163" s="211">
        <f>ROUND(I163*H163,2)</f>
        <v>0</v>
      </c>
      <c r="K163" s="207" t="s">
        <v>189</v>
      </c>
      <c r="L163" s="45"/>
      <c r="M163" s="212" t="s">
        <v>19</v>
      </c>
      <c r="N163" s="213" t="s">
        <v>46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242</v>
      </c>
      <c r="AT163" s="216" t="s">
        <v>128</v>
      </c>
      <c r="AU163" s="216" t="s">
        <v>85</v>
      </c>
      <c r="AY163" s="18" t="s">
        <v>125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83</v>
      </c>
      <c r="BK163" s="217">
        <f>ROUND(I163*H163,2)</f>
        <v>0</v>
      </c>
      <c r="BL163" s="18" t="s">
        <v>242</v>
      </c>
      <c r="BM163" s="216" t="s">
        <v>315</v>
      </c>
    </row>
    <row r="164" s="2" customFormat="1">
      <c r="A164" s="39"/>
      <c r="B164" s="40"/>
      <c r="C164" s="41"/>
      <c r="D164" s="218" t="s">
        <v>135</v>
      </c>
      <c r="E164" s="41"/>
      <c r="F164" s="219" t="s">
        <v>316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135</v>
      </c>
      <c r="AU164" s="18" t="s">
        <v>85</v>
      </c>
    </row>
    <row r="165" s="12" customFormat="1" ht="22.8" customHeight="1">
      <c r="A165" s="12"/>
      <c r="B165" s="189"/>
      <c r="C165" s="190"/>
      <c r="D165" s="191" t="s">
        <v>74</v>
      </c>
      <c r="E165" s="203" t="s">
        <v>317</v>
      </c>
      <c r="F165" s="203" t="s">
        <v>318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SUM(P166:P169)</f>
        <v>0</v>
      </c>
      <c r="Q165" s="197"/>
      <c r="R165" s="198">
        <f>SUM(R166:R169)</f>
        <v>0</v>
      </c>
      <c r="S165" s="197"/>
      <c r="T165" s="199">
        <f>SUM(T166:T169)</f>
        <v>0.17805000000000001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0" t="s">
        <v>85</v>
      </c>
      <c r="AT165" s="201" t="s">
        <v>74</v>
      </c>
      <c r="AU165" s="201" t="s">
        <v>83</v>
      </c>
      <c r="AY165" s="200" t="s">
        <v>125</v>
      </c>
      <c r="BK165" s="202">
        <f>SUM(BK166:BK169)</f>
        <v>0</v>
      </c>
    </row>
    <row r="166" s="2" customFormat="1" ht="16.5" customHeight="1">
      <c r="A166" s="39"/>
      <c r="B166" s="40"/>
      <c r="C166" s="205" t="s">
        <v>319</v>
      </c>
      <c r="D166" s="205" t="s">
        <v>128</v>
      </c>
      <c r="E166" s="206" t="s">
        <v>320</v>
      </c>
      <c r="F166" s="207" t="s">
        <v>321</v>
      </c>
      <c r="G166" s="208" t="s">
        <v>188</v>
      </c>
      <c r="H166" s="209">
        <v>71.219999999999999</v>
      </c>
      <c r="I166" s="210"/>
      <c r="J166" s="211">
        <f>ROUND(I166*H166,2)</f>
        <v>0</v>
      </c>
      <c r="K166" s="207" t="s">
        <v>189</v>
      </c>
      <c r="L166" s="45"/>
      <c r="M166" s="212" t="s">
        <v>19</v>
      </c>
      <c r="N166" s="213" t="s">
        <v>46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0.0025000000000000001</v>
      </c>
      <c r="T166" s="215">
        <f>S166*H166</f>
        <v>0.17805000000000001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242</v>
      </c>
      <c r="AT166" s="216" t="s">
        <v>128</v>
      </c>
      <c r="AU166" s="216" t="s">
        <v>85</v>
      </c>
      <c r="AY166" s="18" t="s">
        <v>125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83</v>
      </c>
      <c r="BK166" s="217">
        <f>ROUND(I166*H166,2)</f>
        <v>0</v>
      </c>
      <c r="BL166" s="18" t="s">
        <v>242</v>
      </c>
      <c r="BM166" s="216" t="s">
        <v>322</v>
      </c>
    </row>
    <row r="167" s="2" customFormat="1">
      <c r="A167" s="39"/>
      <c r="B167" s="40"/>
      <c r="C167" s="41"/>
      <c r="D167" s="218" t="s">
        <v>135</v>
      </c>
      <c r="E167" s="41"/>
      <c r="F167" s="219" t="s">
        <v>323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135</v>
      </c>
      <c r="AU167" s="18" t="s">
        <v>85</v>
      </c>
    </row>
    <row r="168" s="13" customFormat="1">
      <c r="A168" s="13"/>
      <c r="B168" s="227"/>
      <c r="C168" s="228"/>
      <c r="D168" s="229" t="s">
        <v>192</v>
      </c>
      <c r="E168" s="230" t="s">
        <v>19</v>
      </c>
      <c r="F168" s="231" t="s">
        <v>245</v>
      </c>
      <c r="G168" s="228"/>
      <c r="H168" s="232">
        <v>237.40000000000001</v>
      </c>
      <c r="I168" s="233"/>
      <c r="J168" s="228"/>
      <c r="K168" s="228"/>
      <c r="L168" s="234"/>
      <c r="M168" s="235"/>
      <c r="N168" s="236"/>
      <c r="O168" s="236"/>
      <c r="P168" s="236"/>
      <c r="Q168" s="236"/>
      <c r="R168" s="236"/>
      <c r="S168" s="236"/>
      <c r="T168" s="23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8" t="s">
        <v>192</v>
      </c>
      <c r="AU168" s="238" t="s">
        <v>85</v>
      </c>
      <c r="AV168" s="13" t="s">
        <v>85</v>
      </c>
      <c r="AW168" s="13" t="s">
        <v>36</v>
      </c>
      <c r="AX168" s="13" t="s">
        <v>83</v>
      </c>
      <c r="AY168" s="238" t="s">
        <v>125</v>
      </c>
    </row>
    <row r="169" s="13" customFormat="1">
      <c r="A169" s="13"/>
      <c r="B169" s="227"/>
      <c r="C169" s="228"/>
      <c r="D169" s="229" t="s">
        <v>192</v>
      </c>
      <c r="E169" s="228"/>
      <c r="F169" s="231" t="s">
        <v>324</v>
      </c>
      <c r="G169" s="228"/>
      <c r="H169" s="232">
        <v>71.219999999999999</v>
      </c>
      <c r="I169" s="233"/>
      <c r="J169" s="228"/>
      <c r="K169" s="228"/>
      <c r="L169" s="234"/>
      <c r="M169" s="235"/>
      <c r="N169" s="236"/>
      <c r="O169" s="236"/>
      <c r="P169" s="236"/>
      <c r="Q169" s="236"/>
      <c r="R169" s="236"/>
      <c r="S169" s="236"/>
      <c r="T169" s="23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8" t="s">
        <v>192</v>
      </c>
      <c r="AU169" s="238" t="s">
        <v>85</v>
      </c>
      <c r="AV169" s="13" t="s">
        <v>85</v>
      </c>
      <c r="AW169" s="13" t="s">
        <v>4</v>
      </c>
      <c r="AX169" s="13" t="s">
        <v>83</v>
      </c>
      <c r="AY169" s="238" t="s">
        <v>125</v>
      </c>
    </row>
    <row r="170" s="12" customFormat="1" ht="25.92" customHeight="1">
      <c r="A170" s="12"/>
      <c r="B170" s="189"/>
      <c r="C170" s="190"/>
      <c r="D170" s="191" t="s">
        <v>74</v>
      </c>
      <c r="E170" s="192" t="s">
        <v>122</v>
      </c>
      <c r="F170" s="192" t="s">
        <v>123</v>
      </c>
      <c r="G170" s="190"/>
      <c r="H170" s="190"/>
      <c r="I170" s="193"/>
      <c r="J170" s="194">
        <f>BK170</f>
        <v>0</v>
      </c>
      <c r="K170" s="190"/>
      <c r="L170" s="195"/>
      <c r="M170" s="196"/>
      <c r="N170" s="197"/>
      <c r="O170" s="197"/>
      <c r="P170" s="198">
        <f>P171</f>
        <v>0</v>
      </c>
      <c r="Q170" s="197"/>
      <c r="R170" s="198">
        <f>R171</f>
        <v>0</v>
      </c>
      <c r="S170" s="197"/>
      <c r="T170" s="199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0" t="s">
        <v>124</v>
      </c>
      <c r="AT170" s="201" t="s">
        <v>74</v>
      </c>
      <c r="AU170" s="201" t="s">
        <v>75</v>
      </c>
      <c r="AY170" s="200" t="s">
        <v>125</v>
      </c>
      <c r="BK170" s="202">
        <f>BK171</f>
        <v>0</v>
      </c>
    </row>
    <row r="171" s="12" customFormat="1" ht="22.8" customHeight="1">
      <c r="A171" s="12"/>
      <c r="B171" s="189"/>
      <c r="C171" s="190"/>
      <c r="D171" s="191" t="s">
        <v>74</v>
      </c>
      <c r="E171" s="203" t="s">
        <v>162</v>
      </c>
      <c r="F171" s="203" t="s">
        <v>163</v>
      </c>
      <c r="G171" s="190"/>
      <c r="H171" s="190"/>
      <c r="I171" s="193"/>
      <c r="J171" s="204">
        <f>BK171</f>
        <v>0</v>
      </c>
      <c r="K171" s="190"/>
      <c r="L171" s="195"/>
      <c r="M171" s="196"/>
      <c r="N171" s="197"/>
      <c r="O171" s="197"/>
      <c r="P171" s="198">
        <f>SUM(P172:P173)</f>
        <v>0</v>
      </c>
      <c r="Q171" s="197"/>
      <c r="R171" s="198">
        <f>SUM(R172:R173)</f>
        <v>0</v>
      </c>
      <c r="S171" s="197"/>
      <c r="T171" s="199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0" t="s">
        <v>124</v>
      </c>
      <c r="AT171" s="201" t="s">
        <v>74</v>
      </c>
      <c r="AU171" s="201" t="s">
        <v>83</v>
      </c>
      <c r="AY171" s="200" t="s">
        <v>125</v>
      </c>
      <c r="BK171" s="202">
        <f>SUM(BK172:BK173)</f>
        <v>0</v>
      </c>
    </row>
    <row r="172" s="2" customFormat="1" ht="16.5" customHeight="1">
      <c r="A172" s="39"/>
      <c r="B172" s="40"/>
      <c r="C172" s="205" t="s">
        <v>325</v>
      </c>
      <c r="D172" s="205" t="s">
        <v>128</v>
      </c>
      <c r="E172" s="206" t="s">
        <v>326</v>
      </c>
      <c r="F172" s="207" t="s">
        <v>327</v>
      </c>
      <c r="G172" s="208" t="s">
        <v>131</v>
      </c>
      <c r="H172" s="209">
        <v>1</v>
      </c>
      <c r="I172" s="210"/>
      <c r="J172" s="211">
        <f>ROUND(I172*H172,2)</f>
        <v>0</v>
      </c>
      <c r="K172" s="207" t="s">
        <v>189</v>
      </c>
      <c r="L172" s="45"/>
      <c r="M172" s="212" t="s">
        <v>19</v>
      </c>
      <c r="N172" s="213" t="s">
        <v>46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133</v>
      </c>
      <c r="AT172" s="216" t="s">
        <v>128</v>
      </c>
      <c r="AU172" s="216" t="s">
        <v>85</v>
      </c>
      <c r="AY172" s="18" t="s">
        <v>125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83</v>
      </c>
      <c r="BK172" s="217">
        <f>ROUND(I172*H172,2)</f>
        <v>0</v>
      </c>
      <c r="BL172" s="18" t="s">
        <v>133</v>
      </c>
      <c r="BM172" s="216" t="s">
        <v>328</v>
      </c>
    </row>
    <row r="173" s="2" customFormat="1">
      <c r="A173" s="39"/>
      <c r="B173" s="40"/>
      <c r="C173" s="41"/>
      <c r="D173" s="218" t="s">
        <v>135</v>
      </c>
      <c r="E173" s="41"/>
      <c r="F173" s="219" t="s">
        <v>329</v>
      </c>
      <c r="G173" s="41"/>
      <c r="H173" s="41"/>
      <c r="I173" s="220"/>
      <c r="J173" s="41"/>
      <c r="K173" s="41"/>
      <c r="L173" s="45"/>
      <c r="M173" s="223"/>
      <c r="N173" s="224"/>
      <c r="O173" s="225"/>
      <c r="P173" s="225"/>
      <c r="Q173" s="225"/>
      <c r="R173" s="225"/>
      <c r="S173" s="225"/>
      <c r="T173" s="22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135</v>
      </c>
      <c r="AU173" s="18" t="s">
        <v>85</v>
      </c>
    </row>
    <row r="174" s="2" customFormat="1" ht="6.96" customHeight="1">
      <c r="A174" s="39"/>
      <c r="B174" s="60"/>
      <c r="C174" s="61"/>
      <c r="D174" s="61"/>
      <c r="E174" s="61"/>
      <c r="F174" s="61"/>
      <c r="G174" s="61"/>
      <c r="H174" s="61"/>
      <c r="I174" s="61"/>
      <c r="J174" s="61"/>
      <c r="K174" s="61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lsupvM8/NicnhZgrEjZvLvxE0cmLx598NynZeug7fDVfKGyqNKZlnmAkGjNuCr7h/mjURzuocrBMQ4Jl5fnwDA==" hashValue="aUcIWdXGSDSAny12N8tD2fFJmR1UYxNhBksSDYkZAhkWG05X6QwgguCQC56wag5hskNCczGbPbEF0qMBcArClQ==" algorithmName="SHA-512" password="CC35"/>
  <autoFilter ref="C88:K17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3_01/181912111"/>
    <hyperlink ref="F97" r:id="rId2" display="https://podminky.urs.cz/item/CS_URS_2023_01/952901411"/>
    <hyperlink ref="F102" r:id="rId3" display="https://podminky.urs.cz/item/CS_URS_2023_01/965083111"/>
    <hyperlink ref="F106" r:id="rId4" display="https://podminky.urs.cz/item/CS_URS_2023_01/997013214"/>
    <hyperlink ref="F111" r:id="rId5" display="https://podminky.urs.cz/item/CS_URS_2023_01/997013501"/>
    <hyperlink ref="F116" r:id="rId6" display="https://podminky.urs.cz/item/CS_URS_2023_01/997013509"/>
    <hyperlink ref="F122" r:id="rId7" display="https://podminky.urs.cz/item/CS_URS_2023_01/997013811"/>
    <hyperlink ref="F125" r:id="rId8" display="https://podminky.urs.cz/item/CS_URS_2023_01/997013871"/>
    <hyperlink ref="F130" r:id="rId9" display="https://podminky.urs.cz/item/CS_URS_2023_01/713121121"/>
    <hyperlink ref="F137" r:id="rId10" display="https://podminky.urs.cz/item/CS_URS_2023_01/713191133"/>
    <hyperlink ref="F144" r:id="rId11" display="https://podminky.urs.cz/item/CS_URS_2023_01/998713103"/>
    <hyperlink ref="F146" r:id="rId12" display="https://podminky.urs.cz/item/CS_URS_2023_01/998713181"/>
    <hyperlink ref="F149" r:id="rId13" display="https://podminky.urs.cz/item/CS_URS_2023_01/762081150"/>
    <hyperlink ref="F151" r:id="rId14" display="https://podminky.urs.cz/item/CS_URS_2023_01/762523104"/>
    <hyperlink ref="F156" r:id="rId15" display="https://podminky.urs.cz/item/CS_URS_2023_01/762528811"/>
    <hyperlink ref="F159" r:id="rId16" display="https://podminky.urs.cz/item/CS_URS_2023_01/762595001"/>
    <hyperlink ref="F162" r:id="rId17" display="https://podminky.urs.cz/item/CS_URS_2023_01/998762103"/>
    <hyperlink ref="F164" r:id="rId18" display="https://podminky.urs.cz/item/CS_URS_2023_01/998762181"/>
    <hyperlink ref="F167" r:id="rId19" display="https://podminky.urs.cz/item/CS_URS_2023_01/776201811"/>
    <hyperlink ref="F173" r:id="rId20" display="https://podminky.urs.cz/item/CS_URS_2023_01/0910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  <c r="AZ2" s="260" t="s">
        <v>330</v>
      </c>
      <c r="BA2" s="260" t="s">
        <v>331</v>
      </c>
      <c r="BB2" s="260" t="s">
        <v>19</v>
      </c>
      <c r="BC2" s="260" t="s">
        <v>332</v>
      </c>
      <c r="BD2" s="260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zakázky'!K6</f>
        <v>Oprava střechy Domu kultury Šluknov, T.G. Masaryka 321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333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zakázky'!AN8</f>
        <v>24. 7. 2023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zakázky'!AN13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zakázky'!E14</f>
        <v>Vyplň údaj</v>
      </c>
      <c r="F18" s="137"/>
      <c r="G18" s="137"/>
      <c r="H18" s="137"/>
      <c r="I18" s="133" t="s">
        <v>29</v>
      </c>
      <c r="J18" s="34" t="str">
        <f>'Rekapitulace zakázky'!AN14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35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37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38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ROUND(J91,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ROUND((SUM(BE91:BE619)),  2)</f>
        <v>0</v>
      </c>
      <c r="G33" s="39"/>
      <c r="H33" s="39"/>
      <c r="I33" s="149">
        <v>0.20999999999999999</v>
      </c>
      <c r="J33" s="148">
        <f>ROUND(((SUM(BE91:BE619))*I33),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ROUND((SUM(BF91:BF619)),  2)</f>
        <v>0</v>
      </c>
      <c r="G34" s="39"/>
      <c r="H34" s="39"/>
      <c r="I34" s="149">
        <v>0.14999999999999999</v>
      </c>
      <c r="J34" s="148">
        <f>ROUND(((SUM(BF91:BF619))*I34),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ROUND((SUM(BG91:BG619)),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ROUND((SUM(BH91:BH619)),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ROUND((SUM(BI91:BI619)),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střechy Domu kultury Šluknov, T.G. Masaryka 321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2 - Výměna střešní krytiny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st.p.č.k. 200, k.ú. Šluknov</v>
      </c>
      <c r="G52" s="41"/>
      <c r="H52" s="41"/>
      <c r="I52" s="33" t="s">
        <v>23</v>
      </c>
      <c r="J52" s="73" t="str">
        <f>IF(J12="","",J12)</f>
        <v>24. 7. 2023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Mesto Šluknov</v>
      </c>
      <c r="G54" s="41"/>
      <c r="H54" s="41"/>
      <c r="I54" s="33" t="s">
        <v>32</v>
      </c>
      <c r="J54" s="37" t="str">
        <f>E21</f>
        <v xml:space="preserve">ProProjekt s.r.o.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>Martin Rousek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175</v>
      </c>
      <c r="E60" s="169"/>
      <c r="F60" s="169"/>
      <c r="G60" s="169"/>
      <c r="H60" s="169"/>
      <c r="I60" s="169"/>
      <c r="J60" s="170">
        <f>J92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334</v>
      </c>
      <c r="E61" s="175"/>
      <c r="F61" s="175"/>
      <c r="G61" s="175"/>
      <c r="H61" s="175"/>
      <c r="I61" s="175"/>
      <c r="J61" s="176">
        <f>J93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177</v>
      </c>
      <c r="E62" s="175"/>
      <c r="F62" s="175"/>
      <c r="G62" s="175"/>
      <c r="H62" s="175"/>
      <c r="I62" s="175"/>
      <c r="J62" s="176">
        <f>J147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178</v>
      </c>
      <c r="E63" s="175"/>
      <c r="F63" s="175"/>
      <c r="G63" s="175"/>
      <c r="H63" s="175"/>
      <c r="I63" s="175"/>
      <c r="J63" s="176">
        <f>J199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335</v>
      </c>
      <c r="E64" s="175"/>
      <c r="F64" s="175"/>
      <c r="G64" s="175"/>
      <c r="H64" s="175"/>
      <c r="I64" s="175"/>
      <c r="J64" s="176">
        <f>J226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179</v>
      </c>
      <c r="E65" s="169"/>
      <c r="F65" s="169"/>
      <c r="G65" s="169"/>
      <c r="H65" s="169"/>
      <c r="I65" s="169"/>
      <c r="J65" s="170">
        <f>J229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336</v>
      </c>
      <c r="E66" s="175"/>
      <c r="F66" s="175"/>
      <c r="G66" s="175"/>
      <c r="H66" s="175"/>
      <c r="I66" s="175"/>
      <c r="J66" s="176">
        <f>J230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181</v>
      </c>
      <c r="E67" s="175"/>
      <c r="F67" s="175"/>
      <c r="G67" s="175"/>
      <c r="H67" s="175"/>
      <c r="I67" s="175"/>
      <c r="J67" s="176">
        <f>J268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337</v>
      </c>
      <c r="E68" s="175"/>
      <c r="F68" s="175"/>
      <c r="G68" s="175"/>
      <c r="H68" s="175"/>
      <c r="I68" s="175"/>
      <c r="J68" s="176">
        <f>J295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338</v>
      </c>
      <c r="E69" s="175"/>
      <c r="F69" s="175"/>
      <c r="G69" s="175"/>
      <c r="H69" s="175"/>
      <c r="I69" s="175"/>
      <c r="J69" s="176">
        <f>J571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339</v>
      </c>
      <c r="E70" s="175"/>
      <c r="F70" s="175"/>
      <c r="G70" s="175"/>
      <c r="H70" s="175"/>
      <c r="I70" s="175"/>
      <c r="J70" s="176">
        <f>J576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340</v>
      </c>
      <c r="E71" s="175"/>
      <c r="F71" s="175"/>
      <c r="G71" s="175"/>
      <c r="H71" s="175"/>
      <c r="I71" s="175"/>
      <c r="J71" s="176">
        <f>J585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109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61" t="str">
        <f>E7</f>
        <v>Oprava střechy Domu kultury Šluknov, T.G. Masaryka 321</v>
      </c>
      <c r="F81" s="33"/>
      <c r="G81" s="33"/>
      <c r="H81" s="33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96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SO 2 - Výměna střešní krytiny</v>
      </c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>st.p.č.k. 200, k.ú. Šluknov</v>
      </c>
      <c r="G85" s="41"/>
      <c r="H85" s="41"/>
      <c r="I85" s="33" t="s">
        <v>23</v>
      </c>
      <c r="J85" s="73" t="str">
        <f>IF(J12="","",J12)</f>
        <v>24. 7. 2023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E15</f>
        <v>Mesto Šluknov</v>
      </c>
      <c r="G87" s="41"/>
      <c r="H87" s="41"/>
      <c r="I87" s="33" t="s">
        <v>32</v>
      </c>
      <c r="J87" s="37" t="str">
        <f>E21</f>
        <v xml:space="preserve">ProProjekt s.r.o. 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30</v>
      </c>
      <c r="D88" s="41"/>
      <c r="E88" s="41"/>
      <c r="F88" s="28" t="str">
        <f>IF(E18="","",E18)</f>
        <v>Vyplň údaj</v>
      </c>
      <c r="G88" s="41"/>
      <c r="H88" s="41"/>
      <c r="I88" s="33" t="s">
        <v>37</v>
      </c>
      <c r="J88" s="37" t="str">
        <f>E24</f>
        <v>Martin Rousek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78"/>
      <c r="B90" s="179"/>
      <c r="C90" s="180" t="s">
        <v>110</v>
      </c>
      <c r="D90" s="181" t="s">
        <v>60</v>
      </c>
      <c r="E90" s="181" t="s">
        <v>56</v>
      </c>
      <c r="F90" s="181" t="s">
        <v>57</v>
      </c>
      <c r="G90" s="181" t="s">
        <v>111</v>
      </c>
      <c r="H90" s="181" t="s">
        <v>112</v>
      </c>
      <c r="I90" s="181" t="s">
        <v>113</v>
      </c>
      <c r="J90" s="181" t="s">
        <v>100</v>
      </c>
      <c r="K90" s="182" t="s">
        <v>114</v>
      </c>
      <c r="L90" s="183"/>
      <c r="M90" s="93" t="s">
        <v>19</v>
      </c>
      <c r="N90" s="94" t="s">
        <v>45</v>
      </c>
      <c r="O90" s="94" t="s">
        <v>115</v>
      </c>
      <c r="P90" s="94" t="s">
        <v>116</v>
      </c>
      <c r="Q90" s="94" t="s">
        <v>117</v>
      </c>
      <c r="R90" s="94" t="s">
        <v>118</v>
      </c>
      <c r="S90" s="94" t="s">
        <v>119</v>
      </c>
      <c r="T90" s="95" t="s">
        <v>120</v>
      </c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</row>
    <row r="91" s="2" customFormat="1" ht="22.8" customHeight="1">
      <c r="A91" s="39"/>
      <c r="B91" s="40"/>
      <c r="C91" s="100" t="s">
        <v>121</v>
      </c>
      <c r="D91" s="41"/>
      <c r="E91" s="41"/>
      <c r="F91" s="41"/>
      <c r="G91" s="41"/>
      <c r="H91" s="41"/>
      <c r="I91" s="41"/>
      <c r="J91" s="184">
        <f>BK91</f>
        <v>0</v>
      </c>
      <c r="K91" s="41"/>
      <c r="L91" s="45"/>
      <c r="M91" s="96"/>
      <c r="N91" s="185"/>
      <c r="O91" s="97"/>
      <c r="P91" s="186">
        <f>P92+P229</f>
        <v>0</v>
      </c>
      <c r="Q91" s="97"/>
      <c r="R91" s="186">
        <f>R92+R229</f>
        <v>13.41470189</v>
      </c>
      <c r="S91" s="97"/>
      <c r="T91" s="187">
        <f>T92+T229</f>
        <v>13.220155729999998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74</v>
      </c>
      <c r="AU91" s="18" t="s">
        <v>101</v>
      </c>
      <c r="BK91" s="188">
        <f>BK92+BK229</f>
        <v>0</v>
      </c>
    </row>
    <row r="92" s="12" customFormat="1" ht="25.92" customHeight="1">
      <c r="A92" s="12"/>
      <c r="B92" s="189"/>
      <c r="C92" s="190"/>
      <c r="D92" s="191" t="s">
        <v>74</v>
      </c>
      <c r="E92" s="192" t="s">
        <v>183</v>
      </c>
      <c r="F92" s="192" t="s">
        <v>184</v>
      </c>
      <c r="G92" s="190"/>
      <c r="H92" s="190"/>
      <c r="I92" s="193"/>
      <c r="J92" s="194">
        <f>BK92</f>
        <v>0</v>
      </c>
      <c r="K92" s="190"/>
      <c r="L92" s="195"/>
      <c r="M92" s="196"/>
      <c r="N92" s="197"/>
      <c r="O92" s="197"/>
      <c r="P92" s="198">
        <f>P93+P147+P199+P226</f>
        <v>0</v>
      </c>
      <c r="Q92" s="197"/>
      <c r="R92" s="198">
        <f>R93+R147+R199+R226</f>
        <v>3.2392722100000002</v>
      </c>
      <c r="S92" s="197"/>
      <c r="T92" s="199">
        <f>T93+T147+T199+T226</f>
        <v>1.0508548200000001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83</v>
      </c>
      <c r="AT92" s="201" t="s">
        <v>74</v>
      </c>
      <c r="AU92" s="201" t="s">
        <v>75</v>
      </c>
      <c r="AY92" s="200" t="s">
        <v>125</v>
      </c>
      <c r="BK92" s="202">
        <f>BK93+BK147+BK199+BK226</f>
        <v>0</v>
      </c>
    </row>
    <row r="93" s="12" customFormat="1" ht="22.8" customHeight="1">
      <c r="A93" s="12"/>
      <c r="B93" s="189"/>
      <c r="C93" s="190"/>
      <c r="D93" s="191" t="s">
        <v>74</v>
      </c>
      <c r="E93" s="203" t="s">
        <v>164</v>
      </c>
      <c r="F93" s="203" t="s">
        <v>341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SUM(P94:P146)</f>
        <v>0</v>
      </c>
      <c r="Q93" s="197"/>
      <c r="R93" s="198">
        <f>SUM(R94:R146)</f>
        <v>2.3602408600000002</v>
      </c>
      <c r="S93" s="197"/>
      <c r="T93" s="199">
        <f>SUM(T94:T146)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83</v>
      </c>
      <c r="AT93" s="201" t="s">
        <v>74</v>
      </c>
      <c r="AU93" s="201" t="s">
        <v>83</v>
      </c>
      <c r="AY93" s="200" t="s">
        <v>125</v>
      </c>
      <c r="BK93" s="202">
        <f>SUM(BK94:BK146)</f>
        <v>0</v>
      </c>
    </row>
    <row r="94" s="2" customFormat="1" ht="21.75" customHeight="1">
      <c r="A94" s="39"/>
      <c r="B94" s="40"/>
      <c r="C94" s="205" t="s">
        <v>83</v>
      </c>
      <c r="D94" s="205" t="s">
        <v>128</v>
      </c>
      <c r="E94" s="206" t="s">
        <v>342</v>
      </c>
      <c r="F94" s="207" t="s">
        <v>343</v>
      </c>
      <c r="G94" s="208" t="s">
        <v>344</v>
      </c>
      <c r="H94" s="209">
        <v>3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46</v>
      </c>
      <c r="O94" s="85"/>
      <c r="P94" s="214">
        <f>O94*H94</f>
        <v>0</v>
      </c>
      <c r="Q94" s="214">
        <v>0.0022300000000000002</v>
      </c>
      <c r="R94" s="214">
        <f>Q94*H94</f>
        <v>0.0066900000000000006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151</v>
      </c>
      <c r="AT94" s="216" t="s">
        <v>128</v>
      </c>
      <c r="AU94" s="216" t="s">
        <v>85</v>
      </c>
      <c r="AY94" s="18" t="s">
        <v>125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83</v>
      </c>
      <c r="BK94" s="217">
        <f>ROUND(I94*H94,2)</f>
        <v>0</v>
      </c>
      <c r="BL94" s="18" t="s">
        <v>151</v>
      </c>
      <c r="BM94" s="216" t="s">
        <v>345</v>
      </c>
    </row>
    <row r="95" s="2" customFormat="1" ht="24.15" customHeight="1">
      <c r="A95" s="39"/>
      <c r="B95" s="40"/>
      <c r="C95" s="205" t="s">
        <v>85</v>
      </c>
      <c r="D95" s="205" t="s">
        <v>128</v>
      </c>
      <c r="E95" s="206" t="s">
        <v>346</v>
      </c>
      <c r="F95" s="207" t="s">
        <v>347</v>
      </c>
      <c r="G95" s="208" t="s">
        <v>188</v>
      </c>
      <c r="H95" s="209">
        <v>4.2629999999999999</v>
      </c>
      <c r="I95" s="210"/>
      <c r="J95" s="211">
        <f>ROUND(I95*H95,2)</f>
        <v>0</v>
      </c>
      <c r="K95" s="207" t="s">
        <v>132</v>
      </c>
      <c r="L95" s="45"/>
      <c r="M95" s="212" t="s">
        <v>19</v>
      </c>
      <c r="N95" s="213" t="s">
        <v>46</v>
      </c>
      <c r="O95" s="85"/>
      <c r="P95" s="214">
        <f>O95*H95</f>
        <v>0</v>
      </c>
      <c r="Q95" s="214">
        <v>0.0073499999999999998</v>
      </c>
      <c r="R95" s="214">
        <f>Q95*H95</f>
        <v>0.031333050000000001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151</v>
      </c>
      <c r="AT95" s="216" t="s">
        <v>128</v>
      </c>
      <c r="AU95" s="216" t="s">
        <v>85</v>
      </c>
      <c r="AY95" s="18" t="s">
        <v>125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83</v>
      </c>
      <c r="BK95" s="217">
        <f>ROUND(I95*H95,2)</f>
        <v>0</v>
      </c>
      <c r="BL95" s="18" t="s">
        <v>151</v>
      </c>
      <c r="BM95" s="216" t="s">
        <v>348</v>
      </c>
    </row>
    <row r="96" s="2" customFormat="1">
      <c r="A96" s="39"/>
      <c r="B96" s="40"/>
      <c r="C96" s="41"/>
      <c r="D96" s="218" t="s">
        <v>135</v>
      </c>
      <c r="E96" s="41"/>
      <c r="F96" s="219" t="s">
        <v>349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135</v>
      </c>
      <c r="AU96" s="18" t="s">
        <v>85</v>
      </c>
    </row>
    <row r="97" s="13" customFormat="1">
      <c r="A97" s="13"/>
      <c r="B97" s="227"/>
      <c r="C97" s="228"/>
      <c r="D97" s="229" t="s">
        <v>192</v>
      </c>
      <c r="E97" s="230" t="s">
        <v>19</v>
      </c>
      <c r="F97" s="231" t="s">
        <v>350</v>
      </c>
      <c r="G97" s="228"/>
      <c r="H97" s="232">
        <v>4.2629999999999999</v>
      </c>
      <c r="I97" s="233"/>
      <c r="J97" s="228"/>
      <c r="K97" s="228"/>
      <c r="L97" s="234"/>
      <c r="M97" s="235"/>
      <c r="N97" s="236"/>
      <c r="O97" s="236"/>
      <c r="P97" s="236"/>
      <c r="Q97" s="236"/>
      <c r="R97" s="236"/>
      <c r="S97" s="236"/>
      <c r="T97" s="23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8" t="s">
        <v>192</v>
      </c>
      <c r="AU97" s="238" t="s">
        <v>85</v>
      </c>
      <c r="AV97" s="13" t="s">
        <v>85</v>
      </c>
      <c r="AW97" s="13" t="s">
        <v>36</v>
      </c>
      <c r="AX97" s="13" t="s">
        <v>83</v>
      </c>
      <c r="AY97" s="238" t="s">
        <v>125</v>
      </c>
    </row>
    <row r="98" s="2" customFormat="1" ht="21.75" customHeight="1">
      <c r="A98" s="39"/>
      <c r="B98" s="40"/>
      <c r="C98" s="205" t="s">
        <v>144</v>
      </c>
      <c r="D98" s="205" t="s">
        <v>128</v>
      </c>
      <c r="E98" s="206" t="s">
        <v>351</v>
      </c>
      <c r="F98" s="207" t="s">
        <v>352</v>
      </c>
      <c r="G98" s="208" t="s">
        <v>188</v>
      </c>
      <c r="H98" s="209">
        <v>6.2400000000000002</v>
      </c>
      <c r="I98" s="210"/>
      <c r="J98" s="211">
        <f>ROUND(I98*H98,2)</f>
        <v>0</v>
      </c>
      <c r="K98" s="207" t="s">
        <v>132</v>
      </c>
      <c r="L98" s="45"/>
      <c r="M98" s="212" t="s">
        <v>19</v>
      </c>
      <c r="N98" s="213" t="s">
        <v>46</v>
      </c>
      <c r="O98" s="85"/>
      <c r="P98" s="214">
        <f>O98*H98</f>
        <v>0</v>
      </c>
      <c r="Q98" s="214">
        <v>0.00025999999999999998</v>
      </c>
      <c r="R98" s="214">
        <f>Q98*H98</f>
        <v>0.0016224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151</v>
      </c>
      <c r="AT98" s="216" t="s">
        <v>128</v>
      </c>
      <c r="AU98" s="216" t="s">
        <v>85</v>
      </c>
      <c r="AY98" s="18" t="s">
        <v>125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83</v>
      </c>
      <c r="BK98" s="217">
        <f>ROUND(I98*H98,2)</f>
        <v>0</v>
      </c>
      <c r="BL98" s="18" t="s">
        <v>151</v>
      </c>
      <c r="BM98" s="216" t="s">
        <v>353</v>
      </c>
    </row>
    <row r="99" s="2" customFormat="1">
      <c r="A99" s="39"/>
      <c r="B99" s="40"/>
      <c r="C99" s="41"/>
      <c r="D99" s="218" t="s">
        <v>135</v>
      </c>
      <c r="E99" s="41"/>
      <c r="F99" s="219" t="s">
        <v>354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135</v>
      </c>
      <c r="AU99" s="18" t="s">
        <v>85</v>
      </c>
    </row>
    <row r="100" s="13" customFormat="1">
      <c r="A100" s="13"/>
      <c r="B100" s="227"/>
      <c r="C100" s="228"/>
      <c r="D100" s="229" t="s">
        <v>192</v>
      </c>
      <c r="E100" s="230" t="s">
        <v>19</v>
      </c>
      <c r="F100" s="231" t="s">
        <v>355</v>
      </c>
      <c r="G100" s="228"/>
      <c r="H100" s="232">
        <v>6.2400000000000002</v>
      </c>
      <c r="I100" s="233"/>
      <c r="J100" s="228"/>
      <c r="K100" s="228"/>
      <c r="L100" s="234"/>
      <c r="M100" s="235"/>
      <c r="N100" s="236"/>
      <c r="O100" s="236"/>
      <c r="P100" s="236"/>
      <c r="Q100" s="236"/>
      <c r="R100" s="236"/>
      <c r="S100" s="236"/>
      <c r="T100" s="23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8" t="s">
        <v>192</v>
      </c>
      <c r="AU100" s="238" t="s">
        <v>85</v>
      </c>
      <c r="AV100" s="13" t="s">
        <v>85</v>
      </c>
      <c r="AW100" s="13" t="s">
        <v>36</v>
      </c>
      <c r="AX100" s="13" t="s">
        <v>83</v>
      </c>
      <c r="AY100" s="238" t="s">
        <v>125</v>
      </c>
    </row>
    <row r="101" s="2" customFormat="1" ht="16.5" customHeight="1">
      <c r="A101" s="39"/>
      <c r="B101" s="40"/>
      <c r="C101" s="205" t="s">
        <v>151</v>
      </c>
      <c r="D101" s="205" t="s">
        <v>128</v>
      </c>
      <c r="E101" s="206" t="s">
        <v>356</v>
      </c>
      <c r="F101" s="207" t="s">
        <v>357</v>
      </c>
      <c r="G101" s="208" t="s">
        <v>188</v>
      </c>
      <c r="H101" s="209">
        <v>10.503</v>
      </c>
      <c r="I101" s="210"/>
      <c r="J101" s="211">
        <f>ROUND(I101*H101,2)</f>
        <v>0</v>
      </c>
      <c r="K101" s="207" t="s">
        <v>132</v>
      </c>
      <c r="L101" s="45"/>
      <c r="M101" s="212" t="s">
        <v>19</v>
      </c>
      <c r="N101" s="213" t="s">
        <v>46</v>
      </c>
      <c r="O101" s="85"/>
      <c r="P101" s="214">
        <f>O101*H101</f>
        <v>0</v>
      </c>
      <c r="Q101" s="214">
        <v>0.0027299999999999998</v>
      </c>
      <c r="R101" s="214">
        <f>Q101*H101</f>
        <v>0.028673189999999998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151</v>
      </c>
      <c r="AT101" s="216" t="s">
        <v>128</v>
      </c>
      <c r="AU101" s="216" t="s">
        <v>85</v>
      </c>
      <c r="AY101" s="18" t="s">
        <v>125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83</v>
      </c>
      <c r="BK101" s="217">
        <f>ROUND(I101*H101,2)</f>
        <v>0</v>
      </c>
      <c r="BL101" s="18" t="s">
        <v>151</v>
      </c>
      <c r="BM101" s="216" t="s">
        <v>358</v>
      </c>
    </row>
    <row r="102" s="2" customFormat="1">
      <c r="A102" s="39"/>
      <c r="B102" s="40"/>
      <c r="C102" s="41"/>
      <c r="D102" s="218" t="s">
        <v>135</v>
      </c>
      <c r="E102" s="41"/>
      <c r="F102" s="219" t="s">
        <v>359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135</v>
      </c>
      <c r="AU102" s="18" t="s">
        <v>85</v>
      </c>
    </row>
    <row r="103" s="13" customFormat="1">
      <c r="A103" s="13"/>
      <c r="B103" s="227"/>
      <c r="C103" s="228"/>
      <c r="D103" s="229" t="s">
        <v>192</v>
      </c>
      <c r="E103" s="230" t="s">
        <v>19</v>
      </c>
      <c r="F103" s="231" t="s">
        <v>350</v>
      </c>
      <c r="G103" s="228"/>
      <c r="H103" s="232">
        <v>4.2629999999999999</v>
      </c>
      <c r="I103" s="233"/>
      <c r="J103" s="228"/>
      <c r="K103" s="228"/>
      <c r="L103" s="234"/>
      <c r="M103" s="235"/>
      <c r="N103" s="236"/>
      <c r="O103" s="236"/>
      <c r="P103" s="236"/>
      <c r="Q103" s="236"/>
      <c r="R103" s="236"/>
      <c r="S103" s="236"/>
      <c r="T103" s="23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8" t="s">
        <v>192</v>
      </c>
      <c r="AU103" s="238" t="s">
        <v>85</v>
      </c>
      <c r="AV103" s="13" t="s">
        <v>85</v>
      </c>
      <c r="AW103" s="13" t="s">
        <v>36</v>
      </c>
      <c r="AX103" s="13" t="s">
        <v>75</v>
      </c>
      <c r="AY103" s="238" t="s">
        <v>125</v>
      </c>
    </row>
    <row r="104" s="13" customFormat="1">
      <c r="A104" s="13"/>
      <c r="B104" s="227"/>
      <c r="C104" s="228"/>
      <c r="D104" s="229" t="s">
        <v>192</v>
      </c>
      <c r="E104" s="230" t="s">
        <v>19</v>
      </c>
      <c r="F104" s="231" t="s">
        <v>355</v>
      </c>
      <c r="G104" s="228"/>
      <c r="H104" s="232">
        <v>6.2400000000000002</v>
      </c>
      <c r="I104" s="233"/>
      <c r="J104" s="228"/>
      <c r="K104" s="228"/>
      <c r="L104" s="234"/>
      <c r="M104" s="235"/>
      <c r="N104" s="236"/>
      <c r="O104" s="236"/>
      <c r="P104" s="236"/>
      <c r="Q104" s="236"/>
      <c r="R104" s="236"/>
      <c r="S104" s="236"/>
      <c r="T104" s="23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8" t="s">
        <v>192</v>
      </c>
      <c r="AU104" s="238" t="s">
        <v>85</v>
      </c>
      <c r="AV104" s="13" t="s">
        <v>85</v>
      </c>
      <c r="AW104" s="13" t="s">
        <v>36</v>
      </c>
      <c r="AX104" s="13" t="s">
        <v>75</v>
      </c>
      <c r="AY104" s="238" t="s">
        <v>125</v>
      </c>
    </row>
    <row r="105" s="14" customFormat="1">
      <c r="A105" s="14"/>
      <c r="B105" s="239"/>
      <c r="C105" s="240"/>
      <c r="D105" s="229" t="s">
        <v>192</v>
      </c>
      <c r="E105" s="241" t="s">
        <v>19</v>
      </c>
      <c r="F105" s="242" t="s">
        <v>202</v>
      </c>
      <c r="G105" s="240"/>
      <c r="H105" s="243">
        <v>10.503</v>
      </c>
      <c r="I105" s="244"/>
      <c r="J105" s="240"/>
      <c r="K105" s="240"/>
      <c r="L105" s="245"/>
      <c r="M105" s="246"/>
      <c r="N105" s="247"/>
      <c r="O105" s="247"/>
      <c r="P105" s="247"/>
      <c r="Q105" s="247"/>
      <c r="R105" s="247"/>
      <c r="S105" s="247"/>
      <c r="T105" s="24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9" t="s">
        <v>192</v>
      </c>
      <c r="AU105" s="249" t="s">
        <v>85</v>
      </c>
      <c r="AV105" s="14" t="s">
        <v>151</v>
      </c>
      <c r="AW105" s="14" t="s">
        <v>36</v>
      </c>
      <c r="AX105" s="14" t="s">
        <v>83</v>
      </c>
      <c r="AY105" s="249" t="s">
        <v>125</v>
      </c>
    </row>
    <row r="106" s="2" customFormat="1" ht="21.75" customHeight="1">
      <c r="A106" s="39"/>
      <c r="B106" s="40"/>
      <c r="C106" s="205" t="s">
        <v>124</v>
      </c>
      <c r="D106" s="205" t="s">
        <v>128</v>
      </c>
      <c r="E106" s="206" t="s">
        <v>360</v>
      </c>
      <c r="F106" s="207" t="s">
        <v>361</v>
      </c>
      <c r="G106" s="208" t="s">
        <v>188</v>
      </c>
      <c r="H106" s="209">
        <v>4.2629999999999999</v>
      </c>
      <c r="I106" s="210"/>
      <c r="J106" s="211">
        <f>ROUND(I106*H106,2)</f>
        <v>0</v>
      </c>
      <c r="K106" s="207" t="s">
        <v>132</v>
      </c>
      <c r="L106" s="45"/>
      <c r="M106" s="212" t="s">
        <v>19</v>
      </c>
      <c r="N106" s="213" t="s">
        <v>46</v>
      </c>
      <c r="O106" s="85"/>
      <c r="P106" s="214">
        <f>O106*H106</f>
        <v>0</v>
      </c>
      <c r="Q106" s="214">
        <v>0.0315</v>
      </c>
      <c r="R106" s="214">
        <f>Q106*H106</f>
        <v>0.1342845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151</v>
      </c>
      <c r="AT106" s="216" t="s">
        <v>128</v>
      </c>
      <c r="AU106" s="216" t="s">
        <v>85</v>
      </c>
      <c r="AY106" s="18" t="s">
        <v>125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83</v>
      </c>
      <c r="BK106" s="217">
        <f>ROUND(I106*H106,2)</f>
        <v>0</v>
      </c>
      <c r="BL106" s="18" t="s">
        <v>151</v>
      </c>
      <c r="BM106" s="216" t="s">
        <v>362</v>
      </c>
    </row>
    <row r="107" s="2" customFormat="1">
      <c r="A107" s="39"/>
      <c r="B107" s="40"/>
      <c r="C107" s="41"/>
      <c r="D107" s="218" t="s">
        <v>135</v>
      </c>
      <c r="E107" s="41"/>
      <c r="F107" s="219" t="s">
        <v>363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135</v>
      </c>
      <c r="AU107" s="18" t="s">
        <v>85</v>
      </c>
    </row>
    <row r="108" s="13" customFormat="1">
      <c r="A108" s="13"/>
      <c r="B108" s="227"/>
      <c r="C108" s="228"/>
      <c r="D108" s="229" t="s">
        <v>192</v>
      </c>
      <c r="E108" s="230" t="s">
        <v>19</v>
      </c>
      <c r="F108" s="231" t="s">
        <v>350</v>
      </c>
      <c r="G108" s="228"/>
      <c r="H108" s="232">
        <v>4.2629999999999999</v>
      </c>
      <c r="I108" s="233"/>
      <c r="J108" s="228"/>
      <c r="K108" s="228"/>
      <c r="L108" s="234"/>
      <c r="M108" s="235"/>
      <c r="N108" s="236"/>
      <c r="O108" s="236"/>
      <c r="P108" s="236"/>
      <c r="Q108" s="236"/>
      <c r="R108" s="236"/>
      <c r="S108" s="236"/>
      <c r="T108" s="23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8" t="s">
        <v>192</v>
      </c>
      <c r="AU108" s="238" t="s">
        <v>85</v>
      </c>
      <c r="AV108" s="13" t="s">
        <v>85</v>
      </c>
      <c r="AW108" s="13" t="s">
        <v>36</v>
      </c>
      <c r="AX108" s="13" t="s">
        <v>83</v>
      </c>
      <c r="AY108" s="238" t="s">
        <v>125</v>
      </c>
    </row>
    <row r="109" s="2" customFormat="1" ht="24.15" customHeight="1">
      <c r="A109" s="39"/>
      <c r="B109" s="40"/>
      <c r="C109" s="205" t="s">
        <v>164</v>
      </c>
      <c r="D109" s="205" t="s">
        <v>128</v>
      </c>
      <c r="E109" s="206" t="s">
        <v>364</v>
      </c>
      <c r="F109" s="207" t="s">
        <v>365</v>
      </c>
      <c r="G109" s="208" t="s">
        <v>188</v>
      </c>
      <c r="H109" s="209">
        <v>4.2629999999999999</v>
      </c>
      <c r="I109" s="210"/>
      <c r="J109" s="211">
        <f>ROUND(I109*H109,2)</f>
        <v>0</v>
      </c>
      <c r="K109" s="207" t="s">
        <v>132</v>
      </c>
      <c r="L109" s="45"/>
      <c r="M109" s="212" t="s">
        <v>19</v>
      </c>
      <c r="N109" s="213" t="s">
        <v>46</v>
      </c>
      <c r="O109" s="85"/>
      <c r="P109" s="214">
        <f>O109*H109</f>
        <v>0</v>
      </c>
      <c r="Q109" s="214">
        <v>0.010500000000000001</v>
      </c>
      <c r="R109" s="214">
        <f>Q109*H109</f>
        <v>0.044761500000000003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151</v>
      </c>
      <c r="AT109" s="216" t="s">
        <v>128</v>
      </c>
      <c r="AU109" s="216" t="s">
        <v>85</v>
      </c>
      <c r="AY109" s="18" t="s">
        <v>125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83</v>
      </c>
      <c r="BK109" s="217">
        <f>ROUND(I109*H109,2)</f>
        <v>0</v>
      </c>
      <c r="BL109" s="18" t="s">
        <v>151</v>
      </c>
      <c r="BM109" s="216" t="s">
        <v>366</v>
      </c>
    </row>
    <row r="110" s="2" customFormat="1">
      <c r="A110" s="39"/>
      <c r="B110" s="40"/>
      <c r="C110" s="41"/>
      <c r="D110" s="218" t="s">
        <v>135</v>
      </c>
      <c r="E110" s="41"/>
      <c r="F110" s="219" t="s">
        <v>367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135</v>
      </c>
      <c r="AU110" s="18" t="s">
        <v>85</v>
      </c>
    </row>
    <row r="111" s="2" customFormat="1" ht="24.15" customHeight="1">
      <c r="A111" s="39"/>
      <c r="B111" s="40"/>
      <c r="C111" s="205" t="s">
        <v>169</v>
      </c>
      <c r="D111" s="205" t="s">
        <v>128</v>
      </c>
      <c r="E111" s="206" t="s">
        <v>368</v>
      </c>
      <c r="F111" s="207" t="s">
        <v>369</v>
      </c>
      <c r="G111" s="208" t="s">
        <v>270</v>
      </c>
      <c r="H111" s="209">
        <v>42.448</v>
      </c>
      <c r="I111" s="210"/>
      <c r="J111" s="211">
        <f>ROUND(I111*H111,2)</f>
        <v>0</v>
      </c>
      <c r="K111" s="207" t="s">
        <v>132</v>
      </c>
      <c r="L111" s="45"/>
      <c r="M111" s="212" t="s">
        <v>19</v>
      </c>
      <c r="N111" s="213" t="s">
        <v>46</v>
      </c>
      <c r="O111" s="85"/>
      <c r="P111" s="214">
        <f>O111*H111</f>
        <v>0</v>
      </c>
      <c r="Q111" s="214">
        <v>0.00044000000000000002</v>
      </c>
      <c r="R111" s="214">
        <f>Q111*H111</f>
        <v>0.018677120000000002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151</v>
      </c>
      <c r="AT111" s="216" t="s">
        <v>128</v>
      </c>
      <c r="AU111" s="216" t="s">
        <v>85</v>
      </c>
      <c r="AY111" s="18" t="s">
        <v>125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83</v>
      </c>
      <c r="BK111" s="217">
        <f>ROUND(I111*H111,2)</f>
        <v>0</v>
      </c>
      <c r="BL111" s="18" t="s">
        <v>151</v>
      </c>
      <c r="BM111" s="216" t="s">
        <v>370</v>
      </c>
    </row>
    <row r="112" s="2" customFormat="1">
      <c r="A112" s="39"/>
      <c r="B112" s="40"/>
      <c r="C112" s="41"/>
      <c r="D112" s="218" t="s">
        <v>135</v>
      </c>
      <c r="E112" s="41"/>
      <c r="F112" s="219" t="s">
        <v>371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135</v>
      </c>
      <c r="AU112" s="18" t="s">
        <v>85</v>
      </c>
    </row>
    <row r="113" s="13" customFormat="1">
      <c r="A113" s="13"/>
      <c r="B113" s="227"/>
      <c r="C113" s="228"/>
      <c r="D113" s="229" t="s">
        <v>192</v>
      </c>
      <c r="E113" s="230" t="s">
        <v>19</v>
      </c>
      <c r="F113" s="231" t="s">
        <v>372</v>
      </c>
      <c r="G113" s="228"/>
      <c r="H113" s="232">
        <v>13.132999999999999</v>
      </c>
      <c r="I113" s="233"/>
      <c r="J113" s="228"/>
      <c r="K113" s="228"/>
      <c r="L113" s="234"/>
      <c r="M113" s="235"/>
      <c r="N113" s="236"/>
      <c r="O113" s="236"/>
      <c r="P113" s="236"/>
      <c r="Q113" s="236"/>
      <c r="R113" s="236"/>
      <c r="S113" s="236"/>
      <c r="T113" s="23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8" t="s">
        <v>192</v>
      </c>
      <c r="AU113" s="238" t="s">
        <v>85</v>
      </c>
      <c r="AV113" s="13" t="s">
        <v>85</v>
      </c>
      <c r="AW113" s="13" t="s">
        <v>36</v>
      </c>
      <c r="AX113" s="13" t="s">
        <v>75</v>
      </c>
      <c r="AY113" s="238" t="s">
        <v>125</v>
      </c>
    </row>
    <row r="114" s="13" customFormat="1">
      <c r="A114" s="13"/>
      <c r="B114" s="227"/>
      <c r="C114" s="228"/>
      <c r="D114" s="229" t="s">
        <v>192</v>
      </c>
      <c r="E114" s="230" t="s">
        <v>19</v>
      </c>
      <c r="F114" s="231" t="s">
        <v>373</v>
      </c>
      <c r="G114" s="228"/>
      <c r="H114" s="232">
        <v>4.9000000000000004</v>
      </c>
      <c r="I114" s="233"/>
      <c r="J114" s="228"/>
      <c r="K114" s="228"/>
      <c r="L114" s="234"/>
      <c r="M114" s="235"/>
      <c r="N114" s="236"/>
      <c r="O114" s="236"/>
      <c r="P114" s="236"/>
      <c r="Q114" s="236"/>
      <c r="R114" s="236"/>
      <c r="S114" s="236"/>
      <c r="T114" s="23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8" t="s">
        <v>192</v>
      </c>
      <c r="AU114" s="238" t="s">
        <v>85</v>
      </c>
      <c r="AV114" s="13" t="s">
        <v>85</v>
      </c>
      <c r="AW114" s="13" t="s">
        <v>36</v>
      </c>
      <c r="AX114" s="13" t="s">
        <v>75</v>
      </c>
      <c r="AY114" s="238" t="s">
        <v>125</v>
      </c>
    </row>
    <row r="115" s="13" customFormat="1">
      <c r="A115" s="13"/>
      <c r="B115" s="227"/>
      <c r="C115" s="228"/>
      <c r="D115" s="229" t="s">
        <v>192</v>
      </c>
      <c r="E115" s="230" t="s">
        <v>19</v>
      </c>
      <c r="F115" s="231" t="s">
        <v>374</v>
      </c>
      <c r="G115" s="228"/>
      <c r="H115" s="232">
        <v>2.3999999999999999</v>
      </c>
      <c r="I115" s="233"/>
      <c r="J115" s="228"/>
      <c r="K115" s="228"/>
      <c r="L115" s="234"/>
      <c r="M115" s="235"/>
      <c r="N115" s="236"/>
      <c r="O115" s="236"/>
      <c r="P115" s="236"/>
      <c r="Q115" s="236"/>
      <c r="R115" s="236"/>
      <c r="S115" s="236"/>
      <c r="T115" s="23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8" t="s">
        <v>192</v>
      </c>
      <c r="AU115" s="238" t="s">
        <v>85</v>
      </c>
      <c r="AV115" s="13" t="s">
        <v>85</v>
      </c>
      <c r="AW115" s="13" t="s">
        <v>36</v>
      </c>
      <c r="AX115" s="13" t="s">
        <v>75</v>
      </c>
      <c r="AY115" s="238" t="s">
        <v>125</v>
      </c>
    </row>
    <row r="116" s="13" customFormat="1">
      <c r="A116" s="13"/>
      <c r="B116" s="227"/>
      <c r="C116" s="228"/>
      <c r="D116" s="229" t="s">
        <v>192</v>
      </c>
      <c r="E116" s="230" t="s">
        <v>19</v>
      </c>
      <c r="F116" s="231" t="s">
        <v>375</v>
      </c>
      <c r="G116" s="228"/>
      <c r="H116" s="232">
        <v>1.161</v>
      </c>
      <c r="I116" s="233"/>
      <c r="J116" s="228"/>
      <c r="K116" s="228"/>
      <c r="L116" s="234"/>
      <c r="M116" s="235"/>
      <c r="N116" s="236"/>
      <c r="O116" s="236"/>
      <c r="P116" s="236"/>
      <c r="Q116" s="236"/>
      <c r="R116" s="236"/>
      <c r="S116" s="236"/>
      <c r="T116" s="23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8" t="s">
        <v>192</v>
      </c>
      <c r="AU116" s="238" t="s">
        <v>85</v>
      </c>
      <c r="AV116" s="13" t="s">
        <v>85</v>
      </c>
      <c r="AW116" s="13" t="s">
        <v>36</v>
      </c>
      <c r="AX116" s="13" t="s">
        <v>75</v>
      </c>
      <c r="AY116" s="238" t="s">
        <v>125</v>
      </c>
    </row>
    <row r="117" s="13" customFormat="1">
      <c r="A117" s="13"/>
      <c r="B117" s="227"/>
      <c r="C117" s="228"/>
      <c r="D117" s="229" t="s">
        <v>192</v>
      </c>
      <c r="E117" s="230" t="s">
        <v>19</v>
      </c>
      <c r="F117" s="231" t="s">
        <v>376</v>
      </c>
      <c r="G117" s="228"/>
      <c r="H117" s="232">
        <v>3.2719999999999998</v>
      </c>
      <c r="I117" s="233"/>
      <c r="J117" s="228"/>
      <c r="K117" s="228"/>
      <c r="L117" s="234"/>
      <c r="M117" s="235"/>
      <c r="N117" s="236"/>
      <c r="O117" s="236"/>
      <c r="P117" s="236"/>
      <c r="Q117" s="236"/>
      <c r="R117" s="236"/>
      <c r="S117" s="236"/>
      <c r="T117" s="23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8" t="s">
        <v>192</v>
      </c>
      <c r="AU117" s="238" t="s">
        <v>85</v>
      </c>
      <c r="AV117" s="13" t="s">
        <v>85</v>
      </c>
      <c r="AW117" s="13" t="s">
        <v>36</v>
      </c>
      <c r="AX117" s="13" t="s">
        <v>75</v>
      </c>
      <c r="AY117" s="238" t="s">
        <v>125</v>
      </c>
    </row>
    <row r="118" s="13" customFormat="1">
      <c r="A118" s="13"/>
      <c r="B118" s="227"/>
      <c r="C118" s="228"/>
      <c r="D118" s="229" t="s">
        <v>192</v>
      </c>
      <c r="E118" s="230" t="s">
        <v>19</v>
      </c>
      <c r="F118" s="231" t="s">
        <v>377</v>
      </c>
      <c r="G118" s="228"/>
      <c r="H118" s="232">
        <v>5.2329999999999997</v>
      </c>
      <c r="I118" s="233"/>
      <c r="J118" s="228"/>
      <c r="K118" s="228"/>
      <c r="L118" s="234"/>
      <c r="M118" s="235"/>
      <c r="N118" s="236"/>
      <c r="O118" s="236"/>
      <c r="P118" s="236"/>
      <c r="Q118" s="236"/>
      <c r="R118" s="236"/>
      <c r="S118" s="236"/>
      <c r="T118" s="23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8" t="s">
        <v>192</v>
      </c>
      <c r="AU118" s="238" t="s">
        <v>85</v>
      </c>
      <c r="AV118" s="13" t="s">
        <v>85</v>
      </c>
      <c r="AW118" s="13" t="s">
        <v>36</v>
      </c>
      <c r="AX118" s="13" t="s">
        <v>75</v>
      </c>
      <c r="AY118" s="238" t="s">
        <v>125</v>
      </c>
    </row>
    <row r="119" s="13" customFormat="1">
      <c r="A119" s="13"/>
      <c r="B119" s="227"/>
      <c r="C119" s="228"/>
      <c r="D119" s="229" t="s">
        <v>192</v>
      </c>
      <c r="E119" s="230" t="s">
        <v>19</v>
      </c>
      <c r="F119" s="231" t="s">
        <v>378</v>
      </c>
      <c r="G119" s="228"/>
      <c r="H119" s="232">
        <v>5.133</v>
      </c>
      <c r="I119" s="233"/>
      <c r="J119" s="228"/>
      <c r="K119" s="228"/>
      <c r="L119" s="234"/>
      <c r="M119" s="235"/>
      <c r="N119" s="236"/>
      <c r="O119" s="236"/>
      <c r="P119" s="236"/>
      <c r="Q119" s="236"/>
      <c r="R119" s="236"/>
      <c r="S119" s="236"/>
      <c r="T119" s="23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8" t="s">
        <v>192</v>
      </c>
      <c r="AU119" s="238" t="s">
        <v>85</v>
      </c>
      <c r="AV119" s="13" t="s">
        <v>85</v>
      </c>
      <c r="AW119" s="13" t="s">
        <v>36</v>
      </c>
      <c r="AX119" s="13" t="s">
        <v>75</v>
      </c>
      <c r="AY119" s="238" t="s">
        <v>125</v>
      </c>
    </row>
    <row r="120" s="13" customFormat="1">
      <c r="A120" s="13"/>
      <c r="B120" s="227"/>
      <c r="C120" s="228"/>
      <c r="D120" s="229" t="s">
        <v>192</v>
      </c>
      <c r="E120" s="230" t="s">
        <v>19</v>
      </c>
      <c r="F120" s="231" t="s">
        <v>379</v>
      </c>
      <c r="G120" s="228"/>
      <c r="H120" s="232">
        <v>4.3449999999999998</v>
      </c>
      <c r="I120" s="233"/>
      <c r="J120" s="228"/>
      <c r="K120" s="228"/>
      <c r="L120" s="234"/>
      <c r="M120" s="235"/>
      <c r="N120" s="236"/>
      <c r="O120" s="236"/>
      <c r="P120" s="236"/>
      <c r="Q120" s="236"/>
      <c r="R120" s="236"/>
      <c r="S120" s="236"/>
      <c r="T120" s="23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8" t="s">
        <v>192</v>
      </c>
      <c r="AU120" s="238" t="s">
        <v>85</v>
      </c>
      <c r="AV120" s="13" t="s">
        <v>85</v>
      </c>
      <c r="AW120" s="13" t="s">
        <v>36</v>
      </c>
      <c r="AX120" s="13" t="s">
        <v>75</v>
      </c>
      <c r="AY120" s="238" t="s">
        <v>125</v>
      </c>
    </row>
    <row r="121" s="13" customFormat="1">
      <c r="A121" s="13"/>
      <c r="B121" s="227"/>
      <c r="C121" s="228"/>
      <c r="D121" s="229" t="s">
        <v>192</v>
      </c>
      <c r="E121" s="230" t="s">
        <v>19</v>
      </c>
      <c r="F121" s="231" t="s">
        <v>380</v>
      </c>
      <c r="G121" s="228"/>
      <c r="H121" s="232">
        <v>2.871</v>
      </c>
      <c r="I121" s="233"/>
      <c r="J121" s="228"/>
      <c r="K121" s="228"/>
      <c r="L121" s="234"/>
      <c r="M121" s="235"/>
      <c r="N121" s="236"/>
      <c r="O121" s="236"/>
      <c r="P121" s="236"/>
      <c r="Q121" s="236"/>
      <c r="R121" s="236"/>
      <c r="S121" s="236"/>
      <c r="T121" s="23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8" t="s">
        <v>192</v>
      </c>
      <c r="AU121" s="238" t="s">
        <v>85</v>
      </c>
      <c r="AV121" s="13" t="s">
        <v>85</v>
      </c>
      <c r="AW121" s="13" t="s">
        <v>36</v>
      </c>
      <c r="AX121" s="13" t="s">
        <v>75</v>
      </c>
      <c r="AY121" s="238" t="s">
        <v>125</v>
      </c>
    </row>
    <row r="122" s="14" customFormat="1">
      <c r="A122" s="14"/>
      <c r="B122" s="239"/>
      <c r="C122" s="240"/>
      <c r="D122" s="229" t="s">
        <v>192</v>
      </c>
      <c r="E122" s="241" t="s">
        <v>19</v>
      </c>
      <c r="F122" s="242" t="s">
        <v>381</v>
      </c>
      <c r="G122" s="240"/>
      <c r="H122" s="243">
        <v>42.448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9" t="s">
        <v>192</v>
      </c>
      <c r="AU122" s="249" t="s">
        <v>85</v>
      </c>
      <c r="AV122" s="14" t="s">
        <v>151</v>
      </c>
      <c r="AW122" s="14" t="s">
        <v>36</v>
      </c>
      <c r="AX122" s="14" t="s">
        <v>83</v>
      </c>
      <c r="AY122" s="249" t="s">
        <v>125</v>
      </c>
    </row>
    <row r="123" s="2" customFormat="1" ht="16.5" customHeight="1">
      <c r="A123" s="39"/>
      <c r="B123" s="40"/>
      <c r="C123" s="205" t="s">
        <v>231</v>
      </c>
      <c r="D123" s="205" t="s">
        <v>128</v>
      </c>
      <c r="E123" s="206" t="s">
        <v>382</v>
      </c>
      <c r="F123" s="207" t="s">
        <v>383</v>
      </c>
      <c r="G123" s="208" t="s">
        <v>188</v>
      </c>
      <c r="H123" s="209">
        <v>101.414</v>
      </c>
      <c r="I123" s="210"/>
      <c r="J123" s="211">
        <f>ROUND(I123*H123,2)</f>
        <v>0</v>
      </c>
      <c r="K123" s="207" t="s">
        <v>19</v>
      </c>
      <c r="L123" s="45"/>
      <c r="M123" s="212" t="s">
        <v>19</v>
      </c>
      <c r="N123" s="213" t="s">
        <v>46</v>
      </c>
      <c r="O123" s="85"/>
      <c r="P123" s="214">
        <f>O123*H123</f>
        <v>0</v>
      </c>
      <c r="Q123" s="214">
        <v>0.020650000000000002</v>
      </c>
      <c r="R123" s="214">
        <f>Q123*H123</f>
        <v>2.0941991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151</v>
      </c>
      <c r="AT123" s="216" t="s">
        <v>128</v>
      </c>
      <c r="AU123" s="216" t="s">
        <v>85</v>
      </c>
      <c r="AY123" s="18" t="s">
        <v>125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83</v>
      </c>
      <c r="BK123" s="217">
        <f>ROUND(I123*H123,2)</f>
        <v>0</v>
      </c>
      <c r="BL123" s="18" t="s">
        <v>151</v>
      </c>
      <c r="BM123" s="216" t="s">
        <v>384</v>
      </c>
    </row>
    <row r="124" s="13" customFormat="1">
      <c r="A124" s="13"/>
      <c r="B124" s="227"/>
      <c r="C124" s="228"/>
      <c r="D124" s="229" t="s">
        <v>192</v>
      </c>
      <c r="E124" s="230" t="s">
        <v>19</v>
      </c>
      <c r="F124" s="231" t="s">
        <v>385</v>
      </c>
      <c r="G124" s="228"/>
      <c r="H124" s="232">
        <v>3</v>
      </c>
      <c r="I124" s="233"/>
      <c r="J124" s="228"/>
      <c r="K124" s="228"/>
      <c r="L124" s="234"/>
      <c r="M124" s="235"/>
      <c r="N124" s="236"/>
      <c r="O124" s="236"/>
      <c r="P124" s="236"/>
      <c r="Q124" s="236"/>
      <c r="R124" s="236"/>
      <c r="S124" s="236"/>
      <c r="T124" s="23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8" t="s">
        <v>192</v>
      </c>
      <c r="AU124" s="238" t="s">
        <v>85</v>
      </c>
      <c r="AV124" s="13" t="s">
        <v>85</v>
      </c>
      <c r="AW124" s="13" t="s">
        <v>36</v>
      </c>
      <c r="AX124" s="13" t="s">
        <v>75</v>
      </c>
      <c r="AY124" s="238" t="s">
        <v>125</v>
      </c>
    </row>
    <row r="125" s="15" customFormat="1">
      <c r="A125" s="15"/>
      <c r="B125" s="261"/>
      <c r="C125" s="262"/>
      <c r="D125" s="229" t="s">
        <v>192</v>
      </c>
      <c r="E125" s="263" t="s">
        <v>19</v>
      </c>
      <c r="F125" s="264" t="s">
        <v>386</v>
      </c>
      <c r="G125" s="262"/>
      <c r="H125" s="265">
        <v>3</v>
      </c>
      <c r="I125" s="266"/>
      <c r="J125" s="262"/>
      <c r="K125" s="262"/>
      <c r="L125" s="267"/>
      <c r="M125" s="268"/>
      <c r="N125" s="269"/>
      <c r="O125" s="269"/>
      <c r="P125" s="269"/>
      <c r="Q125" s="269"/>
      <c r="R125" s="269"/>
      <c r="S125" s="269"/>
      <c r="T125" s="270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71" t="s">
        <v>192</v>
      </c>
      <c r="AU125" s="271" t="s">
        <v>85</v>
      </c>
      <c r="AV125" s="15" t="s">
        <v>144</v>
      </c>
      <c r="AW125" s="15" t="s">
        <v>36</v>
      </c>
      <c r="AX125" s="15" t="s">
        <v>75</v>
      </c>
      <c r="AY125" s="271" t="s">
        <v>125</v>
      </c>
    </row>
    <row r="126" s="13" customFormat="1">
      <c r="A126" s="13"/>
      <c r="B126" s="227"/>
      <c r="C126" s="228"/>
      <c r="D126" s="229" t="s">
        <v>192</v>
      </c>
      <c r="E126" s="230" t="s">
        <v>19</v>
      </c>
      <c r="F126" s="231" t="s">
        <v>387</v>
      </c>
      <c r="G126" s="228"/>
      <c r="H126" s="232">
        <v>5.1429999999999998</v>
      </c>
      <c r="I126" s="233"/>
      <c r="J126" s="228"/>
      <c r="K126" s="228"/>
      <c r="L126" s="234"/>
      <c r="M126" s="235"/>
      <c r="N126" s="236"/>
      <c r="O126" s="236"/>
      <c r="P126" s="236"/>
      <c r="Q126" s="236"/>
      <c r="R126" s="236"/>
      <c r="S126" s="236"/>
      <c r="T126" s="23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8" t="s">
        <v>192</v>
      </c>
      <c r="AU126" s="238" t="s">
        <v>85</v>
      </c>
      <c r="AV126" s="13" t="s">
        <v>85</v>
      </c>
      <c r="AW126" s="13" t="s">
        <v>36</v>
      </c>
      <c r="AX126" s="13" t="s">
        <v>75</v>
      </c>
      <c r="AY126" s="238" t="s">
        <v>125</v>
      </c>
    </row>
    <row r="127" s="13" customFormat="1">
      <c r="A127" s="13"/>
      <c r="B127" s="227"/>
      <c r="C127" s="228"/>
      <c r="D127" s="229" t="s">
        <v>192</v>
      </c>
      <c r="E127" s="230" t="s">
        <v>19</v>
      </c>
      <c r="F127" s="231" t="s">
        <v>388</v>
      </c>
      <c r="G127" s="228"/>
      <c r="H127" s="232">
        <v>21.260000000000002</v>
      </c>
      <c r="I127" s="233"/>
      <c r="J127" s="228"/>
      <c r="K127" s="228"/>
      <c r="L127" s="234"/>
      <c r="M127" s="235"/>
      <c r="N127" s="236"/>
      <c r="O127" s="236"/>
      <c r="P127" s="236"/>
      <c r="Q127" s="236"/>
      <c r="R127" s="236"/>
      <c r="S127" s="236"/>
      <c r="T127" s="23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8" t="s">
        <v>192</v>
      </c>
      <c r="AU127" s="238" t="s">
        <v>85</v>
      </c>
      <c r="AV127" s="13" t="s">
        <v>85</v>
      </c>
      <c r="AW127" s="13" t="s">
        <v>36</v>
      </c>
      <c r="AX127" s="13" t="s">
        <v>75</v>
      </c>
      <c r="AY127" s="238" t="s">
        <v>125</v>
      </c>
    </row>
    <row r="128" s="13" customFormat="1">
      <c r="A128" s="13"/>
      <c r="B128" s="227"/>
      <c r="C128" s="228"/>
      <c r="D128" s="229" t="s">
        <v>192</v>
      </c>
      <c r="E128" s="230" t="s">
        <v>19</v>
      </c>
      <c r="F128" s="231" t="s">
        <v>389</v>
      </c>
      <c r="G128" s="228"/>
      <c r="H128" s="232">
        <v>6.7359999999999998</v>
      </c>
      <c r="I128" s="233"/>
      <c r="J128" s="228"/>
      <c r="K128" s="228"/>
      <c r="L128" s="234"/>
      <c r="M128" s="235"/>
      <c r="N128" s="236"/>
      <c r="O128" s="236"/>
      <c r="P128" s="236"/>
      <c r="Q128" s="236"/>
      <c r="R128" s="236"/>
      <c r="S128" s="236"/>
      <c r="T128" s="23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8" t="s">
        <v>192</v>
      </c>
      <c r="AU128" s="238" t="s">
        <v>85</v>
      </c>
      <c r="AV128" s="13" t="s">
        <v>85</v>
      </c>
      <c r="AW128" s="13" t="s">
        <v>36</v>
      </c>
      <c r="AX128" s="13" t="s">
        <v>75</v>
      </c>
      <c r="AY128" s="238" t="s">
        <v>125</v>
      </c>
    </row>
    <row r="129" s="15" customFormat="1">
      <c r="A129" s="15"/>
      <c r="B129" s="261"/>
      <c r="C129" s="262"/>
      <c r="D129" s="229" t="s">
        <v>192</v>
      </c>
      <c r="E129" s="263" t="s">
        <v>19</v>
      </c>
      <c r="F129" s="264" t="s">
        <v>390</v>
      </c>
      <c r="G129" s="262"/>
      <c r="H129" s="265">
        <v>33.139000000000003</v>
      </c>
      <c r="I129" s="266"/>
      <c r="J129" s="262"/>
      <c r="K129" s="262"/>
      <c r="L129" s="267"/>
      <c r="M129" s="268"/>
      <c r="N129" s="269"/>
      <c r="O129" s="269"/>
      <c r="P129" s="269"/>
      <c r="Q129" s="269"/>
      <c r="R129" s="269"/>
      <c r="S129" s="269"/>
      <c r="T129" s="270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1" t="s">
        <v>192</v>
      </c>
      <c r="AU129" s="271" t="s">
        <v>85</v>
      </c>
      <c r="AV129" s="15" t="s">
        <v>144</v>
      </c>
      <c r="AW129" s="15" t="s">
        <v>36</v>
      </c>
      <c r="AX129" s="15" t="s">
        <v>75</v>
      </c>
      <c r="AY129" s="271" t="s">
        <v>125</v>
      </c>
    </row>
    <row r="130" s="13" customFormat="1">
      <c r="A130" s="13"/>
      <c r="B130" s="227"/>
      <c r="C130" s="228"/>
      <c r="D130" s="229" t="s">
        <v>192</v>
      </c>
      <c r="E130" s="230" t="s">
        <v>19</v>
      </c>
      <c r="F130" s="231" t="s">
        <v>391</v>
      </c>
      <c r="G130" s="228"/>
      <c r="H130" s="232">
        <v>2.2109999999999999</v>
      </c>
      <c r="I130" s="233"/>
      <c r="J130" s="228"/>
      <c r="K130" s="228"/>
      <c r="L130" s="234"/>
      <c r="M130" s="235"/>
      <c r="N130" s="236"/>
      <c r="O130" s="236"/>
      <c r="P130" s="236"/>
      <c r="Q130" s="236"/>
      <c r="R130" s="236"/>
      <c r="S130" s="236"/>
      <c r="T130" s="23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8" t="s">
        <v>192</v>
      </c>
      <c r="AU130" s="238" t="s">
        <v>85</v>
      </c>
      <c r="AV130" s="13" t="s">
        <v>85</v>
      </c>
      <c r="AW130" s="13" t="s">
        <v>36</v>
      </c>
      <c r="AX130" s="13" t="s">
        <v>75</v>
      </c>
      <c r="AY130" s="238" t="s">
        <v>125</v>
      </c>
    </row>
    <row r="131" s="13" customFormat="1">
      <c r="A131" s="13"/>
      <c r="B131" s="227"/>
      <c r="C131" s="228"/>
      <c r="D131" s="229" t="s">
        <v>192</v>
      </c>
      <c r="E131" s="230" t="s">
        <v>19</v>
      </c>
      <c r="F131" s="231" t="s">
        <v>392</v>
      </c>
      <c r="G131" s="228"/>
      <c r="H131" s="232">
        <v>8.1069999999999993</v>
      </c>
      <c r="I131" s="233"/>
      <c r="J131" s="228"/>
      <c r="K131" s="228"/>
      <c r="L131" s="234"/>
      <c r="M131" s="235"/>
      <c r="N131" s="236"/>
      <c r="O131" s="236"/>
      <c r="P131" s="236"/>
      <c r="Q131" s="236"/>
      <c r="R131" s="236"/>
      <c r="S131" s="236"/>
      <c r="T131" s="23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8" t="s">
        <v>192</v>
      </c>
      <c r="AU131" s="238" t="s">
        <v>85</v>
      </c>
      <c r="AV131" s="13" t="s">
        <v>85</v>
      </c>
      <c r="AW131" s="13" t="s">
        <v>36</v>
      </c>
      <c r="AX131" s="13" t="s">
        <v>75</v>
      </c>
      <c r="AY131" s="238" t="s">
        <v>125</v>
      </c>
    </row>
    <row r="132" s="13" customFormat="1">
      <c r="A132" s="13"/>
      <c r="B132" s="227"/>
      <c r="C132" s="228"/>
      <c r="D132" s="229" t="s">
        <v>192</v>
      </c>
      <c r="E132" s="230" t="s">
        <v>19</v>
      </c>
      <c r="F132" s="231" t="s">
        <v>393</v>
      </c>
      <c r="G132" s="228"/>
      <c r="H132" s="232">
        <v>40.747</v>
      </c>
      <c r="I132" s="233"/>
      <c r="J132" s="228"/>
      <c r="K132" s="228"/>
      <c r="L132" s="234"/>
      <c r="M132" s="235"/>
      <c r="N132" s="236"/>
      <c r="O132" s="236"/>
      <c r="P132" s="236"/>
      <c r="Q132" s="236"/>
      <c r="R132" s="236"/>
      <c r="S132" s="236"/>
      <c r="T132" s="23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8" t="s">
        <v>192</v>
      </c>
      <c r="AU132" s="238" t="s">
        <v>85</v>
      </c>
      <c r="AV132" s="13" t="s">
        <v>85</v>
      </c>
      <c r="AW132" s="13" t="s">
        <v>36</v>
      </c>
      <c r="AX132" s="13" t="s">
        <v>75</v>
      </c>
      <c r="AY132" s="238" t="s">
        <v>125</v>
      </c>
    </row>
    <row r="133" s="15" customFormat="1">
      <c r="A133" s="15"/>
      <c r="B133" s="261"/>
      <c r="C133" s="262"/>
      <c r="D133" s="229" t="s">
        <v>192</v>
      </c>
      <c r="E133" s="263" t="s">
        <v>19</v>
      </c>
      <c r="F133" s="264" t="s">
        <v>394</v>
      </c>
      <c r="G133" s="262"/>
      <c r="H133" s="265">
        <v>51.064999999999998</v>
      </c>
      <c r="I133" s="266"/>
      <c r="J133" s="262"/>
      <c r="K133" s="262"/>
      <c r="L133" s="267"/>
      <c r="M133" s="268"/>
      <c r="N133" s="269"/>
      <c r="O133" s="269"/>
      <c r="P133" s="269"/>
      <c r="Q133" s="269"/>
      <c r="R133" s="269"/>
      <c r="S133" s="269"/>
      <c r="T133" s="27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1" t="s">
        <v>192</v>
      </c>
      <c r="AU133" s="271" t="s">
        <v>85</v>
      </c>
      <c r="AV133" s="15" t="s">
        <v>144</v>
      </c>
      <c r="AW133" s="15" t="s">
        <v>36</v>
      </c>
      <c r="AX133" s="15" t="s">
        <v>75</v>
      </c>
      <c r="AY133" s="271" t="s">
        <v>125</v>
      </c>
    </row>
    <row r="134" s="13" customFormat="1">
      <c r="A134" s="13"/>
      <c r="B134" s="227"/>
      <c r="C134" s="228"/>
      <c r="D134" s="229" t="s">
        <v>192</v>
      </c>
      <c r="E134" s="230" t="s">
        <v>19</v>
      </c>
      <c r="F134" s="231" t="s">
        <v>395</v>
      </c>
      <c r="G134" s="228"/>
      <c r="H134" s="232">
        <v>14.210000000000001</v>
      </c>
      <c r="I134" s="233"/>
      <c r="J134" s="228"/>
      <c r="K134" s="228"/>
      <c r="L134" s="234"/>
      <c r="M134" s="235"/>
      <c r="N134" s="236"/>
      <c r="O134" s="236"/>
      <c r="P134" s="236"/>
      <c r="Q134" s="236"/>
      <c r="R134" s="236"/>
      <c r="S134" s="236"/>
      <c r="T134" s="23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8" t="s">
        <v>192</v>
      </c>
      <c r="AU134" s="238" t="s">
        <v>85</v>
      </c>
      <c r="AV134" s="13" t="s">
        <v>85</v>
      </c>
      <c r="AW134" s="13" t="s">
        <v>36</v>
      </c>
      <c r="AX134" s="13" t="s">
        <v>75</v>
      </c>
      <c r="AY134" s="238" t="s">
        <v>125</v>
      </c>
    </row>
    <row r="135" s="15" customFormat="1">
      <c r="A135" s="15"/>
      <c r="B135" s="261"/>
      <c r="C135" s="262"/>
      <c r="D135" s="229" t="s">
        <v>192</v>
      </c>
      <c r="E135" s="263" t="s">
        <v>19</v>
      </c>
      <c r="F135" s="264" t="s">
        <v>396</v>
      </c>
      <c r="G135" s="262"/>
      <c r="H135" s="265">
        <v>14.210000000000001</v>
      </c>
      <c r="I135" s="266"/>
      <c r="J135" s="262"/>
      <c r="K135" s="262"/>
      <c r="L135" s="267"/>
      <c r="M135" s="268"/>
      <c r="N135" s="269"/>
      <c r="O135" s="269"/>
      <c r="P135" s="269"/>
      <c r="Q135" s="269"/>
      <c r="R135" s="269"/>
      <c r="S135" s="269"/>
      <c r="T135" s="27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1" t="s">
        <v>192</v>
      </c>
      <c r="AU135" s="271" t="s">
        <v>85</v>
      </c>
      <c r="AV135" s="15" t="s">
        <v>144</v>
      </c>
      <c r="AW135" s="15" t="s">
        <v>36</v>
      </c>
      <c r="AX135" s="15" t="s">
        <v>75</v>
      </c>
      <c r="AY135" s="271" t="s">
        <v>125</v>
      </c>
    </row>
    <row r="136" s="14" customFormat="1">
      <c r="A136" s="14"/>
      <c r="B136" s="239"/>
      <c r="C136" s="240"/>
      <c r="D136" s="229" t="s">
        <v>192</v>
      </c>
      <c r="E136" s="241" t="s">
        <v>19</v>
      </c>
      <c r="F136" s="242" t="s">
        <v>202</v>
      </c>
      <c r="G136" s="240"/>
      <c r="H136" s="243">
        <v>101.41400000000002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9" t="s">
        <v>192</v>
      </c>
      <c r="AU136" s="249" t="s">
        <v>85</v>
      </c>
      <c r="AV136" s="14" t="s">
        <v>151</v>
      </c>
      <c r="AW136" s="14" t="s">
        <v>36</v>
      </c>
      <c r="AX136" s="14" t="s">
        <v>83</v>
      </c>
      <c r="AY136" s="249" t="s">
        <v>125</v>
      </c>
    </row>
    <row r="137" s="2" customFormat="1" ht="24.15" customHeight="1">
      <c r="A137" s="39"/>
      <c r="B137" s="40"/>
      <c r="C137" s="205" t="s">
        <v>194</v>
      </c>
      <c r="D137" s="205" t="s">
        <v>128</v>
      </c>
      <c r="E137" s="206" t="s">
        <v>397</v>
      </c>
      <c r="F137" s="207" t="s">
        <v>398</v>
      </c>
      <c r="G137" s="208" t="s">
        <v>188</v>
      </c>
      <c r="H137" s="209">
        <v>720</v>
      </c>
      <c r="I137" s="210"/>
      <c r="J137" s="211">
        <f>ROUND(I137*H137,2)</f>
        <v>0</v>
      </c>
      <c r="K137" s="207" t="s">
        <v>132</v>
      </c>
      <c r="L137" s="45"/>
      <c r="M137" s="212" t="s">
        <v>19</v>
      </c>
      <c r="N137" s="213" t="s">
        <v>46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151</v>
      </c>
      <c r="AT137" s="216" t="s">
        <v>128</v>
      </c>
      <c r="AU137" s="216" t="s">
        <v>85</v>
      </c>
      <c r="AY137" s="18" t="s">
        <v>125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83</v>
      </c>
      <c r="BK137" s="217">
        <f>ROUND(I137*H137,2)</f>
        <v>0</v>
      </c>
      <c r="BL137" s="18" t="s">
        <v>151</v>
      </c>
      <c r="BM137" s="216" t="s">
        <v>399</v>
      </c>
    </row>
    <row r="138" s="2" customFormat="1">
      <c r="A138" s="39"/>
      <c r="B138" s="40"/>
      <c r="C138" s="41"/>
      <c r="D138" s="218" t="s">
        <v>135</v>
      </c>
      <c r="E138" s="41"/>
      <c r="F138" s="219" t="s">
        <v>400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135</v>
      </c>
      <c r="AU138" s="18" t="s">
        <v>85</v>
      </c>
    </row>
    <row r="139" s="13" customFormat="1">
      <c r="A139" s="13"/>
      <c r="B139" s="227"/>
      <c r="C139" s="228"/>
      <c r="D139" s="229" t="s">
        <v>192</v>
      </c>
      <c r="E139" s="230" t="s">
        <v>19</v>
      </c>
      <c r="F139" s="231" t="s">
        <v>401</v>
      </c>
      <c r="G139" s="228"/>
      <c r="H139" s="232">
        <v>720</v>
      </c>
      <c r="I139" s="233"/>
      <c r="J139" s="228"/>
      <c r="K139" s="228"/>
      <c r="L139" s="234"/>
      <c r="M139" s="235"/>
      <c r="N139" s="236"/>
      <c r="O139" s="236"/>
      <c r="P139" s="236"/>
      <c r="Q139" s="236"/>
      <c r="R139" s="236"/>
      <c r="S139" s="236"/>
      <c r="T139" s="23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8" t="s">
        <v>192</v>
      </c>
      <c r="AU139" s="238" t="s">
        <v>85</v>
      </c>
      <c r="AV139" s="13" t="s">
        <v>85</v>
      </c>
      <c r="AW139" s="13" t="s">
        <v>36</v>
      </c>
      <c r="AX139" s="13" t="s">
        <v>83</v>
      </c>
      <c r="AY139" s="238" t="s">
        <v>125</v>
      </c>
    </row>
    <row r="140" s="2" customFormat="1" ht="24.15" customHeight="1">
      <c r="A140" s="39"/>
      <c r="B140" s="40"/>
      <c r="C140" s="205" t="s">
        <v>246</v>
      </c>
      <c r="D140" s="205" t="s">
        <v>128</v>
      </c>
      <c r="E140" s="206" t="s">
        <v>402</v>
      </c>
      <c r="F140" s="207" t="s">
        <v>403</v>
      </c>
      <c r="G140" s="208" t="s">
        <v>188</v>
      </c>
      <c r="H140" s="209">
        <v>50</v>
      </c>
      <c r="I140" s="210"/>
      <c r="J140" s="211">
        <f>ROUND(I140*H140,2)</f>
        <v>0</v>
      </c>
      <c r="K140" s="207" t="s">
        <v>132</v>
      </c>
      <c r="L140" s="45"/>
      <c r="M140" s="212" t="s">
        <v>19</v>
      </c>
      <c r="N140" s="213" t="s">
        <v>46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151</v>
      </c>
      <c r="AT140" s="216" t="s">
        <v>128</v>
      </c>
      <c r="AU140" s="216" t="s">
        <v>85</v>
      </c>
      <c r="AY140" s="18" t="s">
        <v>125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83</v>
      </c>
      <c r="BK140" s="217">
        <f>ROUND(I140*H140,2)</f>
        <v>0</v>
      </c>
      <c r="BL140" s="18" t="s">
        <v>151</v>
      </c>
      <c r="BM140" s="216" t="s">
        <v>404</v>
      </c>
    </row>
    <row r="141" s="2" customFormat="1">
      <c r="A141" s="39"/>
      <c r="B141" s="40"/>
      <c r="C141" s="41"/>
      <c r="D141" s="218" t="s">
        <v>135</v>
      </c>
      <c r="E141" s="41"/>
      <c r="F141" s="219" t="s">
        <v>405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135</v>
      </c>
      <c r="AU141" s="18" t="s">
        <v>85</v>
      </c>
    </row>
    <row r="142" s="13" customFormat="1">
      <c r="A142" s="13"/>
      <c r="B142" s="227"/>
      <c r="C142" s="228"/>
      <c r="D142" s="229" t="s">
        <v>192</v>
      </c>
      <c r="E142" s="230" t="s">
        <v>19</v>
      </c>
      <c r="F142" s="231" t="s">
        <v>406</v>
      </c>
      <c r="G142" s="228"/>
      <c r="H142" s="232">
        <v>50</v>
      </c>
      <c r="I142" s="233"/>
      <c r="J142" s="228"/>
      <c r="K142" s="228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192</v>
      </c>
      <c r="AU142" s="238" t="s">
        <v>85</v>
      </c>
      <c r="AV142" s="13" t="s">
        <v>85</v>
      </c>
      <c r="AW142" s="13" t="s">
        <v>36</v>
      </c>
      <c r="AX142" s="13" t="s">
        <v>83</v>
      </c>
      <c r="AY142" s="238" t="s">
        <v>125</v>
      </c>
    </row>
    <row r="143" s="2" customFormat="1" ht="24.15" customHeight="1">
      <c r="A143" s="39"/>
      <c r="B143" s="40"/>
      <c r="C143" s="205" t="s">
        <v>253</v>
      </c>
      <c r="D143" s="205" t="s">
        <v>128</v>
      </c>
      <c r="E143" s="206" t="s">
        <v>407</v>
      </c>
      <c r="F143" s="207" t="s">
        <v>408</v>
      </c>
      <c r="G143" s="208" t="s">
        <v>188</v>
      </c>
      <c r="H143" s="209">
        <v>10.503</v>
      </c>
      <c r="I143" s="210"/>
      <c r="J143" s="211">
        <f>ROUND(I143*H143,2)</f>
        <v>0</v>
      </c>
      <c r="K143" s="207" t="s">
        <v>132</v>
      </c>
      <c r="L143" s="45"/>
      <c r="M143" s="212" t="s">
        <v>19</v>
      </c>
      <c r="N143" s="213" t="s">
        <v>46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151</v>
      </c>
      <c r="AT143" s="216" t="s">
        <v>128</v>
      </c>
      <c r="AU143" s="216" t="s">
        <v>85</v>
      </c>
      <c r="AY143" s="18" t="s">
        <v>125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83</v>
      </c>
      <c r="BK143" s="217">
        <f>ROUND(I143*H143,2)</f>
        <v>0</v>
      </c>
      <c r="BL143" s="18" t="s">
        <v>151</v>
      </c>
      <c r="BM143" s="216" t="s">
        <v>409</v>
      </c>
    </row>
    <row r="144" s="2" customFormat="1">
      <c r="A144" s="39"/>
      <c r="B144" s="40"/>
      <c r="C144" s="41"/>
      <c r="D144" s="218" t="s">
        <v>135</v>
      </c>
      <c r="E144" s="41"/>
      <c r="F144" s="219" t="s">
        <v>410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135</v>
      </c>
      <c r="AU144" s="18" t="s">
        <v>85</v>
      </c>
    </row>
    <row r="145" s="2" customFormat="1" ht="21.75" customHeight="1">
      <c r="A145" s="39"/>
      <c r="B145" s="40"/>
      <c r="C145" s="205" t="s">
        <v>257</v>
      </c>
      <c r="D145" s="205" t="s">
        <v>128</v>
      </c>
      <c r="E145" s="206" t="s">
        <v>411</v>
      </c>
      <c r="F145" s="207" t="s">
        <v>412</v>
      </c>
      <c r="G145" s="208" t="s">
        <v>188</v>
      </c>
      <c r="H145" s="209">
        <v>10.503</v>
      </c>
      <c r="I145" s="210"/>
      <c r="J145" s="211">
        <f>ROUND(I145*H145,2)</f>
        <v>0</v>
      </c>
      <c r="K145" s="207" t="s">
        <v>132</v>
      </c>
      <c r="L145" s="45"/>
      <c r="M145" s="212" t="s">
        <v>19</v>
      </c>
      <c r="N145" s="213" t="s">
        <v>46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151</v>
      </c>
      <c r="AT145" s="216" t="s">
        <v>128</v>
      </c>
      <c r="AU145" s="216" t="s">
        <v>85</v>
      </c>
      <c r="AY145" s="18" t="s">
        <v>125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83</v>
      </c>
      <c r="BK145" s="217">
        <f>ROUND(I145*H145,2)</f>
        <v>0</v>
      </c>
      <c r="BL145" s="18" t="s">
        <v>151</v>
      </c>
      <c r="BM145" s="216" t="s">
        <v>413</v>
      </c>
    </row>
    <row r="146" s="2" customFormat="1">
      <c r="A146" s="39"/>
      <c r="B146" s="40"/>
      <c r="C146" s="41"/>
      <c r="D146" s="218" t="s">
        <v>135</v>
      </c>
      <c r="E146" s="41"/>
      <c r="F146" s="219" t="s">
        <v>414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135</v>
      </c>
      <c r="AU146" s="18" t="s">
        <v>85</v>
      </c>
    </row>
    <row r="147" s="12" customFormat="1" ht="22.8" customHeight="1">
      <c r="A147" s="12"/>
      <c r="B147" s="189"/>
      <c r="C147" s="190"/>
      <c r="D147" s="191" t="s">
        <v>74</v>
      </c>
      <c r="E147" s="203" t="s">
        <v>194</v>
      </c>
      <c r="F147" s="203" t="s">
        <v>195</v>
      </c>
      <c r="G147" s="190"/>
      <c r="H147" s="190"/>
      <c r="I147" s="193"/>
      <c r="J147" s="204">
        <f>BK147</f>
        <v>0</v>
      </c>
      <c r="K147" s="190"/>
      <c r="L147" s="195"/>
      <c r="M147" s="196"/>
      <c r="N147" s="197"/>
      <c r="O147" s="197"/>
      <c r="P147" s="198">
        <f>SUM(P148:P198)</f>
        <v>0</v>
      </c>
      <c r="Q147" s="197"/>
      <c r="R147" s="198">
        <f>SUM(R148:R198)</f>
        <v>0.87903134999999999</v>
      </c>
      <c r="S147" s="197"/>
      <c r="T147" s="199">
        <f>SUM(T148:T198)</f>
        <v>1.0508548200000001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0" t="s">
        <v>83</v>
      </c>
      <c r="AT147" s="201" t="s">
        <v>74</v>
      </c>
      <c r="AU147" s="201" t="s">
        <v>83</v>
      </c>
      <c r="AY147" s="200" t="s">
        <v>125</v>
      </c>
      <c r="BK147" s="202">
        <f>SUM(BK148:BK198)</f>
        <v>0</v>
      </c>
    </row>
    <row r="148" s="2" customFormat="1" ht="37.8" customHeight="1">
      <c r="A148" s="39"/>
      <c r="B148" s="40"/>
      <c r="C148" s="205" t="s">
        <v>262</v>
      </c>
      <c r="D148" s="205" t="s">
        <v>128</v>
      </c>
      <c r="E148" s="206" t="s">
        <v>415</v>
      </c>
      <c r="F148" s="207" t="s">
        <v>416</v>
      </c>
      <c r="G148" s="208" t="s">
        <v>344</v>
      </c>
      <c r="H148" s="209">
        <v>1</v>
      </c>
      <c r="I148" s="210"/>
      <c r="J148" s="211">
        <f>ROUND(I148*H148,2)</f>
        <v>0</v>
      </c>
      <c r="K148" s="207" t="s">
        <v>132</v>
      </c>
      <c r="L148" s="45"/>
      <c r="M148" s="212" t="s">
        <v>19</v>
      </c>
      <c r="N148" s="213" t="s">
        <v>46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151</v>
      </c>
      <c r="AT148" s="216" t="s">
        <v>128</v>
      </c>
      <c r="AU148" s="216" t="s">
        <v>85</v>
      </c>
      <c r="AY148" s="18" t="s">
        <v>125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83</v>
      </c>
      <c r="BK148" s="217">
        <f>ROUND(I148*H148,2)</f>
        <v>0</v>
      </c>
      <c r="BL148" s="18" t="s">
        <v>151</v>
      </c>
      <c r="BM148" s="216" t="s">
        <v>417</v>
      </c>
    </row>
    <row r="149" s="2" customFormat="1">
      <c r="A149" s="39"/>
      <c r="B149" s="40"/>
      <c r="C149" s="41"/>
      <c r="D149" s="218" t="s">
        <v>135</v>
      </c>
      <c r="E149" s="41"/>
      <c r="F149" s="219" t="s">
        <v>418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135</v>
      </c>
      <c r="AU149" s="18" t="s">
        <v>85</v>
      </c>
    </row>
    <row r="150" s="2" customFormat="1" ht="24.15" customHeight="1">
      <c r="A150" s="39"/>
      <c r="B150" s="40"/>
      <c r="C150" s="205" t="s">
        <v>267</v>
      </c>
      <c r="D150" s="205" t="s">
        <v>128</v>
      </c>
      <c r="E150" s="206" t="s">
        <v>419</v>
      </c>
      <c r="F150" s="207" t="s">
        <v>420</v>
      </c>
      <c r="G150" s="208" t="s">
        <v>188</v>
      </c>
      <c r="H150" s="209">
        <v>648</v>
      </c>
      <c r="I150" s="210"/>
      <c r="J150" s="211">
        <f>ROUND(I150*H150,2)</f>
        <v>0</v>
      </c>
      <c r="K150" s="207" t="s">
        <v>132</v>
      </c>
      <c r="L150" s="45"/>
      <c r="M150" s="212" t="s">
        <v>19</v>
      </c>
      <c r="N150" s="213" t="s">
        <v>46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151</v>
      </c>
      <c r="AT150" s="216" t="s">
        <v>128</v>
      </c>
      <c r="AU150" s="216" t="s">
        <v>85</v>
      </c>
      <c r="AY150" s="18" t="s">
        <v>125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83</v>
      </c>
      <c r="BK150" s="217">
        <f>ROUND(I150*H150,2)</f>
        <v>0</v>
      </c>
      <c r="BL150" s="18" t="s">
        <v>151</v>
      </c>
      <c r="BM150" s="216" t="s">
        <v>421</v>
      </c>
    </row>
    <row r="151" s="2" customFormat="1">
      <c r="A151" s="39"/>
      <c r="B151" s="40"/>
      <c r="C151" s="41"/>
      <c r="D151" s="218" t="s">
        <v>135</v>
      </c>
      <c r="E151" s="41"/>
      <c r="F151" s="219" t="s">
        <v>422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135</v>
      </c>
      <c r="AU151" s="18" t="s">
        <v>85</v>
      </c>
    </row>
    <row r="152" s="13" customFormat="1">
      <c r="A152" s="13"/>
      <c r="B152" s="227"/>
      <c r="C152" s="228"/>
      <c r="D152" s="229" t="s">
        <v>192</v>
      </c>
      <c r="E152" s="230" t="s">
        <v>19</v>
      </c>
      <c r="F152" s="231" t="s">
        <v>423</v>
      </c>
      <c r="G152" s="228"/>
      <c r="H152" s="232">
        <v>648</v>
      </c>
      <c r="I152" s="233"/>
      <c r="J152" s="228"/>
      <c r="K152" s="228"/>
      <c r="L152" s="234"/>
      <c r="M152" s="235"/>
      <c r="N152" s="236"/>
      <c r="O152" s="236"/>
      <c r="P152" s="236"/>
      <c r="Q152" s="236"/>
      <c r="R152" s="236"/>
      <c r="S152" s="236"/>
      <c r="T152" s="23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8" t="s">
        <v>192</v>
      </c>
      <c r="AU152" s="238" t="s">
        <v>85</v>
      </c>
      <c r="AV152" s="13" t="s">
        <v>85</v>
      </c>
      <c r="AW152" s="13" t="s">
        <v>36</v>
      </c>
      <c r="AX152" s="13" t="s">
        <v>83</v>
      </c>
      <c r="AY152" s="238" t="s">
        <v>125</v>
      </c>
    </row>
    <row r="153" s="2" customFormat="1" ht="24.15" customHeight="1">
      <c r="A153" s="39"/>
      <c r="B153" s="40"/>
      <c r="C153" s="205" t="s">
        <v>8</v>
      </c>
      <c r="D153" s="205" t="s">
        <v>128</v>
      </c>
      <c r="E153" s="206" t="s">
        <v>424</v>
      </c>
      <c r="F153" s="207" t="s">
        <v>425</v>
      </c>
      <c r="G153" s="208" t="s">
        <v>188</v>
      </c>
      <c r="H153" s="209">
        <v>38880</v>
      </c>
      <c r="I153" s="210"/>
      <c r="J153" s="211">
        <f>ROUND(I153*H153,2)</f>
        <v>0</v>
      </c>
      <c r="K153" s="207" t="s">
        <v>132</v>
      </c>
      <c r="L153" s="45"/>
      <c r="M153" s="212" t="s">
        <v>19</v>
      </c>
      <c r="N153" s="213" t="s">
        <v>46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151</v>
      </c>
      <c r="AT153" s="216" t="s">
        <v>128</v>
      </c>
      <c r="AU153" s="216" t="s">
        <v>85</v>
      </c>
      <c r="AY153" s="18" t="s">
        <v>125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83</v>
      </c>
      <c r="BK153" s="217">
        <f>ROUND(I153*H153,2)</f>
        <v>0</v>
      </c>
      <c r="BL153" s="18" t="s">
        <v>151</v>
      </c>
      <c r="BM153" s="216" t="s">
        <v>426</v>
      </c>
    </row>
    <row r="154" s="2" customFormat="1">
      <c r="A154" s="39"/>
      <c r="B154" s="40"/>
      <c r="C154" s="41"/>
      <c r="D154" s="218" t="s">
        <v>135</v>
      </c>
      <c r="E154" s="41"/>
      <c r="F154" s="219" t="s">
        <v>427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135</v>
      </c>
      <c r="AU154" s="18" t="s">
        <v>85</v>
      </c>
    </row>
    <row r="155" s="13" customFormat="1">
      <c r="A155" s="13"/>
      <c r="B155" s="227"/>
      <c r="C155" s="228"/>
      <c r="D155" s="229" t="s">
        <v>192</v>
      </c>
      <c r="E155" s="228"/>
      <c r="F155" s="231" t="s">
        <v>428</v>
      </c>
      <c r="G155" s="228"/>
      <c r="H155" s="232">
        <v>38880</v>
      </c>
      <c r="I155" s="233"/>
      <c r="J155" s="228"/>
      <c r="K155" s="228"/>
      <c r="L155" s="234"/>
      <c r="M155" s="235"/>
      <c r="N155" s="236"/>
      <c r="O155" s="236"/>
      <c r="P155" s="236"/>
      <c r="Q155" s="236"/>
      <c r="R155" s="236"/>
      <c r="S155" s="236"/>
      <c r="T155" s="23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8" t="s">
        <v>192</v>
      </c>
      <c r="AU155" s="238" t="s">
        <v>85</v>
      </c>
      <c r="AV155" s="13" t="s">
        <v>85</v>
      </c>
      <c r="AW155" s="13" t="s">
        <v>4</v>
      </c>
      <c r="AX155" s="13" t="s">
        <v>83</v>
      </c>
      <c r="AY155" s="238" t="s">
        <v>125</v>
      </c>
    </row>
    <row r="156" s="2" customFormat="1" ht="24.15" customHeight="1">
      <c r="A156" s="39"/>
      <c r="B156" s="40"/>
      <c r="C156" s="205" t="s">
        <v>242</v>
      </c>
      <c r="D156" s="205" t="s">
        <v>128</v>
      </c>
      <c r="E156" s="206" t="s">
        <v>429</v>
      </c>
      <c r="F156" s="207" t="s">
        <v>430</v>
      </c>
      <c r="G156" s="208" t="s">
        <v>188</v>
      </c>
      <c r="H156" s="209">
        <v>648</v>
      </c>
      <c r="I156" s="210"/>
      <c r="J156" s="211">
        <f>ROUND(I156*H156,2)</f>
        <v>0</v>
      </c>
      <c r="K156" s="207" t="s">
        <v>132</v>
      </c>
      <c r="L156" s="45"/>
      <c r="M156" s="212" t="s">
        <v>19</v>
      </c>
      <c r="N156" s="213" t="s">
        <v>46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151</v>
      </c>
      <c r="AT156" s="216" t="s">
        <v>128</v>
      </c>
      <c r="AU156" s="216" t="s">
        <v>85</v>
      </c>
      <c r="AY156" s="18" t="s">
        <v>125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83</v>
      </c>
      <c r="BK156" s="217">
        <f>ROUND(I156*H156,2)</f>
        <v>0</v>
      </c>
      <c r="BL156" s="18" t="s">
        <v>151</v>
      </c>
      <c r="BM156" s="216" t="s">
        <v>431</v>
      </c>
    </row>
    <row r="157" s="2" customFormat="1">
      <c r="A157" s="39"/>
      <c r="B157" s="40"/>
      <c r="C157" s="41"/>
      <c r="D157" s="218" t="s">
        <v>135</v>
      </c>
      <c r="E157" s="41"/>
      <c r="F157" s="219" t="s">
        <v>432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135</v>
      </c>
      <c r="AU157" s="18" t="s">
        <v>85</v>
      </c>
    </row>
    <row r="158" s="2" customFormat="1" ht="16.5" customHeight="1">
      <c r="A158" s="39"/>
      <c r="B158" s="40"/>
      <c r="C158" s="205" t="s">
        <v>283</v>
      </c>
      <c r="D158" s="205" t="s">
        <v>128</v>
      </c>
      <c r="E158" s="206" t="s">
        <v>433</v>
      </c>
      <c r="F158" s="207" t="s">
        <v>434</v>
      </c>
      <c r="G158" s="208" t="s">
        <v>188</v>
      </c>
      <c r="H158" s="209">
        <v>648</v>
      </c>
      <c r="I158" s="210"/>
      <c r="J158" s="211">
        <f>ROUND(I158*H158,2)</f>
        <v>0</v>
      </c>
      <c r="K158" s="207" t="s">
        <v>132</v>
      </c>
      <c r="L158" s="45"/>
      <c r="M158" s="212" t="s">
        <v>19</v>
      </c>
      <c r="N158" s="213" t="s">
        <v>46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151</v>
      </c>
      <c r="AT158" s="216" t="s">
        <v>128</v>
      </c>
      <c r="AU158" s="216" t="s">
        <v>85</v>
      </c>
      <c r="AY158" s="18" t="s">
        <v>125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83</v>
      </c>
      <c r="BK158" s="217">
        <f>ROUND(I158*H158,2)</f>
        <v>0</v>
      </c>
      <c r="BL158" s="18" t="s">
        <v>151</v>
      </c>
      <c r="BM158" s="216" t="s">
        <v>435</v>
      </c>
    </row>
    <row r="159" s="2" customFormat="1">
      <c r="A159" s="39"/>
      <c r="B159" s="40"/>
      <c r="C159" s="41"/>
      <c r="D159" s="218" t="s">
        <v>135</v>
      </c>
      <c r="E159" s="41"/>
      <c r="F159" s="219" t="s">
        <v>436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135</v>
      </c>
      <c r="AU159" s="18" t="s">
        <v>85</v>
      </c>
    </row>
    <row r="160" s="2" customFormat="1" ht="21.75" customHeight="1">
      <c r="A160" s="39"/>
      <c r="B160" s="40"/>
      <c r="C160" s="205" t="s">
        <v>288</v>
      </c>
      <c r="D160" s="205" t="s">
        <v>128</v>
      </c>
      <c r="E160" s="206" t="s">
        <v>437</v>
      </c>
      <c r="F160" s="207" t="s">
        <v>438</v>
      </c>
      <c r="G160" s="208" t="s">
        <v>188</v>
      </c>
      <c r="H160" s="209">
        <v>38880</v>
      </c>
      <c r="I160" s="210"/>
      <c r="J160" s="211">
        <f>ROUND(I160*H160,2)</f>
        <v>0</v>
      </c>
      <c r="K160" s="207" t="s">
        <v>132</v>
      </c>
      <c r="L160" s="45"/>
      <c r="M160" s="212" t="s">
        <v>19</v>
      </c>
      <c r="N160" s="213" t="s">
        <v>46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151</v>
      </c>
      <c r="AT160" s="216" t="s">
        <v>128</v>
      </c>
      <c r="AU160" s="216" t="s">
        <v>85</v>
      </c>
      <c r="AY160" s="18" t="s">
        <v>125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83</v>
      </c>
      <c r="BK160" s="217">
        <f>ROUND(I160*H160,2)</f>
        <v>0</v>
      </c>
      <c r="BL160" s="18" t="s">
        <v>151</v>
      </c>
      <c r="BM160" s="216" t="s">
        <v>439</v>
      </c>
    </row>
    <row r="161" s="2" customFormat="1">
      <c r="A161" s="39"/>
      <c r="B161" s="40"/>
      <c r="C161" s="41"/>
      <c r="D161" s="218" t="s">
        <v>135</v>
      </c>
      <c r="E161" s="41"/>
      <c r="F161" s="219" t="s">
        <v>440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135</v>
      </c>
      <c r="AU161" s="18" t="s">
        <v>85</v>
      </c>
    </row>
    <row r="162" s="13" customFormat="1">
      <c r="A162" s="13"/>
      <c r="B162" s="227"/>
      <c r="C162" s="228"/>
      <c r="D162" s="229" t="s">
        <v>192</v>
      </c>
      <c r="E162" s="228"/>
      <c r="F162" s="231" t="s">
        <v>428</v>
      </c>
      <c r="G162" s="228"/>
      <c r="H162" s="232">
        <v>38880</v>
      </c>
      <c r="I162" s="233"/>
      <c r="J162" s="228"/>
      <c r="K162" s="228"/>
      <c r="L162" s="234"/>
      <c r="M162" s="235"/>
      <c r="N162" s="236"/>
      <c r="O162" s="236"/>
      <c r="P162" s="236"/>
      <c r="Q162" s="236"/>
      <c r="R162" s="236"/>
      <c r="S162" s="236"/>
      <c r="T162" s="23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8" t="s">
        <v>192</v>
      </c>
      <c r="AU162" s="238" t="s">
        <v>85</v>
      </c>
      <c r="AV162" s="13" t="s">
        <v>85</v>
      </c>
      <c r="AW162" s="13" t="s">
        <v>4</v>
      </c>
      <c r="AX162" s="13" t="s">
        <v>83</v>
      </c>
      <c r="AY162" s="238" t="s">
        <v>125</v>
      </c>
    </row>
    <row r="163" s="2" customFormat="1" ht="16.5" customHeight="1">
      <c r="A163" s="39"/>
      <c r="B163" s="40"/>
      <c r="C163" s="205" t="s">
        <v>293</v>
      </c>
      <c r="D163" s="205" t="s">
        <v>128</v>
      </c>
      <c r="E163" s="206" t="s">
        <v>441</v>
      </c>
      <c r="F163" s="207" t="s">
        <v>442</v>
      </c>
      <c r="G163" s="208" t="s">
        <v>188</v>
      </c>
      <c r="H163" s="209">
        <v>648</v>
      </c>
      <c r="I163" s="210"/>
      <c r="J163" s="211">
        <f>ROUND(I163*H163,2)</f>
        <v>0</v>
      </c>
      <c r="K163" s="207" t="s">
        <v>132</v>
      </c>
      <c r="L163" s="45"/>
      <c r="M163" s="212" t="s">
        <v>19</v>
      </c>
      <c r="N163" s="213" t="s">
        <v>46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151</v>
      </c>
      <c r="AT163" s="216" t="s">
        <v>128</v>
      </c>
      <c r="AU163" s="216" t="s">
        <v>85</v>
      </c>
      <c r="AY163" s="18" t="s">
        <v>125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83</v>
      </c>
      <c r="BK163" s="217">
        <f>ROUND(I163*H163,2)</f>
        <v>0</v>
      </c>
      <c r="BL163" s="18" t="s">
        <v>151</v>
      </c>
      <c r="BM163" s="216" t="s">
        <v>443</v>
      </c>
    </row>
    <row r="164" s="2" customFormat="1">
      <c r="A164" s="39"/>
      <c r="B164" s="40"/>
      <c r="C164" s="41"/>
      <c r="D164" s="218" t="s">
        <v>135</v>
      </c>
      <c r="E164" s="41"/>
      <c r="F164" s="219" t="s">
        <v>444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135</v>
      </c>
      <c r="AU164" s="18" t="s">
        <v>85</v>
      </c>
    </row>
    <row r="165" s="2" customFormat="1" ht="24.15" customHeight="1">
      <c r="A165" s="39"/>
      <c r="B165" s="40"/>
      <c r="C165" s="205" t="s">
        <v>298</v>
      </c>
      <c r="D165" s="205" t="s">
        <v>128</v>
      </c>
      <c r="E165" s="206" t="s">
        <v>445</v>
      </c>
      <c r="F165" s="207" t="s">
        <v>446</v>
      </c>
      <c r="G165" s="208" t="s">
        <v>188</v>
      </c>
      <c r="H165" s="209">
        <v>4.2629999999999999</v>
      </c>
      <c r="I165" s="210"/>
      <c r="J165" s="211">
        <f>ROUND(I165*H165,2)</f>
        <v>0</v>
      </c>
      <c r="K165" s="207" t="s">
        <v>132</v>
      </c>
      <c r="L165" s="45"/>
      <c r="M165" s="212" t="s">
        <v>19</v>
      </c>
      <c r="N165" s="213" t="s">
        <v>46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0.050000000000000003</v>
      </c>
      <c r="T165" s="215">
        <f>S165*H165</f>
        <v>0.21315000000000001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151</v>
      </c>
      <c r="AT165" s="216" t="s">
        <v>128</v>
      </c>
      <c r="AU165" s="216" t="s">
        <v>85</v>
      </c>
      <c r="AY165" s="18" t="s">
        <v>125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83</v>
      </c>
      <c r="BK165" s="217">
        <f>ROUND(I165*H165,2)</f>
        <v>0</v>
      </c>
      <c r="BL165" s="18" t="s">
        <v>151</v>
      </c>
      <c r="BM165" s="216" t="s">
        <v>447</v>
      </c>
    </row>
    <row r="166" s="2" customFormat="1">
      <c r="A166" s="39"/>
      <c r="B166" s="40"/>
      <c r="C166" s="41"/>
      <c r="D166" s="218" t="s">
        <v>135</v>
      </c>
      <c r="E166" s="41"/>
      <c r="F166" s="219" t="s">
        <v>448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135</v>
      </c>
      <c r="AU166" s="18" t="s">
        <v>85</v>
      </c>
    </row>
    <row r="167" s="13" customFormat="1">
      <c r="A167" s="13"/>
      <c r="B167" s="227"/>
      <c r="C167" s="228"/>
      <c r="D167" s="229" t="s">
        <v>192</v>
      </c>
      <c r="E167" s="230" t="s">
        <v>19</v>
      </c>
      <c r="F167" s="231" t="s">
        <v>350</v>
      </c>
      <c r="G167" s="228"/>
      <c r="H167" s="232">
        <v>4.2629999999999999</v>
      </c>
      <c r="I167" s="233"/>
      <c r="J167" s="228"/>
      <c r="K167" s="228"/>
      <c r="L167" s="234"/>
      <c r="M167" s="235"/>
      <c r="N167" s="236"/>
      <c r="O167" s="236"/>
      <c r="P167" s="236"/>
      <c r="Q167" s="236"/>
      <c r="R167" s="236"/>
      <c r="S167" s="236"/>
      <c r="T167" s="23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8" t="s">
        <v>192</v>
      </c>
      <c r="AU167" s="238" t="s">
        <v>85</v>
      </c>
      <c r="AV167" s="13" t="s">
        <v>85</v>
      </c>
      <c r="AW167" s="13" t="s">
        <v>36</v>
      </c>
      <c r="AX167" s="13" t="s">
        <v>83</v>
      </c>
      <c r="AY167" s="238" t="s">
        <v>125</v>
      </c>
    </row>
    <row r="168" s="2" customFormat="1" ht="16.5" customHeight="1">
      <c r="A168" s="39"/>
      <c r="B168" s="40"/>
      <c r="C168" s="205" t="s">
        <v>7</v>
      </c>
      <c r="D168" s="205" t="s">
        <v>128</v>
      </c>
      <c r="E168" s="206" t="s">
        <v>449</v>
      </c>
      <c r="F168" s="207" t="s">
        <v>450</v>
      </c>
      <c r="G168" s="208" t="s">
        <v>270</v>
      </c>
      <c r="H168" s="209">
        <v>42.448</v>
      </c>
      <c r="I168" s="210"/>
      <c r="J168" s="211">
        <f>ROUND(I168*H168,2)</f>
        <v>0</v>
      </c>
      <c r="K168" s="207" t="s">
        <v>19</v>
      </c>
      <c r="L168" s="45"/>
      <c r="M168" s="212" t="s">
        <v>19</v>
      </c>
      <c r="N168" s="213" t="s">
        <v>46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0.0015900000000000001</v>
      </c>
      <c r="T168" s="215">
        <f>S168*H168</f>
        <v>0.067492320000000008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151</v>
      </c>
      <c r="AT168" s="216" t="s">
        <v>128</v>
      </c>
      <c r="AU168" s="216" t="s">
        <v>85</v>
      </c>
      <c r="AY168" s="18" t="s">
        <v>125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83</v>
      </c>
      <c r="BK168" s="217">
        <f>ROUND(I168*H168,2)</f>
        <v>0</v>
      </c>
      <c r="BL168" s="18" t="s">
        <v>151</v>
      </c>
      <c r="BM168" s="216" t="s">
        <v>451</v>
      </c>
    </row>
    <row r="169" s="13" customFormat="1">
      <c r="A169" s="13"/>
      <c r="B169" s="227"/>
      <c r="C169" s="228"/>
      <c r="D169" s="229" t="s">
        <v>192</v>
      </c>
      <c r="E169" s="230" t="s">
        <v>19</v>
      </c>
      <c r="F169" s="231" t="s">
        <v>372</v>
      </c>
      <c r="G169" s="228"/>
      <c r="H169" s="232">
        <v>13.132999999999999</v>
      </c>
      <c r="I169" s="233"/>
      <c r="J169" s="228"/>
      <c r="K169" s="228"/>
      <c r="L169" s="234"/>
      <c r="M169" s="235"/>
      <c r="N169" s="236"/>
      <c r="O169" s="236"/>
      <c r="P169" s="236"/>
      <c r="Q169" s="236"/>
      <c r="R169" s="236"/>
      <c r="S169" s="236"/>
      <c r="T169" s="23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8" t="s">
        <v>192</v>
      </c>
      <c r="AU169" s="238" t="s">
        <v>85</v>
      </c>
      <c r="AV169" s="13" t="s">
        <v>85</v>
      </c>
      <c r="AW169" s="13" t="s">
        <v>36</v>
      </c>
      <c r="AX169" s="13" t="s">
        <v>75</v>
      </c>
      <c r="AY169" s="238" t="s">
        <v>125</v>
      </c>
    </row>
    <row r="170" s="13" customFormat="1">
      <c r="A170" s="13"/>
      <c r="B170" s="227"/>
      <c r="C170" s="228"/>
      <c r="D170" s="229" t="s">
        <v>192</v>
      </c>
      <c r="E170" s="230" t="s">
        <v>19</v>
      </c>
      <c r="F170" s="231" t="s">
        <v>373</v>
      </c>
      <c r="G170" s="228"/>
      <c r="H170" s="232">
        <v>4.9000000000000004</v>
      </c>
      <c r="I170" s="233"/>
      <c r="J170" s="228"/>
      <c r="K170" s="228"/>
      <c r="L170" s="234"/>
      <c r="M170" s="235"/>
      <c r="N170" s="236"/>
      <c r="O170" s="236"/>
      <c r="P170" s="236"/>
      <c r="Q170" s="236"/>
      <c r="R170" s="236"/>
      <c r="S170" s="236"/>
      <c r="T170" s="23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8" t="s">
        <v>192</v>
      </c>
      <c r="AU170" s="238" t="s">
        <v>85</v>
      </c>
      <c r="AV170" s="13" t="s">
        <v>85</v>
      </c>
      <c r="AW170" s="13" t="s">
        <v>36</v>
      </c>
      <c r="AX170" s="13" t="s">
        <v>75</v>
      </c>
      <c r="AY170" s="238" t="s">
        <v>125</v>
      </c>
    </row>
    <row r="171" s="13" customFormat="1">
      <c r="A171" s="13"/>
      <c r="B171" s="227"/>
      <c r="C171" s="228"/>
      <c r="D171" s="229" t="s">
        <v>192</v>
      </c>
      <c r="E171" s="230" t="s">
        <v>19</v>
      </c>
      <c r="F171" s="231" t="s">
        <v>374</v>
      </c>
      <c r="G171" s="228"/>
      <c r="H171" s="232">
        <v>2.3999999999999999</v>
      </c>
      <c r="I171" s="233"/>
      <c r="J171" s="228"/>
      <c r="K171" s="228"/>
      <c r="L171" s="234"/>
      <c r="M171" s="235"/>
      <c r="N171" s="236"/>
      <c r="O171" s="236"/>
      <c r="P171" s="236"/>
      <c r="Q171" s="236"/>
      <c r="R171" s="236"/>
      <c r="S171" s="236"/>
      <c r="T171" s="23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8" t="s">
        <v>192</v>
      </c>
      <c r="AU171" s="238" t="s">
        <v>85</v>
      </c>
      <c r="AV171" s="13" t="s">
        <v>85</v>
      </c>
      <c r="AW171" s="13" t="s">
        <v>36</v>
      </c>
      <c r="AX171" s="13" t="s">
        <v>75</v>
      </c>
      <c r="AY171" s="238" t="s">
        <v>125</v>
      </c>
    </row>
    <row r="172" s="13" customFormat="1">
      <c r="A172" s="13"/>
      <c r="B172" s="227"/>
      <c r="C172" s="228"/>
      <c r="D172" s="229" t="s">
        <v>192</v>
      </c>
      <c r="E172" s="230" t="s">
        <v>19</v>
      </c>
      <c r="F172" s="231" t="s">
        <v>375</v>
      </c>
      <c r="G172" s="228"/>
      <c r="H172" s="232">
        <v>1.161</v>
      </c>
      <c r="I172" s="233"/>
      <c r="J172" s="228"/>
      <c r="K172" s="228"/>
      <c r="L172" s="234"/>
      <c r="M172" s="235"/>
      <c r="N172" s="236"/>
      <c r="O172" s="236"/>
      <c r="P172" s="236"/>
      <c r="Q172" s="236"/>
      <c r="R172" s="236"/>
      <c r="S172" s="236"/>
      <c r="T172" s="23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8" t="s">
        <v>192</v>
      </c>
      <c r="AU172" s="238" t="s">
        <v>85</v>
      </c>
      <c r="AV172" s="13" t="s">
        <v>85</v>
      </c>
      <c r="AW172" s="13" t="s">
        <v>36</v>
      </c>
      <c r="AX172" s="13" t="s">
        <v>75</v>
      </c>
      <c r="AY172" s="238" t="s">
        <v>125</v>
      </c>
    </row>
    <row r="173" s="13" customFormat="1">
      <c r="A173" s="13"/>
      <c r="B173" s="227"/>
      <c r="C173" s="228"/>
      <c r="D173" s="229" t="s">
        <v>192</v>
      </c>
      <c r="E173" s="230" t="s">
        <v>19</v>
      </c>
      <c r="F173" s="231" t="s">
        <v>376</v>
      </c>
      <c r="G173" s="228"/>
      <c r="H173" s="232">
        <v>3.2719999999999998</v>
      </c>
      <c r="I173" s="233"/>
      <c r="J173" s="228"/>
      <c r="K173" s="228"/>
      <c r="L173" s="234"/>
      <c r="M173" s="235"/>
      <c r="N173" s="236"/>
      <c r="O173" s="236"/>
      <c r="P173" s="236"/>
      <c r="Q173" s="236"/>
      <c r="R173" s="236"/>
      <c r="S173" s="236"/>
      <c r="T173" s="23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8" t="s">
        <v>192</v>
      </c>
      <c r="AU173" s="238" t="s">
        <v>85</v>
      </c>
      <c r="AV173" s="13" t="s">
        <v>85</v>
      </c>
      <c r="AW173" s="13" t="s">
        <v>36</v>
      </c>
      <c r="AX173" s="13" t="s">
        <v>75</v>
      </c>
      <c r="AY173" s="238" t="s">
        <v>125</v>
      </c>
    </row>
    <row r="174" s="13" customFormat="1">
      <c r="A174" s="13"/>
      <c r="B174" s="227"/>
      <c r="C174" s="228"/>
      <c r="D174" s="229" t="s">
        <v>192</v>
      </c>
      <c r="E174" s="230" t="s">
        <v>19</v>
      </c>
      <c r="F174" s="231" t="s">
        <v>377</v>
      </c>
      <c r="G174" s="228"/>
      <c r="H174" s="232">
        <v>5.2329999999999997</v>
      </c>
      <c r="I174" s="233"/>
      <c r="J174" s="228"/>
      <c r="K174" s="228"/>
      <c r="L174" s="234"/>
      <c r="M174" s="235"/>
      <c r="N174" s="236"/>
      <c r="O174" s="236"/>
      <c r="P174" s="236"/>
      <c r="Q174" s="236"/>
      <c r="R174" s="236"/>
      <c r="S174" s="236"/>
      <c r="T174" s="23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8" t="s">
        <v>192</v>
      </c>
      <c r="AU174" s="238" t="s">
        <v>85</v>
      </c>
      <c r="AV174" s="13" t="s">
        <v>85</v>
      </c>
      <c r="AW174" s="13" t="s">
        <v>36</v>
      </c>
      <c r="AX174" s="13" t="s">
        <v>75</v>
      </c>
      <c r="AY174" s="238" t="s">
        <v>125</v>
      </c>
    </row>
    <row r="175" s="13" customFormat="1">
      <c r="A175" s="13"/>
      <c r="B175" s="227"/>
      <c r="C175" s="228"/>
      <c r="D175" s="229" t="s">
        <v>192</v>
      </c>
      <c r="E175" s="230" t="s">
        <v>19</v>
      </c>
      <c r="F175" s="231" t="s">
        <v>378</v>
      </c>
      <c r="G175" s="228"/>
      <c r="H175" s="232">
        <v>5.133</v>
      </c>
      <c r="I175" s="233"/>
      <c r="J175" s="228"/>
      <c r="K175" s="228"/>
      <c r="L175" s="234"/>
      <c r="M175" s="235"/>
      <c r="N175" s="236"/>
      <c r="O175" s="236"/>
      <c r="P175" s="236"/>
      <c r="Q175" s="236"/>
      <c r="R175" s="236"/>
      <c r="S175" s="236"/>
      <c r="T175" s="23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8" t="s">
        <v>192</v>
      </c>
      <c r="AU175" s="238" t="s">
        <v>85</v>
      </c>
      <c r="AV175" s="13" t="s">
        <v>85</v>
      </c>
      <c r="AW175" s="13" t="s">
        <v>36</v>
      </c>
      <c r="AX175" s="13" t="s">
        <v>75</v>
      </c>
      <c r="AY175" s="238" t="s">
        <v>125</v>
      </c>
    </row>
    <row r="176" s="13" customFormat="1">
      <c r="A176" s="13"/>
      <c r="B176" s="227"/>
      <c r="C176" s="228"/>
      <c r="D176" s="229" t="s">
        <v>192</v>
      </c>
      <c r="E176" s="230" t="s">
        <v>19</v>
      </c>
      <c r="F176" s="231" t="s">
        <v>379</v>
      </c>
      <c r="G176" s="228"/>
      <c r="H176" s="232">
        <v>4.3449999999999998</v>
      </c>
      <c r="I176" s="233"/>
      <c r="J176" s="228"/>
      <c r="K176" s="228"/>
      <c r="L176" s="234"/>
      <c r="M176" s="235"/>
      <c r="N176" s="236"/>
      <c r="O176" s="236"/>
      <c r="P176" s="236"/>
      <c r="Q176" s="236"/>
      <c r="R176" s="236"/>
      <c r="S176" s="236"/>
      <c r="T176" s="23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8" t="s">
        <v>192</v>
      </c>
      <c r="AU176" s="238" t="s">
        <v>85</v>
      </c>
      <c r="AV176" s="13" t="s">
        <v>85</v>
      </c>
      <c r="AW176" s="13" t="s">
        <v>36</v>
      </c>
      <c r="AX176" s="13" t="s">
        <v>75</v>
      </c>
      <c r="AY176" s="238" t="s">
        <v>125</v>
      </c>
    </row>
    <row r="177" s="13" customFormat="1">
      <c r="A177" s="13"/>
      <c r="B177" s="227"/>
      <c r="C177" s="228"/>
      <c r="D177" s="229" t="s">
        <v>192</v>
      </c>
      <c r="E177" s="230" t="s">
        <v>19</v>
      </c>
      <c r="F177" s="231" t="s">
        <v>380</v>
      </c>
      <c r="G177" s="228"/>
      <c r="H177" s="232">
        <v>2.871</v>
      </c>
      <c r="I177" s="233"/>
      <c r="J177" s="228"/>
      <c r="K177" s="228"/>
      <c r="L177" s="234"/>
      <c r="M177" s="235"/>
      <c r="N177" s="236"/>
      <c r="O177" s="236"/>
      <c r="P177" s="236"/>
      <c r="Q177" s="236"/>
      <c r="R177" s="236"/>
      <c r="S177" s="236"/>
      <c r="T177" s="23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8" t="s">
        <v>192</v>
      </c>
      <c r="AU177" s="238" t="s">
        <v>85</v>
      </c>
      <c r="AV177" s="13" t="s">
        <v>85</v>
      </c>
      <c r="AW177" s="13" t="s">
        <v>36</v>
      </c>
      <c r="AX177" s="13" t="s">
        <v>75</v>
      </c>
      <c r="AY177" s="238" t="s">
        <v>125</v>
      </c>
    </row>
    <row r="178" s="14" customFormat="1">
      <c r="A178" s="14"/>
      <c r="B178" s="239"/>
      <c r="C178" s="240"/>
      <c r="D178" s="229" t="s">
        <v>192</v>
      </c>
      <c r="E178" s="241" t="s">
        <v>19</v>
      </c>
      <c r="F178" s="242" t="s">
        <v>381</v>
      </c>
      <c r="G178" s="240"/>
      <c r="H178" s="243">
        <v>42.448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9" t="s">
        <v>192</v>
      </c>
      <c r="AU178" s="249" t="s">
        <v>85</v>
      </c>
      <c r="AV178" s="14" t="s">
        <v>151</v>
      </c>
      <c r="AW178" s="14" t="s">
        <v>36</v>
      </c>
      <c r="AX178" s="14" t="s">
        <v>83</v>
      </c>
      <c r="AY178" s="249" t="s">
        <v>125</v>
      </c>
    </row>
    <row r="179" s="2" customFormat="1" ht="24.15" customHeight="1">
      <c r="A179" s="39"/>
      <c r="B179" s="40"/>
      <c r="C179" s="205" t="s">
        <v>307</v>
      </c>
      <c r="D179" s="205" t="s">
        <v>128</v>
      </c>
      <c r="E179" s="206" t="s">
        <v>452</v>
      </c>
      <c r="F179" s="207" t="s">
        <v>453</v>
      </c>
      <c r="G179" s="208" t="s">
        <v>188</v>
      </c>
      <c r="H179" s="209">
        <v>4.2629999999999999</v>
      </c>
      <c r="I179" s="210"/>
      <c r="J179" s="211">
        <f>ROUND(I179*H179,2)</f>
        <v>0</v>
      </c>
      <c r="K179" s="207" t="s">
        <v>132</v>
      </c>
      <c r="L179" s="45"/>
      <c r="M179" s="212" t="s">
        <v>19</v>
      </c>
      <c r="N179" s="213" t="s">
        <v>46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0.037499999999999999</v>
      </c>
      <c r="T179" s="215">
        <f>S179*H179</f>
        <v>0.15986249999999999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151</v>
      </c>
      <c r="AT179" s="216" t="s">
        <v>128</v>
      </c>
      <c r="AU179" s="216" t="s">
        <v>85</v>
      </c>
      <c r="AY179" s="18" t="s">
        <v>125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83</v>
      </c>
      <c r="BK179" s="217">
        <f>ROUND(I179*H179,2)</f>
        <v>0</v>
      </c>
      <c r="BL179" s="18" t="s">
        <v>151</v>
      </c>
      <c r="BM179" s="216" t="s">
        <v>454</v>
      </c>
    </row>
    <row r="180" s="2" customFormat="1">
      <c r="A180" s="39"/>
      <c r="B180" s="40"/>
      <c r="C180" s="41"/>
      <c r="D180" s="218" t="s">
        <v>135</v>
      </c>
      <c r="E180" s="41"/>
      <c r="F180" s="219" t="s">
        <v>455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135</v>
      </c>
      <c r="AU180" s="18" t="s">
        <v>85</v>
      </c>
    </row>
    <row r="181" s="13" customFormat="1">
      <c r="A181" s="13"/>
      <c r="B181" s="227"/>
      <c r="C181" s="228"/>
      <c r="D181" s="229" t="s">
        <v>192</v>
      </c>
      <c r="E181" s="230" t="s">
        <v>19</v>
      </c>
      <c r="F181" s="231" t="s">
        <v>350</v>
      </c>
      <c r="G181" s="228"/>
      <c r="H181" s="232">
        <v>4.2629999999999999</v>
      </c>
      <c r="I181" s="233"/>
      <c r="J181" s="228"/>
      <c r="K181" s="228"/>
      <c r="L181" s="234"/>
      <c r="M181" s="235"/>
      <c r="N181" s="236"/>
      <c r="O181" s="236"/>
      <c r="P181" s="236"/>
      <c r="Q181" s="236"/>
      <c r="R181" s="236"/>
      <c r="S181" s="236"/>
      <c r="T181" s="23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8" t="s">
        <v>192</v>
      </c>
      <c r="AU181" s="238" t="s">
        <v>85</v>
      </c>
      <c r="AV181" s="13" t="s">
        <v>85</v>
      </c>
      <c r="AW181" s="13" t="s">
        <v>36</v>
      </c>
      <c r="AX181" s="13" t="s">
        <v>83</v>
      </c>
      <c r="AY181" s="238" t="s">
        <v>125</v>
      </c>
    </row>
    <row r="182" s="2" customFormat="1" ht="21.75" customHeight="1">
      <c r="A182" s="39"/>
      <c r="B182" s="40"/>
      <c r="C182" s="205" t="s">
        <v>312</v>
      </c>
      <c r="D182" s="205" t="s">
        <v>128</v>
      </c>
      <c r="E182" s="206" t="s">
        <v>456</v>
      </c>
      <c r="F182" s="207" t="s">
        <v>457</v>
      </c>
      <c r="G182" s="208" t="s">
        <v>188</v>
      </c>
      <c r="H182" s="209">
        <v>4.2629999999999999</v>
      </c>
      <c r="I182" s="210"/>
      <c r="J182" s="211">
        <f>ROUND(I182*H182,2)</f>
        <v>0</v>
      </c>
      <c r="K182" s="207" t="s">
        <v>132</v>
      </c>
      <c r="L182" s="45"/>
      <c r="M182" s="212" t="s">
        <v>19</v>
      </c>
      <c r="N182" s="213" t="s">
        <v>46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151</v>
      </c>
      <c r="AT182" s="216" t="s">
        <v>128</v>
      </c>
      <c r="AU182" s="216" t="s">
        <v>85</v>
      </c>
      <c r="AY182" s="18" t="s">
        <v>125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83</v>
      </c>
      <c r="BK182" s="217">
        <f>ROUND(I182*H182,2)</f>
        <v>0</v>
      </c>
      <c r="BL182" s="18" t="s">
        <v>151</v>
      </c>
      <c r="BM182" s="216" t="s">
        <v>458</v>
      </c>
    </row>
    <row r="183" s="2" customFormat="1">
      <c r="A183" s="39"/>
      <c r="B183" s="40"/>
      <c r="C183" s="41"/>
      <c r="D183" s="218" t="s">
        <v>135</v>
      </c>
      <c r="E183" s="41"/>
      <c r="F183" s="219" t="s">
        <v>459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135</v>
      </c>
      <c r="AU183" s="18" t="s">
        <v>85</v>
      </c>
    </row>
    <row r="184" s="2" customFormat="1" ht="16.5" customHeight="1">
      <c r="A184" s="39"/>
      <c r="B184" s="40"/>
      <c r="C184" s="205" t="s">
        <v>319</v>
      </c>
      <c r="D184" s="205" t="s">
        <v>128</v>
      </c>
      <c r="E184" s="206" t="s">
        <v>460</v>
      </c>
      <c r="F184" s="207" t="s">
        <v>461</v>
      </c>
      <c r="G184" s="208" t="s">
        <v>205</v>
      </c>
      <c r="H184" s="209">
        <v>0.313</v>
      </c>
      <c r="I184" s="210"/>
      <c r="J184" s="211">
        <f>ROUND(I184*H184,2)</f>
        <v>0</v>
      </c>
      <c r="K184" s="207" t="s">
        <v>132</v>
      </c>
      <c r="L184" s="45"/>
      <c r="M184" s="212" t="s">
        <v>19</v>
      </c>
      <c r="N184" s="213" t="s">
        <v>46</v>
      </c>
      <c r="O184" s="85"/>
      <c r="P184" s="214">
        <f>O184*H184</f>
        <v>0</v>
      </c>
      <c r="Q184" s="214">
        <v>0.50375000000000003</v>
      </c>
      <c r="R184" s="214">
        <f>Q184*H184</f>
        <v>0.15767375</v>
      </c>
      <c r="S184" s="214">
        <v>1.95</v>
      </c>
      <c r="T184" s="215">
        <f>S184*H184</f>
        <v>0.61034999999999995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151</v>
      </c>
      <c r="AT184" s="216" t="s">
        <v>128</v>
      </c>
      <c r="AU184" s="216" t="s">
        <v>85</v>
      </c>
      <c r="AY184" s="18" t="s">
        <v>125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83</v>
      </c>
      <c r="BK184" s="217">
        <f>ROUND(I184*H184,2)</f>
        <v>0</v>
      </c>
      <c r="BL184" s="18" t="s">
        <v>151</v>
      </c>
      <c r="BM184" s="216" t="s">
        <v>462</v>
      </c>
    </row>
    <row r="185" s="2" customFormat="1">
      <c r="A185" s="39"/>
      <c r="B185" s="40"/>
      <c r="C185" s="41"/>
      <c r="D185" s="218" t="s">
        <v>135</v>
      </c>
      <c r="E185" s="41"/>
      <c r="F185" s="219" t="s">
        <v>463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135</v>
      </c>
      <c r="AU185" s="18" t="s">
        <v>85</v>
      </c>
    </row>
    <row r="186" s="13" customFormat="1">
      <c r="A186" s="13"/>
      <c r="B186" s="227"/>
      <c r="C186" s="228"/>
      <c r="D186" s="229" t="s">
        <v>192</v>
      </c>
      <c r="E186" s="230" t="s">
        <v>19</v>
      </c>
      <c r="F186" s="231" t="s">
        <v>464</v>
      </c>
      <c r="G186" s="228"/>
      <c r="H186" s="232">
        <v>0.313</v>
      </c>
      <c r="I186" s="233"/>
      <c r="J186" s="228"/>
      <c r="K186" s="228"/>
      <c r="L186" s="234"/>
      <c r="M186" s="235"/>
      <c r="N186" s="236"/>
      <c r="O186" s="236"/>
      <c r="P186" s="236"/>
      <c r="Q186" s="236"/>
      <c r="R186" s="236"/>
      <c r="S186" s="236"/>
      <c r="T186" s="23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8" t="s">
        <v>192</v>
      </c>
      <c r="AU186" s="238" t="s">
        <v>85</v>
      </c>
      <c r="AV186" s="13" t="s">
        <v>85</v>
      </c>
      <c r="AW186" s="13" t="s">
        <v>36</v>
      </c>
      <c r="AX186" s="13" t="s">
        <v>83</v>
      </c>
      <c r="AY186" s="238" t="s">
        <v>125</v>
      </c>
    </row>
    <row r="187" s="2" customFormat="1" ht="16.5" customHeight="1">
      <c r="A187" s="39"/>
      <c r="B187" s="40"/>
      <c r="C187" s="250" t="s">
        <v>325</v>
      </c>
      <c r="D187" s="250" t="s">
        <v>247</v>
      </c>
      <c r="E187" s="251" t="s">
        <v>465</v>
      </c>
      <c r="F187" s="252" t="s">
        <v>466</v>
      </c>
      <c r="G187" s="253" t="s">
        <v>344</v>
      </c>
      <c r="H187" s="254">
        <v>97.030000000000001</v>
      </c>
      <c r="I187" s="255"/>
      <c r="J187" s="256">
        <f>ROUND(I187*H187,2)</f>
        <v>0</v>
      </c>
      <c r="K187" s="252" t="s">
        <v>132</v>
      </c>
      <c r="L187" s="257"/>
      <c r="M187" s="258" t="s">
        <v>19</v>
      </c>
      <c r="N187" s="259" t="s">
        <v>46</v>
      </c>
      <c r="O187" s="85"/>
      <c r="P187" s="214">
        <f>O187*H187</f>
        <v>0</v>
      </c>
      <c r="Q187" s="214">
        <v>0.0057999999999999996</v>
      </c>
      <c r="R187" s="214">
        <f>Q187*H187</f>
        <v>0.562774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231</v>
      </c>
      <c r="AT187" s="216" t="s">
        <v>247</v>
      </c>
      <c r="AU187" s="216" t="s">
        <v>85</v>
      </c>
      <c r="AY187" s="18" t="s">
        <v>125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83</v>
      </c>
      <c r="BK187" s="217">
        <f>ROUND(I187*H187,2)</f>
        <v>0</v>
      </c>
      <c r="BL187" s="18" t="s">
        <v>151</v>
      </c>
      <c r="BM187" s="216" t="s">
        <v>467</v>
      </c>
    </row>
    <row r="188" s="13" customFormat="1">
      <c r="A188" s="13"/>
      <c r="B188" s="227"/>
      <c r="C188" s="228"/>
      <c r="D188" s="229" t="s">
        <v>192</v>
      </c>
      <c r="E188" s="228"/>
      <c r="F188" s="231" t="s">
        <v>468</v>
      </c>
      <c r="G188" s="228"/>
      <c r="H188" s="232">
        <v>97.030000000000001</v>
      </c>
      <c r="I188" s="233"/>
      <c r="J188" s="228"/>
      <c r="K188" s="228"/>
      <c r="L188" s="234"/>
      <c r="M188" s="235"/>
      <c r="N188" s="236"/>
      <c r="O188" s="236"/>
      <c r="P188" s="236"/>
      <c r="Q188" s="236"/>
      <c r="R188" s="236"/>
      <c r="S188" s="236"/>
      <c r="T188" s="23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8" t="s">
        <v>192</v>
      </c>
      <c r="AU188" s="238" t="s">
        <v>85</v>
      </c>
      <c r="AV188" s="13" t="s">
        <v>85</v>
      </c>
      <c r="AW188" s="13" t="s">
        <v>4</v>
      </c>
      <c r="AX188" s="13" t="s">
        <v>83</v>
      </c>
      <c r="AY188" s="238" t="s">
        <v>125</v>
      </c>
    </row>
    <row r="189" s="2" customFormat="1" ht="21.75" customHeight="1">
      <c r="A189" s="39"/>
      <c r="B189" s="40"/>
      <c r="C189" s="205" t="s">
        <v>469</v>
      </c>
      <c r="D189" s="205" t="s">
        <v>128</v>
      </c>
      <c r="E189" s="206" t="s">
        <v>470</v>
      </c>
      <c r="F189" s="207" t="s">
        <v>471</v>
      </c>
      <c r="G189" s="208" t="s">
        <v>188</v>
      </c>
      <c r="H189" s="209">
        <v>4.2629999999999999</v>
      </c>
      <c r="I189" s="210"/>
      <c r="J189" s="211">
        <f>ROUND(I189*H189,2)</f>
        <v>0</v>
      </c>
      <c r="K189" s="207" t="s">
        <v>132</v>
      </c>
      <c r="L189" s="45"/>
      <c r="M189" s="212" t="s">
        <v>19</v>
      </c>
      <c r="N189" s="213" t="s">
        <v>46</v>
      </c>
      <c r="O189" s="85"/>
      <c r="P189" s="214">
        <f>O189*H189</f>
        <v>0</v>
      </c>
      <c r="Q189" s="214">
        <v>0.037199999999999997</v>
      </c>
      <c r="R189" s="214">
        <f>Q189*H189</f>
        <v>0.15858359999999999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151</v>
      </c>
      <c r="AT189" s="216" t="s">
        <v>128</v>
      </c>
      <c r="AU189" s="216" t="s">
        <v>85</v>
      </c>
      <c r="AY189" s="18" t="s">
        <v>125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83</v>
      </c>
      <c r="BK189" s="217">
        <f>ROUND(I189*H189,2)</f>
        <v>0</v>
      </c>
      <c r="BL189" s="18" t="s">
        <v>151</v>
      </c>
      <c r="BM189" s="216" t="s">
        <v>472</v>
      </c>
    </row>
    <row r="190" s="2" customFormat="1">
      <c r="A190" s="39"/>
      <c r="B190" s="40"/>
      <c r="C190" s="41"/>
      <c r="D190" s="218" t="s">
        <v>135</v>
      </c>
      <c r="E190" s="41"/>
      <c r="F190" s="219" t="s">
        <v>473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135</v>
      </c>
      <c r="AU190" s="18" t="s">
        <v>85</v>
      </c>
    </row>
    <row r="191" s="13" customFormat="1">
      <c r="A191" s="13"/>
      <c r="B191" s="227"/>
      <c r="C191" s="228"/>
      <c r="D191" s="229" t="s">
        <v>192</v>
      </c>
      <c r="E191" s="230" t="s">
        <v>19</v>
      </c>
      <c r="F191" s="231" t="s">
        <v>350</v>
      </c>
      <c r="G191" s="228"/>
      <c r="H191" s="232">
        <v>4.2629999999999999</v>
      </c>
      <c r="I191" s="233"/>
      <c r="J191" s="228"/>
      <c r="K191" s="228"/>
      <c r="L191" s="234"/>
      <c r="M191" s="235"/>
      <c r="N191" s="236"/>
      <c r="O191" s="236"/>
      <c r="P191" s="236"/>
      <c r="Q191" s="236"/>
      <c r="R191" s="236"/>
      <c r="S191" s="236"/>
      <c r="T191" s="23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8" t="s">
        <v>192</v>
      </c>
      <c r="AU191" s="238" t="s">
        <v>85</v>
      </c>
      <c r="AV191" s="13" t="s">
        <v>85</v>
      </c>
      <c r="AW191" s="13" t="s">
        <v>36</v>
      </c>
      <c r="AX191" s="13" t="s">
        <v>83</v>
      </c>
      <c r="AY191" s="238" t="s">
        <v>125</v>
      </c>
    </row>
    <row r="192" s="2" customFormat="1" ht="21.75" customHeight="1">
      <c r="A192" s="39"/>
      <c r="B192" s="40"/>
      <c r="C192" s="205" t="s">
        <v>474</v>
      </c>
      <c r="D192" s="205" t="s">
        <v>128</v>
      </c>
      <c r="E192" s="206" t="s">
        <v>475</v>
      </c>
      <c r="F192" s="207" t="s">
        <v>476</v>
      </c>
      <c r="G192" s="208" t="s">
        <v>188</v>
      </c>
      <c r="H192" s="209">
        <v>4.2629999999999999</v>
      </c>
      <c r="I192" s="210"/>
      <c r="J192" s="211">
        <f>ROUND(I192*H192,2)</f>
        <v>0</v>
      </c>
      <c r="K192" s="207" t="s">
        <v>132</v>
      </c>
      <c r="L192" s="45"/>
      <c r="M192" s="212" t="s">
        <v>19</v>
      </c>
      <c r="N192" s="213" t="s">
        <v>46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151</v>
      </c>
      <c r="AT192" s="216" t="s">
        <v>128</v>
      </c>
      <c r="AU192" s="216" t="s">
        <v>85</v>
      </c>
      <c r="AY192" s="18" t="s">
        <v>125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83</v>
      </c>
      <c r="BK192" s="217">
        <f>ROUND(I192*H192,2)</f>
        <v>0</v>
      </c>
      <c r="BL192" s="18" t="s">
        <v>151</v>
      </c>
      <c r="BM192" s="216" t="s">
        <v>477</v>
      </c>
    </row>
    <row r="193" s="2" customFormat="1">
      <c r="A193" s="39"/>
      <c r="B193" s="40"/>
      <c r="C193" s="41"/>
      <c r="D193" s="218" t="s">
        <v>135</v>
      </c>
      <c r="E193" s="41"/>
      <c r="F193" s="219" t="s">
        <v>478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135</v>
      </c>
      <c r="AU193" s="18" t="s">
        <v>85</v>
      </c>
    </row>
    <row r="194" s="2" customFormat="1" ht="16.5" customHeight="1">
      <c r="A194" s="39"/>
      <c r="B194" s="40"/>
      <c r="C194" s="205" t="s">
        <v>479</v>
      </c>
      <c r="D194" s="205" t="s">
        <v>128</v>
      </c>
      <c r="E194" s="206" t="s">
        <v>480</v>
      </c>
      <c r="F194" s="207" t="s">
        <v>481</v>
      </c>
      <c r="G194" s="208" t="s">
        <v>188</v>
      </c>
      <c r="H194" s="209">
        <v>648</v>
      </c>
      <c r="I194" s="210"/>
      <c r="J194" s="211">
        <f>ROUND(I194*H194,2)</f>
        <v>0</v>
      </c>
      <c r="K194" s="207" t="s">
        <v>132</v>
      </c>
      <c r="L194" s="45"/>
      <c r="M194" s="212" t="s">
        <v>19</v>
      </c>
      <c r="N194" s="213" t="s">
        <v>46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151</v>
      </c>
      <c r="AT194" s="216" t="s">
        <v>128</v>
      </c>
      <c r="AU194" s="216" t="s">
        <v>85</v>
      </c>
      <c r="AY194" s="18" t="s">
        <v>125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83</v>
      </c>
      <c r="BK194" s="217">
        <f>ROUND(I194*H194,2)</f>
        <v>0</v>
      </c>
      <c r="BL194" s="18" t="s">
        <v>151</v>
      </c>
      <c r="BM194" s="216" t="s">
        <v>482</v>
      </c>
    </row>
    <row r="195" s="2" customFormat="1">
      <c r="A195" s="39"/>
      <c r="B195" s="40"/>
      <c r="C195" s="41"/>
      <c r="D195" s="218" t="s">
        <v>135</v>
      </c>
      <c r="E195" s="41"/>
      <c r="F195" s="219" t="s">
        <v>483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135</v>
      </c>
      <c r="AU195" s="18" t="s">
        <v>85</v>
      </c>
    </row>
    <row r="196" s="2" customFormat="1" ht="24.15" customHeight="1">
      <c r="A196" s="39"/>
      <c r="B196" s="40"/>
      <c r="C196" s="205" t="s">
        <v>484</v>
      </c>
      <c r="D196" s="205" t="s">
        <v>128</v>
      </c>
      <c r="E196" s="206" t="s">
        <v>485</v>
      </c>
      <c r="F196" s="207" t="s">
        <v>486</v>
      </c>
      <c r="G196" s="208" t="s">
        <v>188</v>
      </c>
      <c r="H196" s="209">
        <v>2592</v>
      </c>
      <c r="I196" s="210"/>
      <c r="J196" s="211">
        <f>ROUND(I196*H196,2)</f>
        <v>0</v>
      </c>
      <c r="K196" s="207" t="s">
        <v>132</v>
      </c>
      <c r="L196" s="45"/>
      <c r="M196" s="212" t="s">
        <v>19</v>
      </c>
      <c r="N196" s="213" t="s">
        <v>46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151</v>
      </c>
      <c r="AT196" s="216" t="s">
        <v>128</v>
      </c>
      <c r="AU196" s="216" t="s">
        <v>85</v>
      </c>
      <c r="AY196" s="18" t="s">
        <v>125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83</v>
      </c>
      <c r="BK196" s="217">
        <f>ROUND(I196*H196,2)</f>
        <v>0</v>
      </c>
      <c r="BL196" s="18" t="s">
        <v>151</v>
      </c>
      <c r="BM196" s="216" t="s">
        <v>487</v>
      </c>
    </row>
    <row r="197" s="2" customFormat="1">
      <c r="A197" s="39"/>
      <c r="B197" s="40"/>
      <c r="C197" s="41"/>
      <c r="D197" s="218" t="s">
        <v>135</v>
      </c>
      <c r="E197" s="41"/>
      <c r="F197" s="219" t="s">
        <v>488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135</v>
      </c>
      <c r="AU197" s="18" t="s">
        <v>85</v>
      </c>
    </row>
    <row r="198" s="13" customFormat="1">
      <c r="A198" s="13"/>
      <c r="B198" s="227"/>
      <c r="C198" s="228"/>
      <c r="D198" s="229" t="s">
        <v>192</v>
      </c>
      <c r="E198" s="228"/>
      <c r="F198" s="231" t="s">
        <v>489</v>
      </c>
      <c r="G198" s="228"/>
      <c r="H198" s="232">
        <v>2592</v>
      </c>
      <c r="I198" s="233"/>
      <c r="J198" s="228"/>
      <c r="K198" s="228"/>
      <c r="L198" s="234"/>
      <c r="M198" s="235"/>
      <c r="N198" s="236"/>
      <c r="O198" s="236"/>
      <c r="P198" s="236"/>
      <c r="Q198" s="236"/>
      <c r="R198" s="236"/>
      <c r="S198" s="236"/>
      <c r="T198" s="23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8" t="s">
        <v>192</v>
      </c>
      <c r="AU198" s="238" t="s">
        <v>85</v>
      </c>
      <c r="AV198" s="13" t="s">
        <v>85</v>
      </c>
      <c r="AW198" s="13" t="s">
        <v>4</v>
      </c>
      <c r="AX198" s="13" t="s">
        <v>83</v>
      </c>
      <c r="AY198" s="238" t="s">
        <v>125</v>
      </c>
    </row>
    <row r="199" s="12" customFormat="1" ht="22.8" customHeight="1">
      <c r="A199" s="12"/>
      <c r="B199" s="189"/>
      <c r="C199" s="190"/>
      <c r="D199" s="191" t="s">
        <v>74</v>
      </c>
      <c r="E199" s="203" t="s">
        <v>209</v>
      </c>
      <c r="F199" s="203" t="s">
        <v>210</v>
      </c>
      <c r="G199" s="190"/>
      <c r="H199" s="190"/>
      <c r="I199" s="193"/>
      <c r="J199" s="204">
        <f>BK199</f>
        <v>0</v>
      </c>
      <c r="K199" s="190"/>
      <c r="L199" s="195"/>
      <c r="M199" s="196"/>
      <c r="N199" s="197"/>
      <c r="O199" s="197"/>
      <c r="P199" s="198">
        <f>SUM(P200:P225)</f>
        <v>0</v>
      </c>
      <c r="Q199" s="197"/>
      <c r="R199" s="198">
        <f>SUM(R200:R225)</f>
        <v>0</v>
      </c>
      <c r="S199" s="197"/>
      <c r="T199" s="199">
        <f>SUM(T200:T225)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0" t="s">
        <v>83</v>
      </c>
      <c r="AT199" s="201" t="s">
        <v>74</v>
      </c>
      <c r="AU199" s="201" t="s">
        <v>83</v>
      </c>
      <c r="AY199" s="200" t="s">
        <v>125</v>
      </c>
      <c r="BK199" s="202">
        <f>SUM(BK200:BK225)</f>
        <v>0</v>
      </c>
    </row>
    <row r="200" s="2" customFormat="1" ht="24.15" customHeight="1">
      <c r="A200" s="39"/>
      <c r="B200" s="40"/>
      <c r="C200" s="205" t="s">
        <v>490</v>
      </c>
      <c r="D200" s="205" t="s">
        <v>128</v>
      </c>
      <c r="E200" s="206" t="s">
        <v>491</v>
      </c>
      <c r="F200" s="207" t="s">
        <v>492</v>
      </c>
      <c r="G200" s="208" t="s">
        <v>213</v>
      </c>
      <c r="H200" s="209">
        <v>13.220000000000001</v>
      </c>
      <c r="I200" s="210"/>
      <c r="J200" s="211">
        <f>ROUND(I200*H200,2)</f>
        <v>0</v>
      </c>
      <c r="K200" s="207" t="s">
        <v>132</v>
      </c>
      <c r="L200" s="45"/>
      <c r="M200" s="212" t="s">
        <v>19</v>
      </c>
      <c r="N200" s="213" t="s">
        <v>46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151</v>
      </c>
      <c r="AT200" s="216" t="s">
        <v>128</v>
      </c>
      <c r="AU200" s="216" t="s">
        <v>85</v>
      </c>
      <c r="AY200" s="18" t="s">
        <v>125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83</v>
      </c>
      <c r="BK200" s="217">
        <f>ROUND(I200*H200,2)</f>
        <v>0</v>
      </c>
      <c r="BL200" s="18" t="s">
        <v>151</v>
      </c>
      <c r="BM200" s="216" t="s">
        <v>493</v>
      </c>
    </row>
    <row r="201" s="2" customFormat="1">
      <c r="A201" s="39"/>
      <c r="B201" s="40"/>
      <c r="C201" s="41"/>
      <c r="D201" s="218" t="s">
        <v>135</v>
      </c>
      <c r="E201" s="41"/>
      <c r="F201" s="219" t="s">
        <v>494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135</v>
      </c>
      <c r="AU201" s="18" t="s">
        <v>85</v>
      </c>
    </row>
    <row r="202" s="2" customFormat="1" ht="16.5" customHeight="1">
      <c r="A202" s="39"/>
      <c r="B202" s="40"/>
      <c r="C202" s="205" t="s">
        <v>495</v>
      </c>
      <c r="D202" s="205" t="s">
        <v>128</v>
      </c>
      <c r="E202" s="206" t="s">
        <v>496</v>
      </c>
      <c r="F202" s="207" t="s">
        <v>497</v>
      </c>
      <c r="G202" s="208" t="s">
        <v>270</v>
      </c>
      <c r="H202" s="209">
        <v>20</v>
      </c>
      <c r="I202" s="210"/>
      <c r="J202" s="211">
        <f>ROUND(I202*H202,2)</f>
        <v>0</v>
      </c>
      <c r="K202" s="207" t="s">
        <v>132</v>
      </c>
      <c r="L202" s="45"/>
      <c r="M202" s="212" t="s">
        <v>19</v>
      </c>
      <c r="N202" s="213" t="s">
        <v>46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151</v>
      </c>
      <c r="AT202" s="216" t="s">
        <v>128</v>
      </c>
      <c r="AU202" s="216" t="s">
        <v>85</v>
      </c>
      <c r="AY202" s="18" t="s">
        <v>125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83</v>
      </c>
      <c r="BK202" s="217">
        <f>ROUND(I202*H202,2)</f>
        <v>0</v>
      </c>
      <c r="BL202" s="18" t="s">
        <v>151</v>
      </c>
      <c r="BM202" s="216" t="s">
        <v>498</v>
      </c>
    </row>
    <row r="203" s="2" customFormat="1">
      <c r="A203" s="39"/>
      <c r="B203" s="40"/>
      <c r="C203" s="41"/>
      <c r="D203" s="218" t="s">
        <v>135</v>
      </c>
      <c r="E203" s="41"/>
      <c r="F203" s="219" t="s">
        <v>499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135</v>
      </c>
      <c r="AU203" s="18" t="s">
        <v>85</v>
      </c>
    </row>
    <row r="204" s="2" customFormat="1" ht="24.15" customHeight="1">
      <c r="A204" s="39"/>
      <c r="B204" s="40"/>
      <c r="C204" s="205" t="s">
        <v>250</v>
      </c>
      <c r="D204" s="205" t="s">
        <v>128</v>
      </c>
      <c r="E204" s="206" t="s">
        <v>500</v>
      </c>
      <c r="F204" s="207" t="s">
        <v>501</v>
      </c>
      <c r="G204" s="208" t="s">
        <v>270</v>
      </c>
      <c r="H204" s="209">
        <v>1200</v>
      </c>
      <c r="I204" s="210"/>
      <c r="J204" s="211">
        <f>ROUND(I204*H204,2)</f>
        <v>0</v>
      </c>
      <c r="K204" s="207" t="s">
        <v>132</v>
      </c>
      <c r="L204" s="45"/>
      <c r="M204" s="212" t="s">
        <v>19</v>
      </c>
      <c r="N204" s="213" t="s">
        <v>46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151</v>
      </c>
      <c r="AT204" s="216" t="s">
        <v>128</v>
      </c>
      <c r="AU204" s="216" t="s">
        <v>85</v>
      </c>
      <c r="AY204" s="18" t="s">
        <v>125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83</v>
      </c>
      <c r="BK204" s="217">
        <f>ROUND(I204*H204,2)</f>
        <v>0</v>
      </c>
      <c r="BL204" s="18" t="s">
        <v>151</v>
      </c>
      <c r="BM204" s="216" t="s">
        <v>502</v>
      </c>
    </row>
    <row r="205" s="2" customFormat="1">
      <c r="A205" s="39"/>
      <c r="B205" s="40"/>
      <c r="C205" s="41"/>
      <c r="D205" s="218" t="s">
        <v>135</v>
      </c>
      <c r="E205" s="41"/>
      <c r="F205" s="219" t="s">
        <v>503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135</v>
      </c>
      <c r="AU205" s="18" t="s">
        <v>85</v>
      </c>
    </row>
    <row r="206" s="13" customFormat="1">
      <c r="A206" s="13"/>
      <c r="B206" s="227"/>
      <c r="C206" s="228"/>
      <c r="D206" s="229" t="s">
        <v>192</v>
      </c>
      <c r="E206" s="228"/>
      <c r="F206" s="231" t="s">
        <v>504</v>
      </c>
      <c r="G206" s="228"/>
      <c r="H206" s="232">
        <v>1200</v>
      </c>
      <c r="I206" s="233"/>
      <c r="J206" s="228"/>
      <c r="K206" s="228"/>
      <c r="L206" s="234"/>
      <c r="M206" s="235"/>
      <c r="N206" s="236"/>
      <c r="O206" s="236"/>
      <c r="P206" s="236"/>
      <c r="Q206" s="236"/>
      <c r="R206" s="236"/>
      <c r="S206" s="236"/>
      <c r="T206" s="23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8" t="s">
        <v>192</v>
      </c>
      <c r="AU206" s="238" t="s">
        <v>85</v>
      </c>
      <c r="AV206" s="13" t="s">
        <v>85</v>
      </c>
      <c r="AW206" s="13" t="s">
        <v>4</v>
      </c>
      <c r="AX206" s="13" t="s">
        <v>83</v>
      </c>
      <c r="AY206" s="238" t="s">
        <v>125</v>
      </c>
    </row>
    <row r="207" s="2" customFormat="1" ht="21.75" customHeight="1">
      <c r="A207" s="39"/>
      <c r="B207" s="40"/>
      <c r="C207" s="205" t="s">
        <v>505</v>
      </c>
      <c r="D207" s="205" t="s">
        <v>128</v>
      </c>
      <c r="E207" s="206" t="s">
        <v>218</v>
      </c>
      <c r="F207" s="207" t="s">
        <v>219</v>
      </c>
      <c r="G207" s="208" t="s">
        <v>213</v>
      </c>
      <c r="H207" s="209">
        <v>13.220000000000001</v>
      </c>
      <c r="I207" s="210"/>
      <c r="J207" s="211">
        <f>ROUND(I207*H207,2)</f>
        <v>0</v>
      </c>
      <c r="K207" s="207" t="s">
        <v>132</v>
      </c>
      <c r="L207" s="45"/>
      <c r="M207" s="212" t="s">
        <v>19</v>
      </c>
      <c r="N207" s="213" t="s">
        <v>46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151</v>
      </c>
      <c r="AT207" s="216" t="s">
        <v>128</v>
      </c>
      <c r="AU207" s="216" t="s">
        <v>85</v>
      </c>
      <c r="AY207" s="18" t="s">
        <v>125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83</v>
      </c>
      <c r="BK207" s="217">
        <f>ROUND(I207*H207,2)</f>
        <v>0</v>
      </c>
      <c r="BL207" s="18" t="s">
        <v>151</v>
      </c>
      <c r="BM207" s="216" t="s">
        <v>506</v>
      </c>
    </row>
    <row r="208" s="2" customFormat="1">
      <c r="A208" s="39"/>
      <c r="B208" s="40"/>
      <c r="C208" s="41"/>
      <c r="D208" s="218" t="s">
        <v>135</v>
      </c>
      <c r="E208" s="41"/>
      <c r="F208" s="219" t="s">
        <v>507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135</v>
      </c>
      <c r="AU208" s="18" t="s">
        <v>85</v>
      </c>
    </row>
    <row r="209" s="2" customFormat="1" ht="24.15" customHeight="1">
      <c r="A209" s="39"/>
      <c r="B209" s="40"/>
      <c r="C209" s="205" t="s">
        <v>508</v>
      </c>
      <c r="D209" s="205" t="s">
        <v>128</v>
      </c>
      <c r="E209" s="206" t="s">
        <v>222</v>
      </c>
      <c r="F209" s="207" t="s">
        <v>223</v>
      </c>
      <c r="G209" s="208" t="s">
        <v>213</v>
      </c>
      <c r="H209" s="209">
        <v>528.79999999999995</v>
      </c>
      <c r="I209" s="210"/>
      <c r="J209" s="211">
        <f>ROUND(I209*H209,2)</f>
        <v>0</v>
      </c>
      <c r="K209" s="207" t="s">
        <v>132</v>
      </c>
      <c r="L209" s="45"/>
      <c r="M209" s="212" t="s">
        <v>19</v>
      </c>
      <c r="N209" s="213" t="s">
        <v>46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151</v>
      </c>
      <c r="AT209" s="216" t="s">
        <v>128</v>
      </c>
      <c r="AU209" s="216" t="s">
        <v>85</v>
      </c>
      <c r="AY209" s="18" t="s">
        <v>125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83</v>
      </c>
      <c r="BK209" s="217">
        <f>ROUND(I209*H209,2)</f>
        <v>0</v>
      </c>
      <c r="BL209" s="18" t="s">
        <v>151</v>
      </c>
      <c r="BM209" s="216" t="s">
        <v>509</v>
      </c>
    </row>
    <row r="210" s="2" customFormat="1">
      <c r="A210" s="39"/>
      <c r="B210" s="40"/>
      <c r="C210" s="41"/>
      <c r="D210" s="218" t="s">
        <v>135</v>
      </c>
      <c r="E210" s="41"/>
      <c r="F210" s="219" t="s">
        <v>510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135</v>
      </c>
      <c r="AU210" s="18" t="s">
        <v>85</v>
      </c>
    </row>
    <row r="211" s="13" customFormat="1">
      <c r="A211" s="13"/>
      <c r="B211" s="227"/>
      <c r="C211" s="228"/>
      <c r="D211" s="229" t="s">
        <v>192</v>
      </c>
      <c r="E211" s="228"/>
      <c r="F211" s="231" t="s">
        <v>511</v>
      </c>
      <c r="G211" s="228"/>
      <c r="H211" s="232">
        <v>528.79999999999995</v>
      </c>
      <c r="I211" s="233"/>
      <c r="J211" s="228"/>
      <c r="K211" s="228"/>
      <c r="L211" s="234"/>
      <c r="M211" s="235"/>
      <c r="N211" s="236"/>
      <c r="O211" s="236"/>
      <c r="P211" s="236"/>
      <c r="Q211" s="236"/>
      <c r="R211" s="236"/>
      <c r="S211" s="236"/>
      <c r="T211" s="23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8" t="s">
        <v>192</v>
      </c>
      <c r="AU211" s="238" t="s">
        <v>85</v>
      </c>
      <c r="AV211" s="13" t="s">
        <v>85</v>
      </c>
      <c r="AW211" s="13" t="s">
        <v>4</v>
      </c>
      <c r="AX211" s="13" t="s">
        <v>83</v>
      </c>
      <c r="AY211" s="238" t="s">
        <v>125</v>
      </c>
    </row>
    <row r="212" s="2" customFormat="1" ht="24.15" customHeight="1">
      <c r="A212" s="39"/>
      <c r="B212" s="40"/>
      <c r="C212" s="205" t="s">
        <v>512</v>
      </c>
      <c r="D212" s="205" t="s">
        <v>128</v>
      </c>
      <c r="E212" s="206" t="s">
        <v>513</v>
      </c>
      <c r="F212" s="207" t="s">
        <v>514</v>
      </c>
      <c r="G212" s="208" t="s">
        <v>213</v>
      </c>
      <c r="H212" s="209">
        <v>0.877</v>
      </c>
      <c r="I212" s="210"/>
      <c r="J212" s="211">
        <f>ROUND(I212*H212,2)</f>
        <v>0</v>
      </c>
      <c r="K212" s="207" t="s">
        <v>132</v>
      </c>
      <c r="L212" s="45"/>
      <c r="M212" s="212" t="s">
        <v>19</v>
      </c>
      <c r="N212" s="213" t="s">
        <v>46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151</v>
      </c>
      <c r="AT212" s="216" t="s">
        <v>128</v>
      </c>
      <c r="AU212" s="216" t="s">
        <v>85</v>
      </c>
      <c r="AY212" s="18" t="s">
        <v>125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83</v>
      </c>
      <c r="BK212" s="217">
        <f>ROUND(I212*H212,2)</f>
        <v>0</v>
      </c>
      <c r="BL212" s="18" t="s">
        <v>151</v>
      </c>
      <c r="BM212" s="216" t="s">
        <v>515</v>
      </c>
    </row>
    <row r="213" s="2" customFormat="1">
      <c r="A213" s="39"/>
      <c r="B213" s="40"/>
      <c r="C213" s="41"/>
      <c r="D213" s="218" t="s">
        <v>135</v>
      </c>
      <c r="E213" s="41"/>
      <c r="F213" s="219" t="s">
        <v>516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135</v>
      </c>
      <c r="AU213" s="18" t="s">
        <v>85</v>
      </c>
    </row>
    <row r="214" s="13" customFormat="1">
      <c r="A214" s="13"/>
      <c r="B214" s="227"/>
      <c r="C214" s="228"/>
      <c r="D214" s="229" t="s">
        <v>192</v>
      </c>
      <c r="E214" s="230" t="s">
        <v>19</v>
      </c>
      <c r="F214" s="231" t="s">
        <v>517</v>
      </c>
      <c r="G214" s="228"/>
      <c r="H214" s="232">
        <v>0.877</v>
      </c>
      <c r="I214" s="233"/>
      <c r="J214" s="228"/>
      <c r="K214" s="228"/>
      <c r="L214" s="234"/>
      <c r="M214" s="235"/>
      <c r="N214" s="236"/>
      <c r="O214" s="236"/>
      <c r="P214" s="236"/>
      <c r="Q214" s="236"/>
      <c r="R214" s="236"/>
      <c r="S214" s="236"/>
      <c r="T214" s="23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8" t="s">
        <v>192</v>
      </c>
      <c r="AU214" s="238" t="s">
        <v>85</v>
      </c>
      <c r="AV214" s="13" t="s">
        <v>85</v>
      </c>
      <c r="AW214" s="13" t="s">
        <v>36</v>
      </c>
      <c r="AX214" s="13" t="s">
        <v>83</v>
      </c>
      <c r="AY214" s="238" t="s">
        <v>125</v>
      </c>
    </row>
    <row r="215" s="2" customFormat="1" ht="24.15" customHeight="1">
      <c r="A215" s="39"/>
      <c r="B215" s="40"/>
      <c r="C215" s="205" t="s">
        <v>518</v>
      </c>
      <c r="D215" s="205" t="s">
        <v>128</v>
      </c>
      <c r="E215" s="206" t="s">
        <v>227</v>
      </c>
      <c r="F215" s="207" t="s">
        <v>228</v>
      </c>
      <c r="G215" s="208" t="s">
        <v>213</v>
      </c>
      <c r="H215" s="209">
        <v>3.4089999999999998</v>
      </c>
      <c r="I215" s="210"/>
      <c r="J215" s="211">
        <f>ROUND(I215*H215,2)</f>
        <v>0</v>
      </c>
      <c r="K215" s="207" t="s">
        <v>132</v>
      </c>
      <c r="L215" s="45"/>
      <c r="M215" s="212" t="s">
        <v>19</v>
      </c>
      <c r="N215" s="213" t="s">
        <v>46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151</v>
      </c>
      <c r="AT215" s="216" t="s">
        <v>128</v>
      </c>
      <c r="AU215" s="216" t="s">
        <v>85</v>
      </c>
      <c r="AY215" s="18" t="s">
        <v>125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83</v>
      </c>
      <c r="BK215" s="217">
        <f>ROUND(I215*H215,2)</f>
        <v>0</v>
      </c>
      <c r="BL215" s="18" t="s">
        <v>151</v>
      </c>
      <c r="BM215" s="216" t="s">
        <v>519</v>
      </c>
    </row>
    <row r="216" s="2" customFormat="1">
      <c r="A216" s="39"/>
      <c r="B216" s="40"/>
      <c r="C216" s="41"/>
      <c r="D216" s="218" t="s">
        <v>135</v>
      </c>
      <c r="E216" s="41"/>
      <c r="F216" s="219" t="s">
        <v>520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135</v>
      </c>
      <c r="AU216" s="18" t="s">
        <v>85</v>
      </c>
    </row>
    <row r="217" s="2" customFormat="1" ht="24.15" customHeight="1">
      <c r="A217" s="39"/>
      <c r="B217" s="40"/>
      <c r="C217" s="205" t="s">
        <v>521</v>
      </c>
      <c r="D217" s="205" t="s">
        <v>128</v>
      </c>
      <c r="E217" s="206" t="s">
        <v>522</v>
      </c>
      <c r="F217" s="207" t="s">
        <v>523</v>
      </c>
      <c r="G217" s="208" t="s">
        <v>213</v>
      </c>
      <c r="H217" s="209">
        <v>2.5</v>
      </c>
      <c r="I217" s="210"/>
      <c r="J217" s="211">
        <f>ROUND(I217*H217,2)</f>
        <v>0</v>
      </c>
      <c r="K217" s="207" t="s">
        <v>132</v>
      </c>
      <c r="L217" s="45"/>
      <c r="M217" s="212" t="s">
        <v>19</v>
      </c>
      <c r="N217" s="213" t="s">
        <v>46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151</v>
      </c>
      <c r="AT217" s="216" t="s">
        <v>128</v>
      </c>
      <c r="AU217" s="216" t="s">
        <v>85</v>
      </c>
      <c r="AY217" s="18" t="s">
        <v>125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83</v>
      </c>
      <c r="BK217" s="217">
        <f>ROUND(I217*H217,2)</f>
        <v>0</v>
      </c>
      <c r="BL217" s="18" t="s">
        <v>151</v>
      </c>
      <c r="BM217" s="216" t="s">
        <v>524</v>
      </c>
    </row>
    <row r="218" s="2" customFormat="1">
      <c r="A218" s="39"/>
      <c r="B218" s="40"/>
      <c r="C218" s="41"/>
      <c r="D218" s="218" t="s">
        <v>135</v>
      </c>
      <c r="E218" s="41"/>
      <c r="F218" s="219" t="s">
        <v>525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135</v>
      </c>
      <c r="AU218" s="18" t="s">
        <v>85</v>
      </c>
    </row>
    <row r="219" s="2" customFormat="1" ht="24.15" customHeight="1">
      <c r="A219" s="39"/>
      <c r="B219" s="40"/>
      <c r="C219" s="205" t="s">
        <v>526</v>
      </c>
      <c r="D219" s="205" t="s">
        <v>128</v>
      </c>
      <c r="E219" s="206" t="s">
        <v>527</v>
      </c>
      <c r="F219" s="207" t="s">
        <v>528</v>
      </c>
      <c r="G219" s="208" t="s">
        <v>213</v>
      </c>
      <c r="H219" s="209">
        <v>0.213</v>
      </c>
      <c r="I219" s="210"/>
      <c r="J219" s="211">
        <f>ROUND(I219*H219,2)</f>
        <v>0</v>
      </c>
      <c r="K219" s="207" t="s">
        <v>132</v>
      </c>
      <c r="L219" s="45"/>
      <c r="M219" s="212" t="s">
        <v>19</v>
      </c>
      <c r="N219" s="213" t="s">
        <v>46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151</v>
      </c>
      <c r="AT219" s="216" t="s">
        <v>128</v>
      </c>
      <c r="AU219" s="216" t="s">
        <v>85</v>
      </c>
      <c r="AY219" s="18" t="s">
        <v>125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83</v>
      </c>
      <c r="BK219" s="217">
        <f>ROUND(I219*H219,2)</f>
        <v>0</v>
      </c>
      <c r="BL219" s="18" t="s">
        <v>151</v>
      </c>
      <c r="BM219" s="216" t="s">
        <v>529</v>
      </c>
    </row>
    <row r="220" s="2" customFormat="1">
      <c r="A220" s="39"/>
      <c r="B220" s="40"/>
      <c r="C220" s="41"/>
      <c r="D220" s="218" t="s">
        <v>135</v>
      </c>
      <c r="E220" s="41"/>
      <c r="F220" s="219" t="s">
        <v>530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135</v>
      </c>
      <c r="AU220" s="18" t="s">
        <v>85</v>
      </c>
    </row>
    <row r="221" s="2" customFormat="1" ht="24.15" customHeight="1">
      <c r="A221" s="39"/>
      <c r="B221" s="40"/>
      <c r="C221" s="205" t="s">
        <v>531</v>
      </c>
      <c r="D221" s="205" t="s">
        <v>128</v>
      </c>
      <c r="E221" s="206" t="s">
        <v>532</v>
      </c>
      <c r="F221" s="207" t="s">
        <v>533</v>
      </c>
      <c r="G221" s="208" t="s">
        <v>213</v>
      </c>
      <c r="H221" s="209">
        <v>0.67700000000000005</v>
      </c>
      <c r="I221" s="210"/>
      <c r="J221" s="211">
        <f>ROUND(I221*H221,2)</f>
        <v>0</v>
      </c>
      <c r="K221" s="207" t="s">
        <v>132</v>
      </c>
      <c r="L221" s="45"/>
      <c r="M221" s="212" t="s">
        <v>19</v>
      </c>
      <c r="N221" s="213" t="s">
        <v>46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151</v>
      </c>
      <c r="AT221" s="216" t="s">
        <v>128</v>
      </c>
      <c r="AU221" s="216" t="s">
        <v>85</v>
      </c>
      <c r="AY221" s="18" t="s">
        <v>125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83</v>
      </c>
      <c r="BK221" s="217">
        <f>ROUND(I221*H221,2)</f>
        <v>0</v>
      </c>
      <c r="BL221" s="18" t="s">
        <v>151</v>
      </c>
      <c r="BM221" s="216" t="s">
        <v>534</v>
      </c>
    </row>
    <row r="222" s="2" customFormat="1">
      <c r="A222" s="39"/>
      <c r="B222" s="40"/>
      <c r="C222" s="41"/>
      <c r="D222" s="218" t="s">
        <v>135</v>
      </c>
      <c r="E222" s="41"/>
      <c r="F222" s="219" t="s">
        <v>535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135</v>
      </c>
      <c r="AU222" s="18" t="s">
        <v>85</v>
      </c>
    </row>
    <row r="223" s="13" customFormat="1">
      <c r="A223" s="13"/>
      <c r="B223" s="227"/>
      <c r="C223" s="228"/>
      <c r="D223" s="229" t="s">
        <v>192</v>
      </c>
      <c r="E223" s="230" t="s">
        <v>19</v>
      </c>
      <c r="F223" s="231" t="s">
        <v>536</v>
      </c>
      <c r="G223" s="228"/>
      <c r="H223" s="232">
        <v>0.67700000000000005</v>
      </c>
      <c r="I223" s="233"/>
      <c r="J223" s="228"/>
      <c r="K223" s="228"/>
      <c r="L223" s="234"/>
      <c r="M223" s="235"/>
      <c r="N223" s="236"/>
      <c r="O223" s="236"/>
      <c r="P223" s="236"/>
      <c r="Q223" s="236"/>
      <c r="R223" s="236"/>
      <c r="S223" s="236"/>
      <c r="T223" s="23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8" t="s">
        <v>192</v>
      </c>
      <c r="AU223" s="238" t="s">
        <v>85</v>
      </c>
      <c r="AV223" s="13" t="s">
        <v>85</v>
      </c>
      <c r="AW223" s="13" t="s">
        <v>36</v>
      </c>
      <c r="AX223" s="13" t="s">
        <v>83</v>
      </c>
      <c r="AY223" s="238" t="s">
        <v>125</v>
      </c>
    </row>
    <row r="224" s="2" customFormat="1" ht="16.5" customHeight="1">
      <c r="A224" s="39"/>
      <c r="B224" s="40"/>
      <c r="C224" s="205" t="s">
        <v>537</v>
      </c>
      <c r="D224" s="205" t="s">
        <v>128</v>
      </c>
      <c r="E224" s="206" t="s">
        <v>538</v>
      </c>
      <c r="F224" s="207" t="s">
        <v>539</v>
      </c>
      <c r="G224" s="208" t="s">
        <v>213</v>
      </c>
      <c r="H224" s="209">
        <v>-4.3689999999999998</v>
      </c>
      <c r="I224" s="210"/>
      <c r="J224" s="211">
        <f>ROUND(I224*H224,2)</f>
        <v>0</v>
      </c>
      <c r="K224" s="207" t="s">
        <v>19</v>
      </c>
      <c r="L224" s="45"/>
      <c r="M224" s="212" t="s">
        <v>19</v>
      </c>
      <c r="N224" s="213" t="s">
        <v>46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151</v>
      </c>
      <c r="AT224" s="216" t="s">
        <v>128</v>
      </c>
      <c r="AU224" s="216" t="s">
        <v>85</v>
      </c>
      <c r="AY224" s="18" t="s">
        <v>125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83</v>
      </c>
      <c r="BK224" s="217">
        <f>ROUND(I224*H224,2)</f>
        <v>0</v>
      </c>
      <c r="BL224" s="18" t="s">
        <v>151</v>
      </c>
      <c r="BM224" s="216" t="s">
        <v>540</v>
      </c>
    </row>
    <row r="225" s="2" customFormat="1" ht="16.5" customHeight="1">
      <c r="A225" s="39"/>
      <c r="B225" s="40"/>
      <c r="C225" s="205" t="s">
        <v>541</v>
      </c>
      <c r="D225" s="205" t="s">
        <v>128</v>
      </c>
      <c r="E225" s="206" t="s">
        <v>542</v>
      </c>
      <c r="F225" s="207" t="s">
        <v>543</v>
      </c>
      <c r="G225" s="208" t="s">
        <v>213</v>
      </c>
      <c r="H225" s="209">
        <v>-0.877</v>
      </c>
      <c r="I225" s="210"/>
      <c r="J225" s="211">
        <f>ROUND(I225*H225,2)</f>
        <v>0</v>
      </c>
      <c r="K225" s="207" t="s">
        <v>19</v>
      </c>
      <c r="L225" s="45"/>
      <c r="M225" s="212" t="s">
        <v>19</v>
      </c>
      <c r="N225" s="213" t="s">
        <v>46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151</v>
      </c>
      <c r="AT225" s="216" t="s">
        <v>128</v>
      </c>
      <c r="AU225" s="216" t="s">
        <v>85</v>
      </c>
      <c r="AY225" s="18" t="s">
        <v>125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83</v>
      </c>
      <c r="BK225" s="217">
        <f>ROUND(I225*H225,2)</f>
        <v>0</v>
      </c>
      <c r="BL225" s="18" t="s">
        <v>151</v>
      </c>
      <c r="BM225" s="216" t="s">
        <v>544</v>
      </c>
    </row>
    <row r="226" s="12" customFormat="1" ht="22.8" customHeight="1">
      <c r="A226" s="12"/>
      <c r="B226" s="189"/>
      <c r="C226" s="190"/>
      <c r="D226" s="191" t="s">
        <v>74</v>
      </c>
      <c r="E226" s="203" t="s">
        <v>545</v>
      </c>
      <c r="F226" s="203" t="s">
        <v>546</v>
      </c>
      <c r="G226" s="190"/>
      <c r="H226" s="190"/>
      <c r="I226" s="193"/>
      <c r="J226" s="204">
        <f>BK226</f>
        <v>0</v>
      </c>
      <c r="K226" s="190"/>
      <c r="L226" s="195"/>
      <c r="M226" s="196"/>
      <c r="N226" s="197"/>
      <c r="O226" s="197"/>
      <c r="P226" s="198">
        <f>SUM(P227:P228)</f>
        <v>0</v>
      </c>
      <c r="Q226" s="197"/>
      <c r="R226" s="198">
        <f>SUM(R227:R228)</f>
        <v>0</v>
      </c>
      <c r="S226" s="197"/>
      <c r="T226" s="199">
        <f>SUM(T227:T228)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0" t="s">
        <v>83</v>
      </c>
      <c r="AT226" s="201" t="s">
        <v>74</v>
      </c>
      <c r="AU226" s="201" t="s">
        <v>83</v>
      </c>
      <c r="AY226" s="200" t="s">
        <v>125</v>
      </c>
      <c r="BK226" s="202">
        <f>SUM(BK227:BK228)</f>
        <v>0</v>
      </c>
    </row>
    <row r="227" s="2" customFormat="1" ht="37.8" customHeight="1">
      <c r="A227" s="39"/>
      <c r="B227" s="40"/>
      <c r="C227" s="205" t="s">
        <v>547</v>
      </c>
      <c r="D227" s="205" t="s">
        <v>128</v>
      </c>
      <c r="E227" s="206" t="s">
        <v>548</v>
      </c>
      <c r="F227" s="207" t="s">
        <v>549</v>
      </c>
      <c r="G227" s="208" t="s">
        <v>213</v>
      </c>
      <c r="H227" s="209">
        <v>3.2389999999999999</v>
      </c>
      <c r="I227" s="210"/>
      <c r="J227" s="211">
        <f>ROUND(I227*H227,2)</f>
        <v>0</v>
      </c>
      <c r="K227" s="207" t="s">
        <v>132</v>
      </c>
      <c r="L227" s="45"/>
      <c r="M227" s="212" t="s">
        <v>19</v>
      </c>
      <c r="N227" s="213" t="s">
        <v>46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151</v>
      </c>
      <c r="AT227" s="216" t="s">
        <v>128</v>
      </c>
      <c r="AU227" s="216" t="s">
        <v>85</v>
      </c>
      <c r="AY227" s="18" t="s">
        <v>125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83</v>
      </c>
      <c r="BK227" s="217">
        <f>ROUND(I227*H227,2)</f>
        <v>0</v>
      </c>
      <c r="BL227" s="18" t="s">
        <v>151</v>
      </c>
      <c r="BM227" s="216" t="s">
        <v>550</v>
      </c>
    </row>
    <row r="228" s="2" customFormat="1">
      <c r="A228" s="39"/>
      <c r="B228" s="40"/>
      <c r="C228" s="41"/>
      <c r="D228" s="218" t="s">
        <v>135</v>
      </c>
      <c r="E228" s="41"/>
      <c r="F228" s="219" t="s">
        <v>551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135</v>
      </c>
      <c r="AU228" s="18" t="s">
        <v>85</v>
      </c>
    </row>
    <row r="229" s="12" customFormat="1" ht="25.92" customHeight="1">
      <c r="A229" s="12"/>
      <c r="B229" s="189"/>
      <c r="C229" s="190"/>
      <c r="D229" s="191" t="s">
        <v>74</v>
      </c>
      <c r="E229" s="192" t="s">
        <v>236</v>
      </c>
      <c r="F229" s="192" t="s">
        <v>237</v>
      </c>
      <c r="G229" s="190"/>
      <c r="H229" s="190"/>
      <c r="I229" s="193"/>
      <c r="J229" s="194">
        <f>BK229</f>
        <v>0</v>
      </c>
      <c r="K229" s="190"/>
      <c r="L229" s="195"/>
      <c r="M229" s="196"/>
      <c r="N229" s="197"/>
      <c r="O229" s="197"/>
      <c r="P229" s="198">
        <f>P230+P268+P295+P571+P576+P585</f>
        <v>0</v>
      </c>
      <c r="Q229" s="197"/>
      <c r="R229" s="198">
        <f>R230+R268+R295+R571+R576+R585</f>
        <v>10.175429680000001</v>
      </c>
      <c r="S229" s="197"/>
      <c r="T229" s="199">
        <f>T230+T268+T295+T571+T576+T585</f>
        <v>12.169300909999999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0" t="s">
        <v>85</v>
      </c>
      <c r="AT229" s="201" t="s">
        <v>74</v>
      </c>
      <c r="AU229" s="201" t="s">
        <v>75</v>
      </c>
      <c r="AY229" s="200" t="s">
        <v>125</v>
      </c>
      <c r="BK229" s="202">
        <f>BK230+BK268+BK295+BK571+BK576+BK585</f>
        <v>0</v>
      </c>
    </row>
    <row r="230" s="12" customFormat="1" ht="22.8" customHeight="1">
      <c r="A230" s="12"/>
      <c r="B230" s="189"/>
      <c r="C230" s="190"/>
      <c r="D230" s="191" t="s">
        <v>74</v>
      </c>
      <c r="E230" s="203" t="s">
        <v>552</v>
      </c>
      <c r="F230" s="203" t="s">
        <v>553</v>
      </c>
      <c r="G230" s="190"/>
      <c r="H230" s="190"/>
      <c r="I230" s="193"/>
      <c r="J230" s="204">
        <f>BK230</f>
        <v>0</v>
      </c>
      <c r="K230" s="190"/>
      <c r="L230" s="195"/>
      <c r="M230" s="196"/>
      <c r="N230" s="197"/>
      <c r="O230" s="197"/>
      <c r="P230" s="198">
        <f>SUM(P231:P267)</f>
        <v>0</v>
      </c>
      <c r="Q230" s="197"/>
      <c r="R230" s="198">
        <f>SUM(R231:R267)</f>
        <v>0</v>
      </c>
      <c r="S230" s="197"/>
      <c r="T230" s="199">
        <f>SUM(T231:T267)</f>
        <v>2.4998324999999997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0" t="s">
        <v>85</v>
      </c>
      <c r="AT230" s="201" t="s">
        <v>74</v>
      </c>
      <c r="AU230" s="201" t="s">
        <v>83</v>
      </c>
      <c r="AY230" s="200" t="s">
        <v>125</v>
      </c>
      <c r="BK230" s="202">
        <f>SUM(BK231:BK267)</f>
        <v>0</v>
      </c>
    </row>
    <row r="231" s="2" customFormat="1" ht="21.75" customHeight="1">
      <c r="A231" s="39"/>
      <c r="B231" s="40"/>
      <c r="C231" s="205" t="s">
        <v>554</v>
      </c>
      <c r="D231" s="205" t="s">
        <v>128</v>
      </c>
      <c r="E231" s="206" t="s">
        <v>555</v>
      </c>
      <c r="F231" s="207" t="s">
        <v>556</v>
      </c>
      <c r="G231" s="208" t="s">
        <v>188</v>
      </c>
      <c r="H231" s="209">
        <v>377.99900000000002</v>
      </c>
      <c r="I231" s="210"/>
      <c r="J231" s="211">
        <f>ROUND(I231*H231,2)</f>
        <v>0</v>
      </c>
      <c r="K231" s="207" t="s">
        <v>132</v>
      </c>
      <c r="L231" s="45"/>
      <c r="M231" s="212" t="s">
        <v>19</v>
      </c>
      <c r="N231" s="213" t="s">
        <v>46</v>
      </c>
      <c r="O231" s="85"/>
      <c r="P231" s="214">
        <f>O231*H231</f>
        <v>0</v>
      </c>
      <c r="Q231" s="214">
        <v>0</v>
      </c>
      <c r="R231" s="214">
        <f>Q231*H231</f>
        <v>0</v>
      </c>
      <c r="S231" s="214">
        <v>0.0054999999999999997</v>
      </c>
      <c r="T231" s="215">
        <f>S231*H231</f>
        <v>2.0789944999999999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242</v>
      </c>
      <c r="AT231" s="216" t="s">
        <v>128</v>
      </c>
      <c r="AU231" s="216" t="s">
        <v>85</v>
      </c>
      <c r="AY231" s="18" t="s">
        <v>125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83</v>
      </c>
      <c r="BK231" s="217">
        <f>ROUND(I231*H231,2)</f>
        <v>0</v>
      </c>
      <c r="BL231" s="18" t="s">
        <v>242</v>
      </c>
      <c r="BM231" s="216" t="s">
        <v>557</v>
      </c>
    </row>
    <row r="232" s="2" customFormat="1">
      <c r="A232" s="39"/>
      <c r="B232" s="40"/>
      <c r="C232" s="41"/>
      <c r="D232" s="218" t="s">
        <v>135</v>
      </c>
      <c r="E232" s="41"/>
      <c r="F232" s="219" t="s">
        <v>558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135</v>
      </c>
      <c r="AU232" s="18" t="s">
        <v>85</v>
      </c>
    </row>
    <row r="233" s="13" customFormat="1">
      <c r="A233" s="13"/>
      <c r="B233" s="227"/>
      <c r="C233" s="228"/>
      <c r="D233" s="229" t="s">
        <v>192</v>
      </c>
      <c r="E233" s="230" t="s">
        <v>19</v>
      </c>
      <c r="F233" s="231" t="s">
        <v>559</v>
      </c>
      <c r="G233" s="228"/>
      <c r="H233" s="232">
        <v>20.065000000000001</v>
      </c>
      <c r="I233" s="233"/>
      <c r="J233" s="228"/>
      <c r="K233" s="228"/>
      <c r="L233" s="234"/>
      <c r="M233" s="235"/>
      <c r="N233" s="236"/>
      <c r="O233" s="236"/>
      <c r="P233" s="236"/>
      <c r="Q233" s="236"/>
      <c r="R233" s="236"/>
      <c r="S233" s="236"/>
      <c r="T233" s="23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8" t="s">
        <v>192</v>
      </c>
      <c r="AU233" s="238" t="s">
        <v>85</v>
      </c>
      <c r="AV233" s="13" t="s">
        <v>85</v>
      </c>
      <c r="AW233" s="13" t="s">
        <v>36</v>
      </c>
      <c r="AX233" s="13" t="s">
        <v>75</v>
      </c>
      <c r="AY233" s="238" t="s">
        <v>125</v>
      </c>
    </row>
    <row r="234" s="13" customFormat="1">
      <c r="A234" s="13"/>
      <c r="B234" s="227"/>
      <c r="C234" s="228"/>
      <c r="D234" s="229" t="s">
        <v>192</v>
      </c>
      <c r="E234" s="230" t="s">
        <v>19</v>
      </c>
      <c r="F234" s="231" t="s">
        <v>560</v>
      </c>
      <c r="G234" s="228"/>
      <c r="H234" s="232">
        <v>48.009</v>
      </c>
      <c r="I234" s="233"/>
      <c r="J234" s="228"/>
      <c r="K234" s="228"/>
      <c r="L234" s="234"/>
      <c r="M234" s="235"/>
      <c r="N234" s="236"/>
      <c r="O234" s="236"/>
      <c r="P234" s="236"/>
      <c r="Q234" s="236"/>
      <c r="R234" s="236"/>
      <c r="S234" s="236"/>
      <c r="T234" s="23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8" t="s">
        <v>192</v>
      </c>
      <c r="AU234" s="238" t="s">
        <v>85</v>
      </c>
      <c r="AV234" s="13" t="s">
        <v>85</v>
      </c>
      <c r="AW234" s="13" t="s">
        <v>36</v>
      </c>
      <c r="AX234" s="13" t="s">
        <v>75</v>
      </c>
      <c r="AY234" s="238" t="s">
        <v>125</v>
      </c>
    </row>
    <row r="235" s="13" customFormat="1">
      <c r="A235" s="13"/>
      <c r="B235" s="227"/>
      <c r="C235" s="228"/>
      <c r="D235" s="229" t="s">
        <v>192</v>
      </c>
      <c r="E235" s="230" t="s">
        <v>19</v>
      </c>
      <c r="F235" s="231" t="s">
        <v>561</v>
      </c>
      <c r="G235" s="228"/>
      <c r="H235" s="232">
        <v>33.005000000000003</v>
      </c>
      <c r="I235" s="233"/>
      <c r="J235" s="228"/>
      <c r="K235" s="228"/>
      <c r="L235" s="234"/>
      <c r="M235" s="235"/>
      <c r="N235" s="236"/>
      <c r="O235" s="236"/>
      <c r="P235" s="236"/>
      <c r="Q235" s="236"/>
      <c r="R235" s="236"/>
      <c r="S235" s="236"/>
      <c r="T235" s="23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8" t="s">
        <v>192</v>
      </c>
      <c r="AU235" s="238" t="s">
        <v>85</v>
      </c>
      <c r="AV235" s="13" t="s">
        <v>85</v>
      </c>
      <c r="AW235" s="13" t="s">
        <v>36</v>
      </c>
      <c r="AX235" s="13" t="s">
        <v>75</v>
      </c>
      <c r="AY235" s="238" t="s">
        <v>125</v>
      </c>
    </row>
    <row r="236" s="13" customFormat="1">
      <c r="A236" s="13"/>
      <c r="B236" s="227"/>
      <c r="C236" s="228"/>
      <c r="D236" s="229" t="s">
        <v>192</v>
      </c>
      <c r="E236" s="230" t="s">
        <v>19</v>
      </c>
      <c r="F236" s="231" t="s">
        <v>562</v>
      </c>
      <c r="G236" s="228"/>
      <c r="H236" s="232">
        <v>22.664999999999999</v>
      </c>
      <c r="I236" s="233"/>
      <c r="J236" s="228"/>
      <c r="K236" s="228"/>
      <c r="L236" s="234"/>
      <c r="M236" s="235"/>
      <c r="N236" s="236"/>
      <c r="O236" s="236"/>
      <c r="P236" s="236"/>
      <c r="Q236" s="236"/>
      <c r="R236" s="236"/>
      <c r="S236" s="236"/>
      <c r="T236" s="23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8" t="s">
        <v>192</v>
      </c>
      <c r="AU236" s="238" t="s">
        <v>85</v>
      </c>
      <c r="AV236" s="13" t="s">
        <v>85</v>
      </c>
      <c r="AW236" s="13" t="s">
        <v>36</v>
      </c>
      <c r="AX236" s="13" t="s">
        <v>75</v>
      </c>
      <c r="AY236" s="238" t="s">
        <v>125</v>
      </c>
    </row>
    <row r="237" s="13" customFormat="1">
      <c r="A237" s="13"/>
      <c r="B237" s="227"/>
      <c r="C237" s="228"/>
      <c r="D237" s="229" t="s">
        <v>192</v>
      </c>
      <c r="E237" s="230" t="s">
        <v>19</v>
      </c>
      <c r="F237" s="231" t="s">
        <v>563</v>
      </c>
      <c r="G237" s="228"/>
      <c r="H237" s="232">
        <v>189.428</v>
      </c>
      <c r="I237" s="233"/>
      <c r="J237" s="228"/>
      <c r="K237" s="228"/>
      <c r="L237" s="234"/>
      <c r="M237" s="235"/>
      <c r="N237" s="236"/>
      <c r="O237" s="236"/>
      <c r="P237" s="236"/>
      <c r="Q237" s="236"/>
      <c r="R237" s="236"/>
      <c r="S237" s="236"/>
      <c r="T237" s="23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8" t="s">
        <v>192</v>
      </c>
      <c r="AU237" s="238" t="s">
        <v>85</v>
      </c>
      <c r="AV237" s="13" t="s">
        <v>85</v>
      </c>
      <c r="AW237" s="13" t="s">
        <v>36</v>
      </c>
      <c r="AX237" s="13" t="s">
        <v>75</v>
      </c>
      <c r="AY237" s="238" t="s">
        <v>125</v>
      </c>
    </row>
    <row r="238" s="13" customFormat="1">
      <c r="A238" s="13"/>
      <c r="B238" s="227"/>
      <c r="C238" s="228"/>
      <c r="D238" s="229" t="s">
        <v>192</v>
      </c>
      <c r="E238" s="230" t="s">
        <v>19</v>
      </c>
      <c r="F238" s="231" t="s">
        <v>564</v>
      </c>
      <c r="G238" s="228"/>
      <c r="H238" s="232">
        <v>6.7859999999999996</v>
      </c>
      <c r="I238" s="233"/>
      <c r="J238" s="228"/>
      <c r="K238" s="228"/>
      <c r="L238" s="234"/>
      <c r="M238" s="235"/>
      <c r="N238" s="236"/>
      <c r="O238" s="236"/>
      <c r="P238" s="236"/>
      <c r="Q238" s="236"/>
      <c r="R238" s="236"/>
      <c r="S238" s="236"/>
      <c r="T238" s="23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8" t="s">
        <v>192</v>
      </c>
      <c r="AU238" s="238" t="s">
        <v>85</v>
      </c>
      <c r="AV238" s="13" t="s">
        <v>85</v>
      </c>
      <c r="AW238" s="13" t="s">
        <v>36</v>
      </c>
      <c r="AX238" s="13" t="s">
        <v>75</v>
      </c>
      <c r="AY238" s="238" t="s">
        <v>125</v>
      </c>
    </row>
    <row r="239" s="15" customFormat="1">
      <c r="A239" s="15"/>
      <c r="B239" s="261"/>
      <c r="C239" s="262"/>
      <c r="D239" s="229" t="s">
        <v>192</v>
      </c>
      <c r="E239" s="263" t="s">
        <v>19</v>
      </c>
      <c r="F239" s="264" t="s">
        <v>565</v>
      </c>
      <c r="G239" s="262"/>
      <c r="H239" s="265">
        <v>319.95800000000003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1" t="s">
        <v>192</v>
      </c>
      <c r="AU239" s="271" t="s">
        <v>85</v>
      </c>
      <c r="AV239" s="15" t="s">
        <v>144</v>
      </c>
      <c r="AW239" s="15" t="s">
        <v>36</v>
      </c>
      <c r="AX239" s="15" t="s">
        <v>75</v>
      </c>
      <c r="AY239" s="271" t="s">
        <v>125</v>
      </c>
    </row>
    <row r="240" s="13" customFormat="1">
      <c r="A240" s="13"/>
      <c r="B240" s="227"/>
      <c r="C240" s="228"/>
      <c r="D240" s="229" t="s">
        <v>192</v>
      </c>
      <c r="E240" s="230" t="s">
        <v>19</v>
      </c>
      <c r="F240" s="231" t="s">
        <v>566</v>
      </c>
      <c r="G240" s="228"/>
      <c r="H240" s="232">
        <v>1.887</v>
      </c>
      <c r="I240" s="233"/>
      <c r="J240" s="228"/>
      <c r="K240" s="228"/>
      <c r="L240" s="234"/>
      <c r="M240" s="235"/>
      <c r="N240" s="236"/>
      <c r="O240" s="236"/>
      <c r="P240" s="236"/>
      <c r="Q240" s="236"/>
      <c r="R240" s="236"/>
      <c r="S240" s="236"/>
      <c r="T240" s="23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8" t="s">
        <v>192</v>
      </c>
      <c r="AU240" s="238" t="s">
        <v>85</v>
      </c>
      <c r="AV240" s="13" t="s">
        <v>85</v>
      </c>
      <c r="AW240" s="13" t="s">
        <v>36</v>
      </c>
      <c r="AX240" s="13" t="s">
        <v>75</v>
      </c>
      <c r="AY240" s="238" t="s">
        <v>125</v>
      </c>
    </row>
    <row r="241" s="13" customFormat="1">
      <c r="A241" s="13"/>
      <c r="B241" s="227"/>
      <c r="C241" s="228"/>
      <c r="D241" s="229" t="s">
        <v>192</v>
      </c>
      <c r="E241" s="230" t="s">
        <v>19</v>
      </c>
      <c r="F241" s="231" t="s">
        <v>567</v>
      </c>
      <c r="G241" s="228"/>
      <c r="H241" s="232">
        <v>0.93300000000000005</v>
      </c>
      <c r="I241" s="233"/>
      <c r="J241" s="228"/>
      <c r="K241" s="228"/>
      <c r="L241" s="234"/>
      <c r="M241" s="235"/>
      <c r="N241" s="236"/>
      <c r="O241" s="236"/>
      <c r="P241" s="236"/>
      <c r="Q241" s="236"/>
      <c r="R241" s="236"/>
      <c r="S241" s="236"/>
      <c r="T241" s="23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8" t="s">
        <v>192</v>
      </c>
      <c r="AU241" s="238" t="s">
        <v>85</v>
      </c>
      <c r="AV241" s="13" t="s">
        <v>85</v>
      </c>
      <c r="AW241" s="13" t="s">
        <v>36</v>
      </c>
      <c r="AX241" s="13" t="s">
        <v>75</v>
      </c>
      <c r="AY241" s="238" t="s">
        <v>125</v>
      </c>
    </row>
    <row r="242" s="13" customFormat="1">
      <c r="A242" s="13"/>
      <c r="B242" s="227"/>
      <c r="C242" s="228"/>
      <c r="D242" s="229" t="s">
        <v>192</v>
      </c>
      <c r="E242" s="230" t="s">
        <v>19</v>
      </c>
      <c r="F242" s="231" t="s">
        <v>568</v>
      </c>
      <c r="G242" s="228"/>
      <c r="H242" s="232">
        <v>2.5150000000000001</v>
      </c>
      <c r="I242" s="233"/>
      <c r="J242" s="228"/>
      <c r="K242" s="228"/>
      <c r="L242" s="234"/>
      <c r="M242" s="235"/>
      <c r="N242" s="236"/>
      <c r="O242" s="236"/>
      <c r="P242" s="236"/>
      <c r="Q242" s="236"/>
      <c r="R242" s="236"/>
      <c r="S242" s="236"/>
      <c r="T242" s="23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8" t="s">
        <v>192</v>
      </c>
      <c r="AU242" s="238" t="s">
        <v>85</v>
      </c>
      <c r="AV242" s="13" t="s">
        <v>85</v>
      </c>
      <c r="AW242" s="13" t="s">
        <v>36</v>
      </c>
      <c r="AX242" s="13" t="s">
        <v>75</v>
      </c>
      <c r="AY242" s="238" t="s">
        <v>125</v>
      </c>
    </row>
    <row r="243" s="13" customFormat="1">
      <c r="A243" s="13"/>
      <c r="B243" s="227"/>
      <c r="C243" s="228"/>
      <c r="D243" s="229" t="s">
        <v>192</v>
      </c>
      <c r="E243" s="230" t="s">
        <v>19</v>
      </c>
      <c r="F243" s="231" t="s">
        <v>569</v>
      </c>
      <c r="G243" s="228"/>
      <c r="H243" s="232">
        <v>2.968</v>
      </c>
      <c r="I243" s="233"/>
      <c r="J243" s="228"/>
      <c r="K243" s="228"/>
      <c r="L243" s="234"/>
      <c r="M243" s="235"/>
      <c r="N243" s="236"/>
      <c r="O243" s="236"/>
      <c r="P243" s="236"/>
      <c r="Q243" s="236"/>
      <c r="R243" s="236"/>
      <c r="S243" s="236"/>
      <c r="T243" s="23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8" t="s">
        <v>192</v>
      </c>
      <c r="AU243" s="238" t="s">
        <v>85</v>
      </c>
      <c r="AV243" s="13" t="s">
        <v>85</v>
      </c>
      <c r="AW243" s="13" t="s">
        <v>36</v>
      </c>
      <c r="AX243" s="13" t="s">
        <v>75</v>
      </c>
      <c r="AY243" s="238" t="s">
        <v>125</v>
      </c>
    </row>
    <row r="244" s="13" customFormat="1">
      <c r="A244" s="13"/>
      <c r="B244" s="227"/>
      <c r="C244" s="228"/>
      <c r="D244" s="229" t="s">
        <v>192</v>
      </c>
      <c r="E244" s="230" t="s">
        <v>19</v>
      </c>
      <c r="F244" s="231" t="s">
        <v>570</v>
      </c>
      <c r="G244" s="228"/>
      <c r="H244" s="232">
        <v>1.7589999999999999</v>
      </c>
      <c r="I244" s="233"/>
      <c r="J244" s="228"/>
      <c r="K244" s="228"/>
      <c r="L244" s="234"/>
      <c r="M244" s="235"/>
      <c r="N244" s="236"/>
      <c r="O244" s="236"/>
      <c r="P244" s="236"/>
      <c r="Q244" s="236"/>
      <c r="R244" s="236"/>
      <c r="S244" s="236"/>
      <c r="T244" s="23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8" t="s">
        <v>192</v>
      </c>
      <c r="AU244" s="238" t="s">
        <v>85</v>
      </c>
      <c r="AV244" s="13" t="s">
        <v>85</v>
      </c>
      <c r="AW244" s="13" t="s">
        <v>36</v>
      </c>
      <c r="AX244" s="13" t="s">
        <v>75</v>
      </c>
      <c r="AY244" s="238" t="s">
        <v>125</v>
      </c>
    </row>
    <row r="245" s="13" customFormat="1">
      <c r="A245" s="13"/>
      <c r="B245" s="227"/>
      <c r="C245" s="228"/>
      <c r="D245" s="229" t="s">
        <v>192</v>
      </c>
      <c r="E245" s="230" t="s">
        <v>19</v>
      </c>
      <c r="F245" s="231" t="s">
        <v>571</v>
      </c>
      <c r="G245" s="228"/>
      <c r="H245" s="232">
        <v>4.9720000000000004</v>
      </c>
      <c r="I245" s="233"/>
      <c r="J245" s="228"/>
      <c r="K245" s="228"/>
      <c r="L245" s="234"/>
      <c r="M245" s="235"/>
      <c r="N245" s="236"/>
      <c r="O245" s="236"/>
      <c r="P245" s="236"/>
      <c r="Q245" s="236"/>
      <c r="R245" s="236"/>
      <c r="S245" s="236"/>
      <c r="T245" s="23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8" t="s">
        <v>192</v>
      </c>
      <c r="AU245" s="238" t="s">
        <v>85</v>
      </c>
      <c r="AV245" s="13" t="s">
        <v>85</v>
      </c>
      <c r="AW245" s="13" t="s">
        <v>36</v>
      </c>
      <c r="AX245" s="13" t="s">
        <v>75</v>
      </c>
      <c r="AY245" s="238" t="s">
        <v>125</v>
      </c>
    </row>
    <row r="246" s="13" customFormat="1">
      <c r="A246" s="13"/>
      <c r="B246" s="227"/>
      <c r="C246" s="228"/>
      <c r="D246" s="229" t="s">
        <v>192</v>
      </c>
      <c r="E246" s="230" t="s">
        <v>19</v>
      </c>
      <c r="F246" s="231" t="s">
        <v>572</v>
      </c>
      <c r="G246" s="228"/>
      <c r="H246" s="232">
        <v>2.306</v>
      </c>
      <c r="I246" s="233"/>
      <c r="J246" s="228"/>
      <c r="K246" s="228"/>
      <c r="L246" s="234"/>
      <c r="M246" s="235"/>
      <c r="N246" s="236"/>
      <c r="O246" s="236"/>
      <c r="P246" s="236"/>
      <c r="Q246" s="236"/>
      <c r="R246" s="236"/>
      <c r="S246" s="236"/>
      <c r="T246" s="23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8" t="s">
        <v>192</v>
      </c>
      <c r="AU246" s="238" t="s">
        <v>85</v>
      </c>
      <c r="AV246" s="13" t="s">
        <v>85</v>
      </c>
      <c r="AW246" s="13" t="s">
        <v>36</v>
      </c>
      <c r="AX246" s="13" t="s">
        <v>75</v>
      </c>
      <c r="AY246" s="238" t="s">
        <v>125</v>
      </c>
    </row>
    <row r="247" s="13" customFormat="1">
      <c r="A247" s="13"/>
      <c r="B247" s="227"/>
      <c r="C247" s="228"/>
      <c r="D247" s="229" t="s">
        <v>192</v>
      </c>
      <c r="E247" s="230" t="s">
        <v>19</v>
      </c>
      <c r="F247" s="231" t="s">
        <v>573</v>
      </c>
      <c r="G247" s="228"/>
      <c r="H247" s="232">
        <v>3.677</v>
      </c>
      <c r="I247" s="233"/>
      <c r="J247" s="228"/>
      <c r="K247" s="228"/>
      <c r="L247" s="234"/>
      <c r="M247" s="235"/>
      <c r="N247" s="236"/>
      <c r="O247" s="236"/>
      <c r="P247" s="236"/>
      <c r="Q247" s="236"/>
      <c r="R247" s="236"/>
      <c r="S247" s="236"/>
      <c r="T247" s="23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8" t="s">
        <v>192</v>
      </c>
      <c r="AU247" s="238" t="s">
        <v>85</v>
      </c>
      <c r="AV247" s="13" t="s">
        <v>85</v>
      </c>
      <c r="AW247" s="13" t="s">
        <v>36</v>
      </c>
      <c r="AX247" s="13" t="s">
        <v>75</v>
      </c>
      <c r="AY247" s="238" t="s">
        <v>125</v>
      </c>
    </row>
    <row r="248" s="13" customFormat="1">
      <c r="A248" s="13"/>
      <c r="B248" s="227"/>
      <c r="C248" s="228"/>
      <c r="D248" s="229" t="s">
        <v>192</v>
      </c>
      <c r="E248" s="230" t="s">
        <v>19</v>
      </c>
      <c r="F248" s="231" t="s">
        <v>574</v>
      </c>
      <c r="G248" s="228"/>
      <c r="H248" s="232">
        <v>1.4590000000000001</v>
      </c>
      <c r="I248" s="233"/>
      <c r="J248" s="228"/>
      <c r="K248" s="228"/>
      <c r="L248" s="234"/>
      <c r="M248" s="235"/>
      <c r="N248" s="236"/>
      <c r="O248" s="236"/>
      <c r="P248" s="236"/>
      <c r="Q248" s="236"/>
      <c r="R248" s="236"/>
      <c r="S248" s="236"/>
      <c r="T248" s="23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8" t="s">
        <v>192</v>
      </c>
      <c r="AU248" s="238" t="s">
        <v>85</v>
      </c>
      <c r="AV248" s="13" t="s">
        <v>85</v>
      </c>
      <c r="AW248" s="13" t="s">
        <v>36</v>
      </c>
      <c r="AX248" s="13" t="s">
        <v>75</v>
      </c>
      <c r="AY248" s="238" t="s">
        <v>125</v>
      </c>
    </row>
    <row r="249" s="13" customFormat="1">
      <c r="A249" s="13"/>
      <c r="B249" s="227"/>
      <c r="C249" s="228"/>
      <c r="D249" s="229" t="s">
        <v>192</v>
      </c>
      <c r="E249" s="230" t="s">
        <v>19</v>
      </c>
      <c r="F249" s="231" t="s">
        <v>575</v>
      </c>
      <c r="G249" s="228"/>
      <c r="H249" s="232">
        <v>0.81799999999999995</v>
      </c>
      <c r="I249" s="233"/>
      <c r="J249" s="228"/>
      <c r="K249" s="228"/>
      <c r="L249" s="234"/>
      <c r="M249" s="235"/>
      <c r="N249" s="236"/>
      <c r="O249" s="236"/>
      <c r="P249" s="236"/>
      <c r="Q249" s="236"/>
      <c r="R249" s="236"/>
      <c r="S249" s="236"/>
      <c r="T249" s="23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8" t="s">
        <v>192</v>
      </c>
      <c r="AU249" s="238" t="s">
        <v>85</v>
      </c>
      <c r="AV249" s="13" t="s">
        <v>85</v>
      </c>
      <c r="AW249" s="13" t="s">
        <v>36</v>
      </c>
      <c r="AX249" s="13" t="s">
        <v>75</v>
      </c>
      <c r="AY249" s="238" t="s">
        <v>125</v>
      </c>
    </row>
    <row r="250" s="13" customFormat="1">
      <c r="A250" s="13"/>
      <c r="B250" s="227"/>
      <c r="C250" s="228"/>
      <c r="D250" s="229" t="s">
        <v>192</v>
      </c>
      <c r="E250" s="230" t="s">
        <v>19</v>
      </c>
      <c r="F250" s="231" t="s">
        <v>576</v>
      </c>
      <c r="G250" s="228"/>
      <c r="H250" s="232">
        <v>2.4119999999999999</v>
      </c>
      <c r="I250" s="233"/>
      <c r="J250" s="228"/>
      <c r="K250" s="228"/>
      <c r="L250" s="234"/>
      <c r="M250" s="235"/>
      <c r="N250" s="236"/>
      <c r="O250" s="236"/>
      <c r="P250" s="236"/>
      <c r="Q250" s="236"/>
      <c r="R250" s="236"/>
      <c r="S250" s="236"/>
      <c r="T250" s="23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8" t="s">
        <v>192</v>
      </c>
      <c r="AU250" s="238" t="s">
        <v>85</v>
      </c>
      <c r="AV250" s="13" t="s">
        <v>85</v>
      </c>
      <c r="AW250" s="13" t="s">
        <v>36</v>
      </c>
      <c r="AX250" s="13" t="s">
        <v>75</v>
      </c>
      <c r="AY250" s="238" t="s">
        <v>125</v>
      </c>
    </row>
    <row r="251" s="13" customFormat="1">
      <c r="A251" s="13"/>
      <c r="B251" s="227"/>
      <c r="C251" s="228"/>
      <c r="D251" s="229" t="s">
        <v>192</v>
      </c>
      <c r="E251" s="230" t="s">
        <v>19</v>
      </c>
      <c r="F251" s="231" t="s">
        <v>577</v>
      </c>
      <c r="G251" s="228"/>
      <c r="H251" s="232">
        <v>7.5599999999999996</v>
      </c>
      <c r="I251" s="233"/>
      <c r="J251" s="228"/>
      <c r="K251" s="228"/>
      <c r="L251" s="234"/>
      <c r="M251" s="235"/>
      <c r="N251" s="236"/>
      <c r="O251" s="236"/>
      <c r="P251" s="236"/>
      <c r="Q251" s="236"/>
      <c r="R251" s="236"/>
      <c r="S251" s="236"/>
      <c r="T251" s="23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8" t="s">
        <v>192</v>
      </c>
      <c r="AU251" s="238" t="s">
        <v>85</v>
      </c>
      <c r="AV251" s="13" t="s">
        <v>85</v>
      </c>
      <c r="AW251" s="13" t="s">
        <v>36</v>
      </c>
      <c r="AX251" s="13" t="s">
        <v>75</v>
      </c>
      <c r="AY251" s="238" t="s">
        <v>125</v>
      </c>
    </row>
    <row r="252" s="13" customFormat="1">
      <c r="A252" s="13"/>
      <c r="B252" s="227"/>
      <c r="C252" s="228"/>
      <c r="D252" s="229" t="s">
        <v>192</v>
      </c>
      <c r="E252" s="230" t="s">
        <v>19</v>
      </c>
      <c r="F252" s="231" t="s">
        <v>578</v>
      </c>
      <c r="G252" s="228"/>
      <c r="H252" s="232">
        <v>2</v>
      </c>
      <c r="I252" s="233"/>
      <c r="J252" s="228"/>
      <c r="K252" s="228"/>
      <c r="L252" s="234"/>
      <c r="M252" s="235"/>
      <c r="N252" s="236"/>
      <c r="O252" s="236"/>
      <c r="P252" s="236"/>
      <c r="Q252" s="236"/>
      <c r="R252" s="236"/>
      <c r="S252" s="236"/>
      <c r="T252" s="23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8" t="s">
        <v>192</v>
      </c>
      <c r="AU252" s="238" t="s">
        <v>85</v>
      </c>
      <c r="AV252" s="13" t="s">
        <v>85</v>
      </c>
      <c r="AW252" s="13" t="s">
        <v>36</v>
      </c>
      <c r="AX252" s="13" t="s">
        <v>75</v>
      </c>
      <c r="AY252" s="238" t="s">
        <v>125</v>
      </c>
    </row>
    <row r="253" s="13" customFormat="1">
      <c r="A253" s="13"/>
      <c r="B253" s="227"/>
      <c r="C253" s="228"/>
      <c r="D253" s="229" t="s">
        <v>192</v>
      </c>
      <c r="E253" s="230" t="s">
        <v>19</v>
      </c>
      <c r="F253" s="231" t="s">
        <v>579</v>
      </c>
      <c r="G253" s="228"/>
      <c r="H253" s="232">
        <v>2.8999999999999999</v>
      </c>
      <c r="I253" s="233"/>
      <c r="J253" s="228"/>
      <c r="K253" s="228"/>
      <c r="L253" s="234"/>
      <c r="M253" s="235"/>
      <c r="N253" s="236"/>
      <c r="O253" s="236"/>
      <c r="P253" s="236"/>
      <c r="Q253" s="236"/>
      <c r="R253" s="236"/>
      <c r="S253" s="236"/>
      <c r="T253" s="23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8" t="s">
        <v>192</v>
      </c>
      <c r="AU253" s="238" t="s">
        <v>85</v>
      </c>
      <c r="AV253" s="13" t="s">
        <v>85</v>
      </c>
      <c r="AW253" s="13" t="s">
        <v>36</v>
      </c>
      <c r="AX253" s="13" t="s">
        <v>75</v>
      </c>
      <c r="AY253" s="238" t="s">
        <v>125</v>
      </c>
    </row>
    <row r="254" s="13" customFormat="1">
      <c r="A254" s="13"/>
      <c r="B254" s="227"/>
      <c r="C254" s="228"/>
      <c r="D254" s="229" t="s">
        <v>192</v>
      </c>
      <c r="E254" s="230" t="s">
        <v>19</v>
      </c>
      <c r="F254" s="231" t="s">
        <v>580</v>
      </c>
      <c r="G254" s="228"/>
      <c r="H254" s="232">
        <v>19.875</v>
      </c>
      <c r="I254" s="233"/>
      <c r="J254" s="228"/>
      <c r="K254" s="228"/>
      <c r="L254" s="234"/>
      <c r="M254" s="235"/>
      <c r="N254" s="236"/>
      <c r="O254" s="236"/>
      <c r="P254" s="236"/>
      <c r="Q254" s="236"/>
      <c r="R254" s="236"/>
      <c r="S254" s="236"/>
      <c r="T254" s="23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8" t="s">
        <v>192</v>
      </c>
      <c r="AU254" s="238" t="s">
        <v>85</v>
      </c>
      <c r="AV254" s="13" t="s">
        <v>85</v>
      </c>
      <c r="AW254" s="13" t="s">
        <v>36</v>
      </c>
      <c r="AX254" s="13" t="s">
        <v>75</v>
      </c>
      <c r="AY254" s="238" t="s">
        <v>125</v>
      </c>
    </row>
    <row r="255" s="15" customFormat="1">
      <c r="A255" s="15"/>
      <c r="B255" s="261"/>
      <c r="C255" s="262"/>
      <c r="D255" s="229" t="s">
        <v>192</v>
      </c>
      <c r="E255" s="263" t="s">
        <v>19</v>
      </c>
      <c r="F255" s="264" t="s">
        <v>581</v>
      </c>
      <c r="G255" s="262"/>
      <c r="H255" s="265">
        <v>58.041000000000004</v>
      </c>
      <c r="I255" s="266"/>
      <c r="J255" s="262"/>
      <c r="K255" s="262"/>
      <c r="L255" s="267"/>
      <c r="M255" s="268"/>
      <c r="N255" s="269"/>
      <c r="O255" s="269"/>
      <c r="P255" s="269"/>
      <c r="Q255" s="269"/>
      <c r="R255" s="269"/>
      <c r="S255" s="269"/>
      <c r="T255" s="270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1" t="s">
        <v>192</v>
      </c>
      <c r="AU255" s="271" t="s">
        <v>85</v>
      </c>
      <c r="AV255" s="15" t="s">
        <v>144</v>
      </c>
      <c r="AW255" s="15" t="s">
        <v>36</v>
      </c>
      <c r="AX255" s="15" t="s">
        <v>75</v>
      </c>
      <c r="AY255" s="271" t="s">
        <v>125</v>
      </c>
    </row>
    <row r="256" s="14" customFormat="1">
      <c r="A256" s="14"/>
      <c r="B256" s="239"/>
      <c r="C256" s="240"/>
      <c r="D256" s="229" t="s">
        <v>192</v>
      </c>
      <c r="E256" s="241" t="s">
        <v>19</v>
      </c>
      <c r="F256" s="242" t="s">
        <v>202</v>
      </c>
      <c r="G256" s="240"/>
      <c r="H256" s="243">
        <v>377.99899999999997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9" t="s">
        <v>192</v>
      </c>
      <c r="AU256" s="249" t="s">
        <v>85</v>
      </c>
      <c r="AV256" s="14" t="s">
        <v>151</v>
      </c>
      <c r="AW256" s="14" t="s">
        <v>36</v>
      </c>
      <c r="AX256" s="14" t="s">
        <v>83</v>
      </c>
      <c r="AY256" s="249" t="s">
        <v>125</v>
      </c>
    </row>
    <row r="257" s="2" customFormat="1" ht="21.75" customHeight="1">
      <c r="A257" s="39"/>
      <c r="B257" s="40"/>
      <c r="C257" s="205" t="s">
        <v>582</v>
      </c>
      <c r="D257" s="205" t="s">
        <v>128</v>
      </c>
      <c r="E257" s="206" t="s">
        <v>583</v>
      </c>
      <c r="F257" s="207" t="s">
        <v>584</v>
      </c>
      <c r="G257" s="208" t="s">
        <v>188</v>
      </c>
      <c r="H257" s="209">
        <v>76.516000000000005</v>
      </c>
      <c r="I257" s="210"/>
      <c r="J257" s="211">
        <f>ROUND(I257*H257,2)</f>
        <v>0</v>
      </c>
      <c r="K257" s="207" t="s">
        <v>132</v>
      </c>
      <c r="L257" s="45"/>
      <c r="M257" s="212" t="s">
        <v>19</v>
      </c>
      <c r="N257" s="213" t="s">
        <v>46</v>
      </c>
      <c r="O257" s="85"/>
      <c r="P257" s="214">
        <f>O257*H257</f>
        <v>0</v>
      </c>
      <c r="Q257" s="214">
        <v>0</v>
      </c>
      <c r="R257" s="214">
        <f>Q257*H257</f>
        <v>0</v>
      </c>
      <c r="S257" s="214">
        <v>0.0054999999999999997</v>
      </c>
      <c r="T257" s="215">
        <f>S257*H257</f>
        <v>0.42083799999999999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242</v>
      </c>
      <c r="AT257" s="216" t="s">
        <v>128</v>
      </c>
      <c r="AU257" s="216" t="s">
        <v>85</v>
      </c>
      <c r="AY257" s="18" t="s">
        <v>125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83</v>
      </c>
      <c r="BK257" s="217">
        <f>ROUND(I257*H257,2)</f>
        <v>0</v>
      </c>
      <c r="BL257" s="18" t="s">
        <v>242</v>
      </c>
      <c r="BM257" s="216" t="s">
        <v>585</v>
      </c>
    </row>
    <row r="258" s="2" customFormat="1">
      <c r="A258" s="39"/>
      <c r="B258" s="40"/>
      <c r="C258" s="41"/>
      <c r="D258" s="218" t="s">
        <v>135</v>
      </c>
      <c r="E258" s="41"/>
      <c r="F258" s="219" t="s">
        <v>586</v>
      </c>
      <c r="G258" s="41"/>
      <c r="H258" s="41"/>
      <c r="I258" s="220"/>
      <c r="J258" s="41"/>
      <c r="K258" s="41"/>
      <c r="L258" s="45"/>
      <c r="M258" s="221"/>
      <c r="N258" s="22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135</v>
      </c>
      <c r="AU258" s="18" t="s">
        <v>85</v>
      </c>
    </row>
    <row r="259" s="13" customFormat="1">
      <c r="A259" s="13"/>
      <c r="B259" s="227"/>
      <c r="C259" s="228"/>
      <c r="D259" s="229" t="s">
        <v>192</v>
      </c>
      <c r="E259" s="230" t="s">
        <v>19</v>
      </c>
      <c r="F259" s="231" t="s">
        <v>587</v>
      </c>
      <c r="G259" s="228"/>
      <c r="H259" s="232">
        <v>20.710999999999999</v>
      </c>
      <c r="I259" s="233"/>
      <c r="J259" s="228"/>
      <c r="K259" s="228"/>
      <c r="L259" s="234"/>
      <c r="M259" s="235"/>
      <c r="N259" s="236"/>
      <c r="O259" s="236"/>
      <c r="P259" s="236"/>
      <c r="Q259" s="236"/>
      <c r="R259" s="236"/>
      <c r="S259" s="236"/>
      <c r="T259" s="23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8" t="s">
        <v>192</v>
      </c>
      <c r="AU259" s="238" t="s">
        <v>85</v>
      </c>
      <c r="AV259" s="13" t="s">
        <v>85</v>
      </c>
      <c r="AW259" s="13" t="s">
        <v>36</v>
      </c>
      <c r="AX259" s="13" t="s">
        <v>75</v>
      </c>
      <c r="AY259" s="238" t="s">
        <v>125</v>
      </c>
    </row>
    <row r="260" s="13" customFormat="1">
      <c r="A260" s="13"/>
      <c r="B260" s="227"/>
      <c r="C260" s="228"/>
      <c r="D260" s="229" t="s">
        <v>192</v>
      </c>
      <c r="E260" s="230" t="s">
        <v>19</v>
      </c>
      <c r="F260" s="231" t="s">
        <v>588</v>
      </c>
      <c r="G260" s="228"/>
      <c r="H260" s="232">
        <v>3.7330000000000001</v>
      </c>
      <c r="I260" s="233"/>
      <c r="J260" s="228"/>
      <c r="K260" s="228"/>
      <c r="L260" s="234"/>
      <c r="M260" s="235"/>
      <c r="N260" s="236"/>
      <c r="O260" s="236"/>
      <c r="P260" s="236"/>
      <c r="Q260" s="236"/>
      <c r="R260" s="236"/>
      <c r="S260" s="236"/>
      <c r="T260" s="23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8" t="s">
        <v>192</v>
      </c>
      <c r="AU260" s="238" t="s">
        <v>85</v>
      </c>
      <c r="AV260" s="13" t="s">
        <v>85</v>
      </c>
      <c r="AW260" s="13" t="s">
        <v>36</v>
      </c>
      <c r="AX260" s="13" t="s">
        <v>75</v>
      </c>
      <c r="AY260" s="238" t="s">
        <v>125</v>
      </c>
    </row>
    <row r="261" s="13" customFormat="1">
      <c r="A261" s="13"/>
      <c r="B261" s="227"/>
      <c r="C261" s="228"/>
      <c r="D261" s="229" t="s">
        <v>192</v>
      </c>
      <c r="E261" s="230" t="s">
        <v>19</v>
      </c>
      <c r="F261" s="231" t="s">
        <v>589</v>
      </c>
      <c r="G261" s="228"/>
      <c r="H261" s="232">
        <v>25.302</v>
      </c>
      <c r="I261" s="233"/>
      <c r="J261" s="228"/>
      <c r="K261" s="228"/>
      <c r="L261" s="234"/>
      <c r="M261" s="235"/>
      <c r="N261" s="236"/>
      <c r="O261" s="236"/>
      <c r="P261" s="236"/>
      <c r="Q261" s="236"/>
      <c r="R261" s="236"/>
      <c r="S261" s="236"/>
      <c r="T261" s="23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8" t="s">
        <v>192</v>
      </c>
      <c r="AU261" s="238" t="s">
        <v>85</v>
      </c>
      <c r="AV261" s="13" t="s">
        <v>85</v>
      </c>
      <c r="AW261" s="13" t="s">
        <v>36</v>
      </c>
      <c r="AX261" s="13" t="s">
        <v>75</v>
      </c>
      <c r="AY261" s="238" t="s">
        <v>125</v>
      </c>
    </row>
    <row r="262" s="13" customFormat="1">
      <c r="A262" s="13"/>
      <c r="B262" s="227"/>
      <c r="C262" s="228"/>
      <c r="D262" s="229" t="s">
        <v>192</v>
      </c>
      <c r="E262" s="230" t="s">
        <v>19</v>
      </c>
      <c r="F262" s="231" t="s">
        <v>590</v>
      </c>
      <c r="G262" s="228"/>
      <c r="H262" s="232">
        <v>25.321000000000002</v>
      </c>
      <c r="I262" s="233"/>
      <c r="J262" s="228"/>
      <c r="K262" s="228"/>
      <c r="L262" s="234"/>
      <c r="M262" s="235"/>
      <c r="N262" s="236"/>
      <c r="O262" s="236"/>
      <c r="P262" s="236"/>
      <c r="Q262" s="236"/>
      <c r="R262" s="236"/>
      <c r="S262" s="236"/>
      <c r="T262" s="23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8" t="s">
        <v>192</v>
      </c>
      <c r="AU262" s="238" t="s">
        <v>85</v>
      </c>
      <c r="AV262" s="13" t="s">
        <v>85</v>
      </c>
      <c r="AW262" s="13" t="s">
        <v>36</v>
      </c>
      <c r="AX262" s="13" t="s">
        <v>75</v>
      </c>
      <c r="AY262" s="238" t="s">
        <v>125</v>
      </c>
    </row>
    <row r="263" s="15" customFormat="1">
      <c r="A263" s="15"/>
      <c r="B263" s="261"/>
      <c r="C263" s="262"/>
      <c r="D263" s="229" t="s">
        <v>192</v>
      </c>
      <c r="E263" s="263" t="s">
        <v>19</v>
      </c>
      <c r="F263" s="264" t="s">
        <v>565</v>
      </c>
      <c r="G263" s="262"/>
      <c r="H263" s="265">
        <v>75.066999999999993</v>
      </c>
      <c r="I263" s="266"/>
      <c r="J263" s="262"/>
      <c r="K263" s="262"/>
      <c r="L263" s="267"/>
      <c r="M263" s="268"/>
      <c r="N263" s="269"/>
      <c r="O263" s="269"/>
      <c r="P263" s="269"/>
      <c r="Q263" s="269"/>
      <c r="R263" s="269"/>
      <c r="S263" s="269"/>
      <c r="T263" s="270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1" t="s">
        <v>192</v>
      </c>
      <c r="AU263" s="271" t="s">
        <v>85</v>
      </c>
      <c r="AV263" s="15" t="s">
        <v>144</v>
      </c>
      <c r="AW263" s="15" t="s">
        <v>36</v>
      </c>
      <c r="AX263" s="15" t="s">
        <v>75</v>
      </c>
      <c r="AY263" s="271" t="s">
        <v>125</v>
      </c>
    </row>
    <row r="264" s="13" customFormat="1">
      <c r="A264" s="13"/>
      <c r="B264" s="227"/>
      <c r="C264" s="228"/>
      <c r="D264" s="229" t="s">
        <v>192</v>
      </c>
      <c r="E264" s="230" t="s">
        <v>19</v>
      </c>
      <c r="F264" s="231" t="s">
        <v>591</v>
      </c>
      <c r="G264" s="228"/>
      <c r="H264" s="232">
        <v>0.30099999999999999</v>
      </c>
      <c r="I264" s="233"/>
      <c r="J264" s="228"/>
      <c r="K264" s="228"/>
      <c r="L264" s="234"/>
      <c r="M264" s="235"/>
      <c r="N264" s="236"/>
      <c r="O264" s="236"/>
      <c r="P264" s="236"/>
      <c r="Q264" s="236"/>
      <c r="R264" s="236"/>
      <c r="S264" s="236"/>
      <c r="T264" s="23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8" t="s">
        <v>192</v>
      </c>
      <c r="AU264" s="238" t="s">
        <v>85</v>
      </c>
      <c r="AV264" s="13" t="s">
        <v>85</v>
      </c>
      <c r="AW264" s="13" t="s">
        <v>36</v>
      </c>
      <c r="AX264" s="13" t="s">
        <v>75</v>
      </c>
      <c r="AY264" s="238" t="s">
        <v>125</v>
      </c>
    </row>
    <row r="265" s="13" customFormat="1">
      <c r="A265" s="13"/>
      <c r="B265" s="227"/>
      <c r="C265" s="228"/>
      <c r="D265" s="229" t="s">
        <v>192</v>
      </c>
      <c r="E265" s="230" t="s">
        <v>19</v>
      </c>
      <c r="F265" s="231" t="s">
        <v>592</v>
      </c>
      <c r="G265" s="228"/>
      <c r="H265" s="232">
        <v>1.1479999999999999</v>
      </c>
      <c r="I265" s="233"/>
      <c r="J265" s="228"/>
      <c r="K265" s="228"/>
      <c r="L265" s="234"/>
      <c r="M265" s="235"/>
      <c r="N265" s="236"/>
      <c r="O265" s="236"/>
      <c r="P265" s="236"/>
      <c r="Q265" s="236"/>
      <c r="R265" s="236"/>
      <c r="S265" s="236"/>
      <c r="T265" s="23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8" t="s">
        <v>192</v>
      </c>
      <c r="AU265" s="238" t="s">
        <v>85</v>
      </c>
      <c r="AV265" s="13" t="s">
        <v>85</v>
      </c>
      <c r="AW265" s="13" t="s">
        <v>36</v>
      </c>
      <c r="AX265" s="13" t="s">
        <v>75</v>
      </c>
      <c r="AY265" s="238" t="s">
        <v>125</v>
      </c>
    </row>
    <row r="266" s="15" customFormat="1">
      <c r="A266" s="15"/>
      <c r="B266" s="261"/>
      <c r="C266" s="262"/>
      <c r="D266" s="229" t="s">
        <v>192</v>
      </c>
      <c r="E266" s="263" t="s">
        <v>19</v>
      </c>
      <c r="F266" s="264" t="s">
        <v>581</v>
      </c>
      <c r="G266" s="262"/>
      <c r="H266" s="265">
        <v>1.4489999999999998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1" t="s">
        <v>192</v>
      </c>
      <c r="AU266" s="271" t="s">
        <v>85</v>
      </c>
      <c r="AV266" s="15" t="s">
        <v>144</v>
      </c>
      <c r="AW266" s="15" t="s">
        <v>36</v>
      </c>
      <c r="AX266" s="15" t="s">
        <v>75</v>
      </c>
      <c r="AY266" s="271" t="s">
        <v>125</v>
      </c>
    </row>
    <row r="267" s="14" customFormat="1">
      <c r="A267" s="14"/>
      <c r="B267" s="239"/>
      <c r="C267" s="240"/>
      <c r="D267" s="229" t="s">
        <v>192</v>
      </c>
      <c r="E267" s="241" t="s">
        <v>19</v>
      </c>
      <c r="F267" s="242" t="s">
        <v>202</v>
      </c>
      <c r="G267" s="240"/>
      <c r="H267" s="243">
        <v>76.515999999999991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9" t="s">
        <v>192</v>
      </c>
      <c r="AU267" s="249" t="s">
        <v>85</v>
      </c>
      <c r="AV267" s="14" t="s">
        <v>151</v>
      </c>
      <c r="AW267" s="14" t="s">
        <v>36</v>
      </c>
      <c r="AX267" s="14" t="s">
        <v>83</v>
      </c>
      <c r="AY267" s="249" t="s">
        <v>125</v>
      </c>
    </row>
    <row r="268" s="12" customFormat="1" ht="22.8" customHeight="1">
      <c r="A268" s="12"/>
      <c r="B268" s="189"/>
      <c r="C268" s="190"/>
      <c r="D268" s="191" t="s">
        <v>74</v>
      </c>
      <c r="E268" s="203" t="s">
        <v>281</v>
      </c>
      <c r="F268" s="203" t="s">
        <v>282</v>
      </c>
      <c r="G268" s="190"/>
      <c r="H268" s="190"/>
      <c r="I268" s="193"/>
      <c r="J268" s="204">
        <f>BK268</f>
        <v>0</v>
      </c>
      <c r="K268" s="190"/>
      <c r="L268" s="195"/>
      <c r="M268" s="196"/>
      <c r="N268" s="197"/>
      <c r="O268" s="197"/>
      <c r="P268" s="198">
        <f>SUM(P269:P294)</f>
        <v>0</v>
      </c>
      <c r="Q268" s="197"/>
      <c r="R268" s="198">
        <f>SUM(R269:R294)</f>
        <v>4.9537310200000002</v>
      </c>
      <c r="S268" s="197"/>
      <c r="T268" s="199">
        <f>SUM(T269:T294)</f>
        <v>3.53207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0" t="s">
        <v>85</v>
      </c>
      <c r="AT268" s="201" t="s">
        <v>74</v>
      </c>
      <c r="AU268" s="201" t="s">
        <v>83</v>
      </c>
      <c r="AY268" s="200" t="s">
        <v>125</v>
      </c>
      <c r="BK268" s="202">
        <f>SUM(BK269:BK294)</f>
        <v>0</v>
      </c>
    </row>
    <row r="269" s="2" customFormat="1" ht="24.15" customHeight="1">
      <c r="A269" s="39"/>
      <c r="B269" s="40"/>
      <c r="C269" s="205" t="s">
        <v>593</v>
      </c>
      <c r="D269" s="205" t="s">
        <v>128</v>
      </c>
      <c r="E269" s="206" t="s">
        <v>594</v>
      </c>
      <c r="F269" s="207" t="s">
        <v>595</v>
      </c>
      <c r="G269" s="208" t="s">
        <v>205</v>
      </c>
      <c r="H269" s="209">
        <v>6.4729999999999999</v>
      </c>
      <c r="I269" s="210"/>
      <c r="J269" s="211">
        <f>ROUND(I269*H269,2)</f>
        <v>0</v>
      </c>
      <c r="K269" s="207" t="s">
        <v>132</v>
      </c>
      <c r="L269" s="45"/>
      <c r="M269" s="212" t="s">
        <v>19</v>
      </c>
      <c r="N269" s="213" t="s">
        <v>46</v>
      </c>
      <c r="O269" s="85"/>
      <c r="P269" s="214">
        <f>O269*H269</f>
        <v>0</v>
      </c>
      <c r="Q269" s="214">
        <v>0.00189</v>
      </c>
      <c r="R269" s="214">
        <f>Q269*H269</f>
        <v>0.01223397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242</v>
      </c>
      <c r="AT269" s="216" t="s">
        <v>128</v>
      </c>
      <c r="AU269" s="216" t="s">
        <v>85</v>
      </c>
      <c r="AY269" s="18" t="s">
        <v>125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83</v>
      </c>
      <c r="BK269" s="217">
        <f>ROUND(I269*H269,2)</f>
        <v>0</v>
      </c>
      <c r="BL269" s="18" t="s">
        <v>242</v>
      </c>
      <c r="BM269" s="216" t="s">
        <v>596</v>
      </c>
    </row>
    <row r="270" s="2" customFormat="1">
      <c r="A270" s="39"/>
      <c r="B270" s="40"/>
      <c r="C270" s="41"/>
      <c r="D270" s="218" t="s">
        <v>135</v>
      </c>
      <c r="E270" s="41"/>
      <c r="F270" s="219" t="s">
        <v>597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135</v>
      </c>
      <c r="AU270" s="18" t="s">
        <v>85</v>
      </c>
    </row>
    <row r="271" s="13" customFormat="1">
      <c r="A271" s="13"/>
      <c r="B271" s="227"/>
      <c r="C271" s="228"/>
      <c r="D271" s="229" t="s">
        <v>192</v>
      </c>
      <c r="E271" s="230" t="s">
        <v>19</v>
      </c>
      <c r="F271" s="231" t="s">
        <v>598</v>
      </c>
      <c r="G271" s="228"/>
      <c r="H271" s="232">
        <v>6.2489999999999997</v>
      </c>
      <c r="I271" s="233"/>
      <c r="J271" s="228"/>
      <c r="K271" s="228"/>
      <c r="L271" s="234"/>
      <c r="M271" s="235"/>
      <c r="N271" s="236"/>
      <c r="O271" s="236"/>
      <c r="P271" s="236"/>
      <c r="Q271" s="236"/>
      <c r="R271" s="236"/>
      <c r="S271" s="236"/>
      <c r="T271" s="23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8" t="s">
        <v>192</v>
      </c>
      <c r="AU271" s="238" t="s">
        <v>85</v>
      </c>
      <c r="AV271" s="13" t="s">
        <v>85</v>
      </c>
      <c r="AW271" s="13" t="s">
        <v>36</v>
      </c>
      <c r="AX271" s="13" t="s">
        <v>75</v>
      </c>
      <c r="AY271" s="238" t="s">
        <v>125</v>
      </c>
    </row>
    <row r="272" s="13" customFormat="1">
      <c r="A272" s="13"/>
      <c r="B272" s="227"/>
      <c r="C272" s="228"/>
      <c r="D272" s="229" t="s">
        <v>192</v>
      </c>
      <c r="E272" s="230" t="s">
        <v>19</v>
      </c>
      <c r="F272" s="231" t="s">
        <v>599</v>
      </c>
      <c r="G272" s="228"/>
      <c r="H272" s="232">
        <v>0.22400000000000001</v>
      </c>
      <c r="I272" s="233"/>
      <c r="J272" s="228"/>
      <c r="K272" s="228"/>
      <c r="L272" s="234"/>
      <c r="M272" s="235"/>
      <c r="N272" s="236"/>
      <c r="O272" s="236"/>
      <c r="P272" s="236"/>
      <c r="Q272" s="236"/>
      <c r="R272" s="236"/>
      <c r="S272" s="236"/>
      <c r="T272" s="23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8" t="s">
        <v>192</v>
      </c>
      <c r="AU272" s="238" t="s">
        <v>85</v>
      </c>
      <c r="AV272" s="13" t="s">
        <v>85</v>
      </c>
      <c r="AW272" s="13" t="s">
        <v>36</v>
      </c>
      <c r="AX272" s="13" t="s">
        <v>75</v>
      </c>
      <c r="AY272" s="238" t="s">
        <v>125</v>
      </c>
    </row>
    <row r="273" s="14" customFormat="1">
      <c r="A273" s="14"/>
      <c r="B273" s="239"/>
      <c r="C273" s="240"/>
      <c r="D273" s="229" t="s">
        <v>192</v>
      </c>
      <c r="E273" s="241" t="s">
        <v>19</v>
      </c>
      <c r="F273" s="242" t="s">
        <v>202</v>
      </c>
      <c r="G273" s="240"/>
      <c r="H273" s="243">
        <v>6.4729999999999999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9" t="s">
        <v>192</v>
      </c>
      <c r="AU273" s="249" t="s">
        <v>85</v>
      </c>
      <c r="AV273" s="14" t="s">
        <v>151</v>
      </c>
      <c r="AW273" s="14" t="s">
        <v>36</v>
      </c>
      <c r="AX273" s="14" t="s">
        <v>83</v>
      </c>
      <c r="AY273" s="249" t="s">
        <v>125</v>
      </c>
    </row>
    <row r="274" s="2" customFormat="1" ht="16.5" customHeight="1">
      <c r="A274" s="39"/>
      <c r="B274" s="40"/>
      <c r="C274" s="205" t="s">
        <v>600</v>
      </c>
      <c r="D274" s="205" t="s">
        <v>128</v>
      </c>
      <c r="E274" s="206" t="s">
        <v>601</v>
      </c>
      <c r="F274" s="207" t="s">
        <v>602</v>
      </c>
      <c r="G274" s="208" t="s">
        <v>188</v>
      </c>
      <c r="H274" s="209">
        <v>454.51499999999999</v>
      </c>
      <c r="I274" s="210"/>
      <c r="J274" s="211">
        <f>ROUND(I274*H274,2)</f>
        <v>0</v>
      </c>
      <c r="K274" s="207" t="s">
        <v>19</v>
      </c>
      <c r="L274" s="45"/>
      <c r="M274" s="212" t="s">
        <v>19</v>
      </c>
      <c r="N274" s="213" t="s">
        <v>46</v>
      </c>
      <c r="O274" s="85"/>
      <c r="P274" s="214">
        <f>O274*H274</f>
        <v>0</v>
      </c>
      <c r="Q274" s="214">
        <v>0.0026900000000000001</v>
      </c>
      <c r="R274" s="214">
        <f>Q274*H274</f>
        <v>1.2226453500000001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242</v>
      </c>
      <c r="AT274" s="216" t="s">
        <v>128</v>
      </c>
      <c r="AU274" s="216" t="s">
        <v>85</v>
      </c>
      <c r="AY274" s="18" t="s">
        <v>125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83</v>
      </c>
      <c r="BK274" s="217">
        <f>ROUND(I274*H274,2)</f>
        <v>0</v>
      </c>
      <c r="BL274" s="18" t="s">
        <v>242</v>
      </c>
      <c r="BM274" s="216" t="s">
        <v>603</v>
      </c>
    </row>
    <row r="275" s="13" customFormat="1">
      <c r="A275" s="13"/>
      <c r="B275" s="227"/>
      <c r="C275" s="228"/>
      <c r="D275" s="229" t="s">
        <v>192</v>
      </c>
      <c r="E275" s="230" t="s">
        <v>19</v>
      </c>
      <c r="F275" s="231" t="s">
        <v>330</v>
      </c>
      <c r="G275" s="228"/>
      <c r="H275" s="232">
        <v>454.51499999999999</v>
      </c>
      <c r="I275" s="233"/>
      <c r="J275" s="228"/>
      <c r="K275" s="228"/>
      <c r="L275" s="234"/>
      <c r="M275" s="235"/>
      <c r="N275" s="236"/>
      <c r="O275" s="236"/>
      <c r="P275" s="236"/>
      <c r="Q275" s="236"/>
      <c r="R275" s="236"/>
      <c r="S275" s="236"/>
      <c r="T275" s="23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8" t="s">
        <v>192</v>
      </c>
      <c r="AU275" s="238" t="s">
        <v>85</v>
      </c>
      <c r="AV275" s="13" t="s">
        <v>85</v>
      </c>
      <c r="AW275" s="13" t="s">
        <v>36</v>
      </c>
      <c r="AX275" s="13" t="s">
        <v>83</v>
      </c>
      <c r="AY275" s="238" t="s">
        <v>125</v>
      </c>
    </row>
    <row r="276" s="2" customFormat="1" ht="24.15" customHeight="1">
      <c r="A276" s="39"/>
      <c r="B276" s="40"/>
      <c r="C276" s="205" t="s">
        <v>604</v>
      </c>
      <c r="D276" s="205" t="s">
        <v>128</v>
      </c>
      <c r="E276" s="206" t="s">
        <v>605</v>
      </c>
      <c r="F276" s="207" t="s">
        <v>606</v>
      </c>
      <c r="G276" s="208" t="s">
        <v>270</v>
      </c>
      <c r="H276" s="209">
        <v>10</v>
      </c>
      <c r="I276" s="210"/>
      <c r="J276" s="211">
        <f>ROUND(I276*H276,2)</f>
        <v>0</v>
      </c>
      <c r="K276" s="207" t="s">
        <v>132</v>
      </c>
      <c r="L276" s="45"/>
      <c r="M276" s="212" t="s">
        <v>19</v>
      </c>
      <c r="N276" s="213" t="s">
        <v>46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0.012319999999999999</v>
      </c>
      <c r="T276" s="215">
        <f>S276*H276</f>
        <v>0.12319999999999999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242</v>
      </c>
      <c r="AT276" s="216" t="s">
        <v>128</v>
      </c>
      <c r="AU276" s="216" t="s">
        <v>85</v>
      </c>
      <c r="AY276" s="18" t="s">
        <v>125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83</v>
      </c>
      <c r="BK276" s="217">
        <f>ROUND(I276*H276,2)</f>
        <v>0</v>
      </c>
      <c r="BL276" s="18" t="s">
        <v>242</v>
      </c>
      <c r="BM276" s="216" t="s">
        <v>607</v>
      </c>
    </row>
    <row r="277" s="2" customFormat="1">
      <c r="A277" s="39"/>
      <c r="B277" s="40"/>
      <c r="C277" s="41"/>
      <c r="D277" s="218" t="s">
        <v>135</v>
      </c>
      <c r="E277" s="41"/>
      <c r="F277" s="219" t="s">
        <v>608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135</v>
      </c>
      <c r="AU277" s="18" t="s">
        <v>85</v>
      </c>
    </row>
    <row r="278" s="13" customFormat="1">
      <c r="A278" s="13"/>
      <c r="B278" s="227"/>
      <c r="C278" s="228"/>
      <c r="D278" s="229" t="s">
        <v>192</v>
      </c>
      <c r="E278" s="230" t="s">
        <v>19</v>
      </c>
      <c r="F278" s="231" t="s">
        <v>609</v>
      </c>
      <c r="G278" s="228"/>
      <c r="H278" s="232">
        <v>10</v>
      </c>
      <c r="I278" s="233"/>
      <c r="J278" s="228"/>
      <c r="K278" s="228"/>
      <c r="L278" s="234"/>
      <c r="M278" s="235"/>
      <c r="N278" s="236"/>
      <c r="O278" s="236"/>
      <c r="P278" s="236"/>
      <c r="Q278" s="236"/>
      <c r="R278" s="236"/>
      <c r="S278" s="236"/>
      <c r="T278" s="23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8" t="s">
        <v>192</v>
      </c>
      <c r="AU278" s="238" t="s">
        <v>85</v>
      </c>
      <c r="AV278" s="13" t="s">
        <v>85</v>
      </c>
      <c r="AW278" s="13" t="s">
        <v>36</v>
      </c>
      <c r="AX278" s="13" t="s">
        <v>83</v>
      </c>
      <c r="AY278" s="238" t="s">
        <v>125</v>
      </c>
    </row>
    <row r="279" s="2" customFormat="1" ht="16.5" customHeight="1">
      <c r="A279" s="39"/>
      <c r="B279" s="40"/>
      <c r="C279" s="205" t="s">
        <v>610</v>
      </c>
      <c r="D279" s="205" t="s">
        <v>128</v>
      </c>
      <c r="E279" s="206" t="s">
        <v>611</v>
      </c>
      <c r="F279" s="207" t="s">
        <v>612</v>
      </c>
      <c r="G279" s="208" t="s">
        <v>270</v>
      </c>
      <c r="H279" s="209">
        <v>10</v>
      </c>
      <c r="I279" s="210"/>
      <c r="J279" s="211">
        <f>ROUND(I279*H279,2)</f>
        <v>0</v>
      </c>
      <c r="K279" s="207" t="s">
        <v>132</v>
      </c>
      <c r="L279" s="45"/>
      <c r="M279" s="212" t="s">
        <v>19</v>
      </c>
      <c r="N279" s="213" t="s">
        <v>46</v>
      </c>
      <c r="O279" s="85"/>
      <c r="P279" s="214">
        <f>O279*H279</f>
        <v>0</v>
      </c>
      <c r="Q279" s="214">
        <v>0.01363</v>
      </c>
      <c r="R279" s="214">
        <f>Q279*H279</f>
        <v>0.1363</v>
      </c>
      <c r="S279" s="214">
        <v>0</v>
      </c>
      <c r="T279" s="21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242</v>
      </c>
      <c r="AT279" s="216" t="s">
        <v>128</v>
      </c>
      <c r="AU279" s="216" t="s">
        <v>85</v>
      </c>
      <c r="AY279" s="18" t="s">
        <v>125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83</v>
      </c>
      <c r="BK279" s="217">
        <f>ROUND(I279*H279,2)</f>
        <v>0</v>
      </c>
      <c r="BL279" s="18" t="s">
        <v>242</v>
      </c>
      <c r="BM279" s="216" t="s">
        <v>613</v>
      </c>
    </row>
    <row r="280" s="2" customFormat="1">
      <c r="A280" s="39"/>
      <c r="B280" s="40"/>
      <c r="C280" s="41"/>
      <c r="D280" s="218" t="s">
        <v>135</v>
      </c>
      <c r="E280" s="41"/>
      <c r="F280" s="219" t="s">
        <v>614</v>
      </c>
      <c r="G280" s="41"/>
      <c r="H280" s="41"/>
      <c r="I280" s="220"/>
      <c r="J280" s="41"/>
      <c r="K280" s="41"/>
      <c r="L280" s="45"/>
      <c r="M280" s="221"/>
      <c r="N280" s="222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135</v>
      </c>
      <c r="AU280" s="18" t="s">
        <v>85</v>
      </c>
    </row>
    <row r="281" s="13" customFormat="1">
      <c r="A281" s="13"/>
      <c r="B281" s="227"/>
      <c r="C281" s="228"/>
      <c r="D281" s="229" t="s">
        <v>192</v>
      </c>
      <c r="E281" s="230" t="s">
        <v>19</v>
      </c>
      <c r="F281" s="231" t="s">
        <v>609</v>
      </c>
      <c r="G281" s="228"/>
      <c r="H281" s="232">
        <v>10</v>
      </c>
      <c r="I281" s="233"/>
      <c r="J281" s="228"/>
      <c r="K281" s="228"/>
      <c r="L281" s="234"/>
      <c r="M281" s="235"/>
      <c r="N281" s="236"/>
      <c r="O281" s="236"/>
      <c r="P281" s="236"/>
      <c r="Q281" s="236"/>
      <c r="R281" s="236"/>
      <c r="S281" s="236"/>
      <c r="T281" s="23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8" t="s">
        <v>192</v>
      </c>
      <c r="AU281" s="238" t="s">
        <v>85</v>
      </c>
      <c r="AV281" s="13" t="s">
        <v>85</v>
      </c>
      <c r="AW281" s="13" t="s">
        <v>36</v>
      </c>
      <c r="AX281" s="13" t="s">
        <v>83</v>
      </c>
      <c r="AY281" s="238" t="s">
        <v>125</v>
      </c>
    </row>
    <row r="282" s="2" customFormat="1" ht="24.15" customHeight="1">
      <c r="A282" s="39"/>
      <c r="B282" s="40"/>
      <c r="C282" s="205" t="s">
        <v>615</v>
      </c>
      <c r="D282" s="205" t="s">
        <v>128</v>
      </c>
      <c r="E282" s="206" t="s">
        <v>616</v>
      </c>
      <c r="F282" s="207" t="s">
        <v>617</v>
      </c>
      <c r="G282" s="208" t="s">
        <v>188</v>
      </c>
      <c r="H282" s="209">
        <v>227.25800000000001</v>
      </c>
      <c r="I282" s="210"/>
      <c r="J282" s="211">
        <f>ROUND(I282*H282,2)</f>
        <v>0</v>
      </c>
      <c r="K282" s="207" t="s">
        <v>132</v>
      </c>
      <c r="L282" s="45"/>
      <c r="M282" s="212" t="s">
        <v>19</v>
      </c>
      <c r="N282" s="213" t="s">
        <v>46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242</v>
      </c>
      <c r="AT282" s="216" t="s">
        <v>128</v>
      </c>
      <c r="AU282" s="216" t="s">
        <v>85</v>
      </c>
      <c r="AY282" s="18" t="s">
        <v>125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83</v>
      </c>
      <c r="BK282" s="217">
        <f>ROUND(I282*H282,2)</f>
        <v>0</v>
      </c>
      <c r="BL282" s="18" t="s">
        <v>242</v>
      </c>
      <c r="BM282" s="216" t="s">
        <v>618</v>
      </c>
    </row>
    <row r="283" s="2" customFormat="1">
      <c r="A283" s="39"/>
      <c r="B283" s="40"/>
      <c r="C283" s="41"/>
      <c r="D283" s="218" t="s">
        <v>135</v>
      </c>
      <c r="E283" s="41"/>
      <c r="F283" s="219" t="s">
        <v>619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135</v>
      </c>
      <c r="AU283" s="18" t="s">
        <v>85</v>
      </c>
    </row>
    <row r="284" s="13" customFormat="1">
      <c r="A284" s="13"/>
      <c r="B284" s="227"/>
      <c r="C284" s="228"/>
      <c r="D284" s="229" t="s">
        <v>192</v>
      </c>
      <c r="E284" s="230" t="s">
        <v>19</v>
      </c>
      <c r="F284" s="231" t="s">
        <v>620</v>
      </c>
      <c r="G284" s="228"/>
      <c r="H284" s="232">
        <v>227.25800000000001</v>
      </c>
      <c r="I284" s="233"/>
      <c r="J284" s="228"/>
      <c r="K284" s="228"/>
      <c r="L284" s="234"/>
      <c r="M284" s="235"/>
      <c r="N284" s="236"/>
      <c r="O284" s="236"/>
      <c r="P284" s="236"/>
      <c r="Q284" s="236"/>
      <c r="R284" s="236"/>
      <c r="S284" s="236"/>
      <c r="T284" s="23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8" t="s">
        <v>192</v>
      </c>
      <c r="AU284" s="238" t="s">
        <v>85</v>
      </c>
      <c r="AV284" s="13" t="s">
        <v>85</v>
      </c>
      <c r="AW284" s="13" t="s">
        <v>36</v>
      </c>
      <c r="AX284" s="13" t="s">
        <v>83</v>
      </c>
      <c r="AY284" s="238" t="s">
        <v>125</v>
      </c>
    </row>
    <row r="285" s="2" customFormat="1" ht="16.5" customHeight="1">
      <c r="A285" s="39"/>
      <c r="B285" s="40"/>
      <c r="C285" s="250" t="s">
        <v>621</v>
      </c>
      <c r="D285" s="250" t="s">
        <v>247</v>
      </c>
      <c r="E285" s="251" t="s">
        <v>622</v>
      </c>
      <c r="F285" s="252" t="s">
        <v>623</v>
      </c>
      <c r="G285" s="253" t="s">
        <v>205</v>
      </c>
      <c r="H285" s="254">
        <v>6.2489999999999997</v>
      </c>
      <c r="I285" s="255"/>
      <c r="J285" s="256">
        <f>ROUND(I285*H285,2)</f>
        <v>0</v>
      </c>
      <c r="K285" s="252" t="s">
        <v>132</v>
      </c>
      <c r="L285" s="257"/>
      <c r="M285" s="258" t="s">
        <v>19</v>
      </c>
      <c r="N285" s="259" t="s">
        <v>46</v>
      </c>
      <c r="O285" s="85"/>
      <c r="P285" s="214">
        <f>O285*H285</f>
        <v>0</v>
      </c>
      <c r="Q285" s="214">
        <v>0.55000000000000004</v>
      </c>
      <c r="R285" s="214">
        <f>Q285*H285</f>
        <v>3.4369499999999999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250</v>
      </c>
      <c r="AT285" s="216" t="s">
        <v>247</v>
      </c>
      <c r="AU285" s="216" t="s">
        <v>85</v>
      </c>
      <c r="AY285" s="18" t="s">
        <v>125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83</v>
      </c>
      <c r="BK285" s="217">
        <f>ROUND(I285*H285,2)</f>
        <v>0</v>
      </c>
      <c r="BL285" s="18" t="s">
        <v>242</v>
      </c>
      <c r="BM285" s="216" t="s">
        <v>624</v>
      </c>
    </row>
    <row r="286" s="13" customFormat="1">
      <c r="A286" s="13"/>
      <c r="B286" s="227"/>
      <c r="C286" s="228"/>
      <c r="D286" s="229" t="s">
        <v>192</v>
      </c>
      <c r="E286" s="230" t="s">
        <v>19</v>
      </c>
      <c r="F286" s="231" t="s">
        <v>625</v>
      </c>
      <c r="G286" s="228"/>
      <c r="H286" s="232">
        <v>5.681</v>
      </c>
      <c r="I286" s="233"/>
      <c r="J286" s="228"/>
      <c r="K286" s="228"/>
      <c r="L286" s="234"/>
      <c r="M286" s="235"/>
      <c r="N286" s="236"/>
      <c r="O286" s="236"/>
      <c r="P286" s="236"/>
      <c r="Q286" s="236"/>
      <c r="R286" s="236"/>
      <c r="S286" s="236"/>
      <c r="T286" s="23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8" t="s">
        <v>192</v>
      </c>
      <c r="AU286" s="238" t="s">
        <v>85</v>
      </c>
      <c r="AV286" s="13" t="s">
        <v>85</v>
      </c>
      <c r="AW286" s="13" t="s">
        <v>36</v>
      </c>
      <c r="AX286" s="13" t="s">
        <v>83</v>
      </c>
      <c r="AY286" s="238" t="s">
        <v>125</v>
      </c>
    </row>
    <row r="287" s="13" customFormat="1">
      <c r="A287" s="13"/>
      <c r="B287" s="227"/>
      <c r="C287" s="228"/>
      <c r="D287" s="229" t="s">
        <v>192</v>
      </c>
      <c r="E287" s="228"/>
      <c r="F287" s="231" t="s">
        <v>626</v>
      </c>
      <c r="G287" s="228"/>
      <c r="H287" s="232">
        <v>6.2489999999999997</v>
      </c>
      <c r="I287" s="233"/>
      <c r="J287" s="228"/>
      <c r="K287" s="228"/>
      <c r="L287" s="234"/>
      <c r="M287" s="235"/>
      <c r="N287" s="236"/>
      <c r="O287" s="236"/>
      <c r="P287" s="236"/>
      <c r="Q287" s="236"/>
      <c r="R287" s="236"/>
      <c r="S287" s="236"/>
      <c r="T287" s="23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8" t="s">
        <v>192</v>
      </c>
      <c r="AU287" s="238" t="s">
        <v>85</v>
      </c>
      <c r="AV287" s="13" t="s">
        <v>85</v>
      </c>
      <c r="AW287" s="13" t="s">
        <v>4</v>
      </c>
      <c r="AX287" s="13" t="s">
        <v>83</v>
      </c>
      <c r="AY287" s="238" t="s">
        <v>125</v>
      </c>
    </row>
    <row r="288" s="2" customFormat="1" ht="24.15" customHeight="1">
      <c r="A288" s="39"/>
      <c r="B288" s="40"/>
      <c r="C288" s="205" t="s">
        <v>627</v>
      </c>
      <c r="D288" s="205" t="s">
        <v>128</v>
      </c>
      <c r="E288" s="206" t="s">
        <v>628</v>
      </c>
      <c r="F288" s="207" t="s">
        <v>629</v>
      </c>
      <c r="G288" s="208" t="s">
        <v>188</v>
      </c>
      <c r="H288" s="209">
        <v>227.25800000000001</v>
      </c>
      <c r="I288" s="210"/>
      <c r="J288" s="211">
        <f>ROUND(I288*H288,2)</f>
        <v>0</v>
      </c>
      <c r="K288" s="207" t="s">
        <v>132</v>
      </c>
      <c r="L288" s="45"/>
      <c r="M288" s="212" t="s">
        <v>19</v>
      </c>
      <c r="N288" s="213" t="s">
        <v>46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0.014999999999999999</v>
      </c>
      <c r="T288" s="215">
        <f>S288*H288</f>
        <v>3.4088699999999998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242</v>
      </c>
      <c r="AT288" s="216" t="s">
        <v>128</v>
      </c>
      <c r="AU288" s="216" t="s">
        <v>85</v>
      </c>
      <c r="AY288" s="18" t="s">
        <v>125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83</v>
      </c>
      <c r="BK288" s="217">
        <f>ROUND(I288*H288,2)</f>
        <v>0</v>
      </c>
      <c r="BL288" s="18" t="s">
        <v>242</v>
      </c>
      <c r="BM288" s="216" t="s">
        <v>630</v>
      </c>
    </row>
    <row r="289" s="2" customFormat="1">
      <c r="A289" s="39"/>
      <c r="B289" s="40"/>
      <c r="C289" s="41"/>
      <c r="D289" s="218" t="s">
        <v>135</v>
      </c>
      <c r="E289" s="41"/>
      <c r="F289" s="219" t="s">
        <v>631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135</v>
      </c>
      <c r="AU289" s="18" t="s">
        <v>85</v>
      </c>
    </row>
    <row r="290" s="13" customFormat="1">
      <c r="A290" s="13"/>
      <c r="B290" s="227"/>
      <c r="C290" s="228"/>
      <c r="D290" s="229" t="s">
        <v>192</v>
      </c>
      <c r="E290" s="230" t="s">
        <v>19</v>
      </c>
      <c r="F290" s="231" t="s">
        <v>620</v>
      </c>
      <c r="G290" s="228"/>
      <c r="H290" s="232">
        <v>227.25800000000001</v>
      </c>
      <c r="I290" s="233"/>
      <c r="J290" s="228"/>
      <c r="K290" s="228"/>
      <c r="L290" s="234"/>
      <c r="M290" s="235"/>
      <c r="N290" s="236"/>
      <c r="O290" s="236"/>
      <c r="P290" s="236"/>
      <c r="Q290" s="236"/>
      <c r="R290" s="236"/>
      <c r="S290" s="236"/>
      <c r="T290" s="23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8" t="s">
        <v>192</v>
      </c>
      <c r="AU290" s="238" t="s">
        <v>85</v>
      </c>
      <c r="AV290" s="13" t="s">
        <v>85</v>
      </c>
      <c r="AW290" s="13" t="s">
        <v>36</v>
      </c>
      <c r="AX290" s="13" t="s">
        <v>83</v>
      </c>
      <c r="AY290" s="238" t="s">
        <v>125</v>
      </c>
    </row>
    <row r="291" s="2" customFormat="1" ht="21.75" customHeight="1">
      <c r="A291" s="39"/>
      <c r="B291" s="40"/>
      <c r="C291" s="205" t="s">
        <v>632</v>
      </c>
      <c r="D291" s="205" t="s">
        <v>128</v>
      </c>
      <c r="E291" s="206" t="s">
        <v>633</v>
      </c>
      <c r="F291" s="207" t="s">
        <v>634</v>
      </c>
      <c r="G291" s="208" t="s">
        <v>205</v>
      </c>
      <c r="H291" s="209">
        <v>6.2489999999999997</v>
      </c>
      <c r="I291" s="210"/>
      <c r="J291" s="211">
        <f>ROUND(I291*H291,2)</f>
        <v>0</v>
      </c>
      <c r="K291" s="207" t="s">
        <v>132</v>
      </c>
      <c r="L291" s="45"/>
      <c r="M291" s="212" t="s">
        <v>19</v>
      </c>
      <c r="N291" s="213" t="s">
        <v>46</v>
      </c>
      <c r="O291" s="85"/>
      <c r="P291" s="214">
        <f>O291*H291</f>
        <v>0</v>
      </c>
      <c r="Q291" s="214">
        <v>0.023300000000000001</v>
      </c>
      <c r="R291" s="214">
        <f>Q291*H291</f>
        <v>0.1456017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242</v>
      </c>
      <c r="AT291" s="216" t="s">
        <v>128</v>
      </c>
      <c r="AU291" s="216" t="s">
        <v>85</v>
      </c>
      <c r="AY291" s="18" t="s">
        <v>125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83</v>
      </c>
      <c r="BK291" s="217">
        <f>ROUND(I291*H291,2)</f>
        <v>0</v>
      </c>
      <c r="BL291" s="18" t="s">
        <v>242</v>
      </c>
      <c r="BM291" s="216" t="s">
        <v>635</v>
      </c>
    </row>
    <row r="292" s="2" customFormat="1">
      <c r="A292" s="39"/>
      <c r="B292" s="40"/>
      <c r="C292" s="41"/>
      <c r="D292" s="218" t="s">
        <v>135</v>
      </c>
      <c r="E292" s="41"/>
      <c r="F292" s="219" t="s">
        <v>636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135</v>
      </c>
      <c r="AU292" s="18" t="s">
        <v>85</v>
      </c>
    </row>
    <row r="293" s="2" customFormat="1" ht="24.15" customHeight="1">
      <c r="A293" s="39"/>
      <c r="B293" s="40"/>
      <c r="C293" s="205" t="s">
        <v>637</v>
      </c>
      <c r="D293" s="205" t="s">
        <v>128</v>
      </c>
      <c r="E293" s="206" t="s">
        <v>308</v>
      </c>
      <c r="F293" s="207" t="s">
        <v>309</v>
      </c>
      <c r="G293" s="208" t="s">
        <v>213</v>
      </c>
      <c r="H293" s="209">
        <v>4.9539999999999997</v>
      </c>
      <c r="I293" s="210"/>
      <c r="J293" s="211">
        <f>ROUND(I293*H293,2)</f>
        <v>0</v>
      </c>
      <c r="K293" s="207" t="s">
        <v>132</v>
      </c>
      <c r="L293" s="45"/>
      <c r="M293" s="212" t="s">
        <v>19</v>
      </c>
      <c r="N293" s="213" t="s">
        <v>46</v>
      </c>
      <c r="O293" s="85"/>
      <c r="P293" s="214">
        <f>O293*H293</f>
        <v>0</v>
      </c>
      <c r="Q293" s="214">
        <v>0</v>
      </c>
      <c r="R293" s="214">
        <f>Q293*H293</f>
        <v>0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242</v>
      </c>
      <c r="AT293" s="216" t="s">
        <v>128</v>
      </c>
      <c r="AU293" s="216" t="s">
        <v>85</v>
      </c>
      <c r="AY293" s="18" t="s">
        <v>125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83</v>
      </c>
      <c r="BK293" s="217">
        <f>ROUND(I293*H293,2)</f>
        <v>0</v>
      </c>
      <c r="BL293" s="18" t="s">
        <v>242</v>
      </c>
      <c r="BM293" s="216" t="s">
        <v>638</v>
      </c>
    </row>
    <row r="294" s="2" customFormat="1">
      <c r="A294" s="39"/>
      <c r="B294" s="40"/>
      <c r="C294" s="41"/>
      <c r="D294" s="218" t="s">
        <v>135</v>
      </c>
      <c r="E294" s="41"/>
      <c r="F294" s="219" t="s">
        <v>639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135</v>
      </c>
      <c r="AU294" s="18" t="s">
        <v>85</v>
      </c>
    </row>
    <row r="295" s="12" customFormat="1" ht="22.8" customHeight="1">
      <c r="A295" s="12"/>
      <c r="B295" s="189"/>
      <c r="C295" s="190"/>
      <c r="D295" s="191" t="s">
        <v>74</v>
      </c>
      <c r="E295" s="203" t="s">
        <v>640</v>
      </c>
      <c r="F295" s="203" t="s">
        <v>641</v>
      </c>
      <c r="G295" s="190"/>
      <c r="H295" s="190"/>
      <c r="I295" s="193"/>
      <c r="J295" s="204">
        <f>BK295</f>
        <v>0</v>
      </c>
      <c r="K295" s="190"/>
      <c r="L295" s="195"/>
      <c r="M295" s="196"/>
      <c r="N295" s="197"/>
      <c r="O295" s="197"/>
      <c r="P295" s="198">
        <f>SUM(P296:P570)</f>
        <v>0</v>
      </c>
      <c r="Q295" s="197"/>
      <c r="R295" s="198">
        <f>SUM(R296:R570)</f>
        <v>5.1259459600000001</v>
      </c>
      <c r="S295" s="197"/>
      <c r="T295" s="199">
        <f>SUM(T296:T570)</f>
        <v>4.3843424100000004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0" t="s">
        <v>85</v>
      </c>
      <c r="AT295" s="201" t="s">
        <v>74</v>
      </c>
      <c r="AU295" s="201" t="s">
        <v>83</v>
      </c>
      <c r="AY295" s="200" t="s">
        <v>125</v>
      </c>
      <c r="BK295" s="202">
        <f>SUM(BK296:BK570)</f>
        <v>0</v>
      </c>
    </row>
    <row r="296" s="2" customFormat="1" ht="16.5" customHeight="1">
      <c r="A296" s="39"/>
      <c r="B296" s="40"/>
      <c r="C296" s="205" t="s">
        <v>642</v>
      </c>
      <c r="D296" s="205" t="s">
        <v>128</v>
      </c>
      <c r="E296" s="206" t="s">
        <v>643</v>
      </c>
      <c r="F296" s="207" t="s">
        <v>644</v>
      </c>
      <c r="G296" s="208" t="s">
        <v>270</v>
      </c>
      <c r="H296" s="209">
        <v>177.78</v>
      </c>
      <c r="I296" s="210"/>
      <c r="J296" s="211">
        <f>ROUND(I296*H296,2)</f>
        <v>0</v>
      </c>
      <c r="K296" s="207" t="s">
        <v>132</v>
      </c>
      <c r="L296" s="45"/>
      <c r="M296" s="212" t="s">
        <v>19</v>
      </c>
      <c r="N296" s="213" t="s">
        <v>46</v>
      </c>
      <c r="O296" s="85"/>
      <c r="P296" s="214">
        <f>O296*H296</f>
        <v>0</v>
      </c>
      <c r="Q296" s="214">
        <v>0</v>
      </c>
      <c r="R296" s="214">
        <f>Q296*H296</f>
        <v>0</v>
      </c>
      <c r="S296" s="214">
        <v>0.0017600000000000001</v>
      </c>
      <c r="T296" s="215">
        <f>S296*H296</f>
        <v>0.31289280000000003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242</v>
      </c>
      <c r="AT296" s="216" t="s">
        <v>128</v>
      </c>
      <c r="AU296" s="216" t="s">
        <v>85</v>
      </c>
      <c r="AY296" s="18" t="s">
        <v>125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83</v>
      </c>
      <c r="BK296" s="217">
        <f>ROUND(I296*H296,2)</f>
        <v>0</v>
      </c>
      <c r="BL296" s="18" t="s">
        <v>242</v>
      </c>
      <c r="BM296" s="216" t="s">
        <v>645</v>
      </c>
    </row>
    <row r="297" s="2" customFormat="1">
      <c r="A297" s="39"/>
      <c r="B297" s="40"/>
      <c r="C297" s="41"/>
      <c r="D297" s="218" t="s">
        <v>135</v>
      </c>
      <c r="E297" s="41"/>
      <c r="F297" s="219" t="s">
        <v>646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135</v>
      </c>
      <c r="AU297" s="18" t="s">
        <v>85</v>
      </c>
    </row>
    <row r="298" s="13" customFormat="1">
      <c r="A298" s="13"/>
      <c r="B298" s="227"/>
      <c r="C298" s="228"/>
      <c r="D298" s="229" t="s">
        <v>192</v>
      </c>
      <c r="E298" s="230" t="s">
        <v>19</v>
      </c>
      <c r="F298" s="231" t="s">
        <v>647</v>
      </c>
      <c r="G298" s="228"/>
      <c r="H298" s="232">
        <v>177.78</v>
      </c>
      <c r="I298" s="233"/>
      <c r="J298" s="228"/>
      <c r="K298" s="228"/>
      <c r="L298" s="234"/>
      <c r="M298" s="235"/>
      <c r="N298" s="236"/>
      <c r="O298" s="236"/>
      <c r="P298" s="236"/>
      <c r="Q298" s="236"/>
      <c r="R298" s="236"/>
      <c r="S298" s="236"/>
      <c r="T298" s="23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8" t="s">
        <v>192</v>
      </c>
      <c r="AU298" s="238" t="s">
        <v>85</v>
      </c>
      <c r="AV298" s="13" t="s">
        <v>85</v>
      </c>
      <c r="AW298" s="13" t="s">
        <v>36</v>
      </c>
      <c r="AX298" s="13" t="s">
        <v>83</v>
      </c>
      <c r="AY298" s="238" t="s">
        <v>125</v>
      </c>
    </row>
    <row r="299" s="2" customFormat="1" ht="16.5" customHeight="1">
      <c r="A299" s="39"/>
      <c r="B299" s="40"/>
      <c r="C299" s="205" t="s">
        <v>648</v>
      </c>
      <c r="D299" s="205" t="s">
        <v>128</v>
      </c>
      <c r="E299" s="206" t="s">
        <v>649</v>
      </c>
      <c r="F299" s="207" t="s">
        <v>650</v>
      </c>
      <c r="G299" s="208" t="s">
        <v>188</v>
      </c>
      <c r="H299" s="209">
        <v>454.51499999999999</v>
      </c>
      <c r="I299" s="210"/>
      <c r="J299" s="211">
        <f>ROUND(I299*H299,2)</f>
        <v>0</v>
      </c>
      <c r="K299" s="207" t="s">
        <v>132</v>
      </c>
      <c r="L299" s="45"/>
      <c r="M299" s="212" t="s">
        <v>19</v>
      </c>
      <c r="N299" s="213" t="s">
        <v>46</v>
      </c>
      <c r="O299" s="85"/>
      <c r="P299" s="214">
        <f>O299*H299</f>
        <v>0</v>
      </c>
      <c r="Q299" s="214">
        <v>0</v>
      </c>
      <c r="R299" s="214">
        <f>Q299*H299</f>
        <v>0</v>
      </c>
      <c r="S299" s="214">
        <v>0.00594</v>
      </c>
      <c r="T299" s="215">
        <f>S299*H299</f>
        <v>2.6998191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242</v>
      </c>
      <c r="AT299" s="216" t="s">
        <v>128</v>
      </c>
      <c r="AU299" s="216" t="s">
        <v>85</v>
      </c>
      <c r="AY299" s="18" t="s">
        <v>125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83</v>
      </c>
      <c r="BK299" s="217">
        <f>ROUND(I299*H299,2)</f>
        <v>0</v>
      </c>
      <c r="BL299" s="18" t="s">
        <v>242</v>
      </c>
      <c r="BM299" s="216" t="s">
        <v>651</v>
      </c>
    </row>
    <row r="300" s="2" customFormat="1">
      <c r="A300" s="39"/>
      <c r="B300" s="40"/>
      <c r="C300" s="41"/>
      <c r="D300" s="218" t="s">
        <v>135</v>
      </c>
      <c r="E300" s="41"/>
      <c r="F300" s="219" t="s">
        <v>652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135</v>
      </c>
      <c r="AU300" s="18" t="s">
        <v>85</v>
      </c>
    </row>
    <row r="301" s="13" customFormat="1">
      <c r="A301" s="13"/>
      <c r="B301" s="227"/>
      <c r="C301" s="228"/>
      <c r="D301" s="229" t="s">
        <v>192</v>
      </c>
      <c r="E301" s="230" t="s">
        <v>19</v>
      </c>
      <c r="F301" s="231" t="s">
        <v>559</v>
      </c>
      <c r="G301" s="228"/>
      <c r="H301" s="232">
        <v>20.065000000000001</v>
      </c>
      <c r="I301" s="233"/>
      <c r="J301" s="228"/>
      <c r="K301" s="228"/>
      <c r="L301" s="234"/>
      <c r="M301" s="235"/>
      <c r="N301" s="236"/>
      <c r="O301" s="236"/>
      <c r="P301" s="236"/>
      <c r="Q301" s="236"/>
      <c r="R301" s="236"/>
      <c r="S301" s="236"/>
      <c r="T301" s="23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8" t="s">
        <v>192</v>
      </c>
      <c r="AU301" s="238" t="s">
        <v>85</v>
      </c>
      <c r="AV301" s="13" t="s">
        <v>85</v>
      </c>
      <c r="AW301" s="13" t="s">
        <v>36</v>
      </c>
      <c r="AX301" s="13" t="s">
        <v>75</v>
      </c>
      <c r="AY301" s="238" t="s">
        <v>125</v>
      </c>
    </row>
    <row r="302" s="13" customFormat="1">
      <c r="A302" s="13"/>
      <c r="B302" s="227"/>
      <c r="C302" s="228"/>
      <c r="D302" s="229" t="s">
        <v>192</v>
      </c>
      <c r="E302" s="230" t="s">
        <v>19</v>
      </c>
      <c r="F302" s="231" t="s">
        <v>560</v>
      </c>
      <c r="G302" s="228"/>
      <c r="H302" s="232">
        <v>48.009</v>
      </c>
      <c r="I302" s="233"/>
      <c r="J302" s="228"/>
      <c r="K302" s="228"/>
      <c r="L302" s="234"/>
      <c r="M302" s="235"/>
      <c r="N302" s="236"/>
      <c r="O302" s="236"/>
      <c r="P302" s="236"/>
      <c r="Q302" s="236"/>
      <c r="R302" s="236"/>
      <c r="S302" s="236"/>
      <c r="T302" s="23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8" t="s">
        <v>192</v>
      </c>
      <c r="AU302" s="238" t="s">
        <v>85</v>
      </c>
      <c r="AV302" s="13" t="s">
        <v>85</v>
      </c>
      <c r="AW302" s="13" t="s">
        <v>36</v>
      </c>
      <c r="AX302" s="13" t="s">
        <v>75</v>
      </c>
      <c r="AY302" s="238" t="s">
        <v>125</v>
      </c>
    </row>
    <row r="303" s="13" customFormat="1">
      <c r="A303" s="13"/>
      <c r="B303" s="227"/>
      <c r="C303" s="228"/>
      <c r="D303" s="229" t="s">
        <v>192</v>
      </c>
      <c r="E303" s="230" t="s">
        <v>19</v>
      </c>
      <c r="F303" s="231" t="s">
        <v>561</v>
      </c>
      <c r="G303" s="228"/>
      <c r="H303" s="232">
        <v>33.005000000000003</v>
      </c>
      <c r="I303" s="233"/>
      <c r="J303" s="228"/>
      <c r="K303" s="228"/>
      <c r="L303" s="234"/>
      <c r="M303" s="235"/>
      <c r="N303" s="236"/>
      <c r="O303" s="236"/>
      <c r="P303" s="236"/>
      <c r="Q303" s="236"/>
      <c r="R303" s="236"/>
      <c r="S303" s="236"/>
      <c r="T303" s="23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8" t="s">
        <v>192</v>
      </c>
      <c r="AU303" s="238" t="s">
        <v>85</v>
      </c>
      <c r="AV303" s="13" t="s">
        <v>85</v>
      </c>
      <c r="AW303" s="13" t="s">
        <v>36</v>
      </c>
      <c r="AX303" s="13" t="s">
        <v>75</v>
      </c>
      <c r="AY303" s="238" t="s">
        <v>125</v>
      </c>
    </row>
    <row r="304" s="13" customFormat="1">
      <c r="A304" s="13"/>
      <c r="B304" s="227"/>
      <c r="C304" s="228"/>
      <c r="D304" s="229" t="s">
        <v>192</v>
      </c>
      <c r="E304" s="230" t="s">
        <v>19</v>
      </c>
      <c r="F304" s="231" t="s">
        <v>562</v>
      </c>
      <c r="G304" s="228"/>
      <c r="H304" s="232">
        <v>22.664999999999999</v>
      </c>
      <c r="I304" s="233"/>
      <c r="J304" s="228"/>
      <c r="K304" s="228"/>
      <c r="L304" s="234"/>
      <c r="M304" s="235"/>
      <c r="N304" s="236"/>
      <c r="O304" s="236"/>
      <c r="P304" s="236"/>
      <c r="Q304" s="236"/>
      <c r="R304" s="236"/>
      <c r="S304" s="236"/>
      <c r="T304" s="23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8" t="s">
        <v>192</v>
      </c>
      <c r="AU304" s="238" t="s">
        <v>85</v>
      </c>
      <c r="AV304" s="13" t="s">
        <v>85</v>
      </c>
      <c r="AW304" s="13" t="s">
        <v>36</v>
      </c>
      <c r="AX304" s="13" t="s">
        <v>75</v>
      </c>
      <c r="AY304" s="238" t="s">
        <v>125</v>
      </c>
    </row>
    <row r="305" s="13" customFormat="1">
      <c r="A305" s="13"/>
      <c r="B305" s="227"/>
      <c r="C305" s="228"/>
      <c r="D305" s="229" t="s">
        <v>192</v>
      </c>
      <c r="E305" s="230" t="s">
        <v>19</v>
      </c>
      <c r="F305" s="231" t="s">
        <v>587</v>
      </c>
      <c r="G305" s="228"/>
      <c r="H305" s="232">
        <v>20.710999999999999</v>
      </c>
      <c r="I305" s="233"/>
      <c r="J305" s="228"/>
      <c r="K305" s="228"/>
      <c r="L305" s="234"/>
      <c r="M305" s="235"/>
      <c r="N305" s="236"/>
      <c r="O305" s="236"/>
      <c r="P305" s="236"/>
      <c r="Q305" s="236"/>
      <c r="R305" s="236"/>
      <c r="S305" s="236"/>
      <c r="T305" s="23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8" t="s">
        <v>192</v>
      </c>
      <c r="AU305" s="238" t="s">
        <v>85</v>
      </c>
      <c r="AV305" s="13" t="s">
        <v>85</v>
      </c>
      <c r="AW305" s="13" t="s">
        <v>36</v>
      </c>
      <c r="AX305" s="13" t="s">
        <v>75</v>
      </c>
      <c r="AY305" s="238" t="s">
        <v>125</v>
      </c>
    </row>
    <row r="306" s="13" customFormat="1">
      <c r="A306" s="13"/>
      <c r="B306" s="227"/>
      <c r="C306" s="228"/>
      <c r="D306" s="229" t="s">
        <v>192</v>
      </c>
      <c r="E306" s="230" t="s">
        <v>19</v>
      </c>
      <c r="F306" s="231" t="s">
        <v>588</v>
      </c>
      <c r="G306" s="228"/>
      <c r="H306" s="232">
        <v>3.7330000000000001</v>
      </c>
      <c r="I306" s="233"/>
      <c r="J306" s="228"/>
      <c r="K306" s="228"/>
      <c r="L306" s="234"/>
      <c r="M306" s="235"/>
      <c r="N306" s="236"/>
      <c r="O306" s="236"/>
      <c r="P306" s="236"/>
      <c r="Q306" s="236"/>
      <c r="R306" s="236"/>
      <c r="S306" s="236"/>
      <c r="T306" s="23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8" t="s">
        <v>192</v>
      </c>
      <c r="AU306" s="238" t="s">
        <v>85</v>
      </c>
      <c r="AV306" s="13" t="s">
        <v>85</v>
      </c>
      <c r="AW306" s="13" t="s">
        <v>36</v>
      </c>
      <c r="AX306" s="13" t="s">
        <v>75</v>
      </c>
      <c r="AY306" s="238" t="s">
        <v>125</v>
      </c>
    </row>
    <row r="307" s="13" customFormat="1">
      <c r="A307" s="13"/>
      <c r="B307" s="227"/>
      <c r="C307" s="228"/>
      <c r="D307" s="229" t="s">
        <v>192</v>
      </c>
      <c r="E307" s="230" t="s">
        <v>19</v>
      </c>
      <c r="F307" s="231" t="s">
        <v>563</v>
      </c>
      <c r="G307" s="228"/>
      <c r="H307" s="232">
        <v>189.428</v>
      </c>
      <c r="I307" s="233"/>
      <c r="J307" s="228"/>
      <c r="K307" s="228"/>
      <c r="L307" s="234"/>
      <c r="M307" s="235"/>
      <c r="N307" s="236"/>
      <c r="O307" s="236"/>
      <c r="P307" s="236"/>
      <c r="Q307" s="236"/>
      <c r="R307" s="236"/>
      <c r="S307" s="236"/>
      <c r="T307" s="23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8" t="s">
        <v>192</v>
      </c>
      <c r="AU307" s="238" t="s">
        <v>85</v>
      </c>
      <c r="AV307" s="13" t="s">
        <v>85</v>
      </c>
      <c r="AW307" s="13" t="s">
        <v>36</v>
      </c>
      <c r="AX307" s="13" t="s">
        <v>75</v>
      </c>
      <c r="AY307" s="238" t="s">
        <v>125</v>
      </c>
    </row>
    <row r="308" s="13" customFormat="1">
      <c r="A308" s="13"/>
      <c r="B308" s="227"/>
      <c r="C308" s="228"/>
      <c r="D308" s="229" t="s">
        <v>192</v>
      </c>
      <c r="E308" s="230" t="s">
        <v>19</v>
      </c>
      <c r="F308" s="231" t="s">
        <v>589</v>
      </c>
      <c r="G308" s="228"/>
      <c r="H308" s="232">
        <v>25.302</v>
      </c>
      <c r="I308" s="233"/>
      <c r="J308" s="228"/>
      <c r="K308" s="228"/>
      <c r="L308" s="234"/>
      <c r="M308" s="235"/>
      <c r="N308" s="236"/>
      <c r="O308" s="236"/>
      <c r="P308" s="236"/>
      <c r="Q308" s="236"/>
      <c r="R308" s="236"/>
      <c r="S308" s="236"/>
      <c r="T308" s="23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8" t="s">
        <v>192</v>
      </c>
      <c r="AU308" s="238" t="s">
        <v>85</v>
      </c>
      <c r="AV308" s="13" t="s">
        <v>85</v>
      </c>
      <c r="AW308" s="13" t="s">
        <v>36</v>
      </c>
      <c r="AX308" s="13" t="s">
        <v>75</v>
      </c>
      <c r="AY308" s="238" t="s">
        <v>125</v>
      </c>
    </row>
    <row r="309" s="13" customFormat="1">
      <c r="A309" s="13"/>
      <c r="B309" s="227"/>
      <c r="C309" s="228"/>
      <c r="D309" s="229" t="s">
        <v>192</v>
      </c>
      <c r="E309" s="230" t="s">
        <v>19</v>
      </c>
      <c r="F309" s="231" t="s">
        <v>564</v>
      </c>
      <c r="G309" s="228"/>
      <c r="H309" s="232">
        <v>6.7859999999999996</v>
      </c>
      <c r="I309" s="233"/>
      <c r="J309" s="228"/>
      <c r="K309" s="228"/>
      <c r="L309" s="234"/>
      <c r="M309" s="235"/>
      <c r="N309" s="236"/>
      <c r="O309" s="236"/>
      <c r="P309" s="236"/>
      <c r="Q309" s="236"/>
      <c r="R309" s="236"/>
      <c r="S309" s="236"/>
      <c r="T309" s="23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8" t="s">
        <v>192</v>
      </c>
      <c r="AU309" s="238" t="s">
        <v>85</v>
      </c>
      <c r="AV309" s="13" t="s">
        <v>85</v>
      </c>
      <c r="AW309" s="13" t="s">
        <v>36</v>
      </c>
      <c r="AX309" s="13" t="s">
        <v>75</v>
      </c>
      <c r="AY309" s="238" t="s">
        <v>125</v>
      </c>
    </row>
    <row r="310" s="13" customFormat="1">
      <c r="A310" s="13"/>
      <c r="B310" s="227"/>
      <c r="C310" s="228"/>
      <c r="D310" s="229" t="s">
        <v>192</v>
      </c>
      <c r="E310" s="230" t="s">
        <v>19</v>
      </c>
      <c r="F310" s="231" t="s">
        <v>590</v>
      </c>
      <c r="G310" s="228"/>
      <c r="H310" s="232">
        <v>25.321000000000002</v>
      </c>
      <c r="I310" s="233"/>
      <c r="J310" s="228"/>
      <c r="K310" s="228"/>
      <c r="L310" s="234"/>
      <c r="M310" s="235"/>
      <c r="N310" s="236"/>
      <c r="O310" s="236"/>
      <c r="P310" s="236"/>
      <c r="Q310" s="236"/>
      <c r="R310" s="236"/>
      <c r="S310" s="236"/>
      <c r="T310" s="23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8" t="s">
        <v>192</v>
      </c>
      <c r="AU310" s="238" t="s">
        <v>85</v>
      </c>
      <c r="AV310" s="13" t="s">
        <v>85</v>
      </c>
      <c r="AW310" s="13" t="s">
        <v>36</v>
      </c>
      <c r="AX310" s="13" t="s">
        <v>75</v>
      </c>
      <c r="AY310" s="238" t="s">
        <v>125</v>
      </c>
    </row>
    <row r="311" s="15" customFormat="1">
      <c r="A311" s="15"/>
      <c r="B311" s="261"/>
      <c r="C311" s="262"/>
      <c r="D311" s="229" t="s">
        <v>192</v>
      </c>
      <c r="E311" s="263" t="s">
        <v>19</v>
      </c>
      <c r="F311" s="264" t="s">
        <v>565</v>
      </c>
      <c r="G311" s="262"/>
      <c r="H311" s="265">
        <v>395.02499999999998</v>
      </c>
      <c r="I311" s="266"/>
      <c r="J311" s="262"/>
      <c r="K311" s="262"/>
      <c r="L311" s="267"/>
      <c r="M311" s="268"/>
      <c r="N311" s="269"/>
      <c r="O311" s="269"/>
      <c r="P311" s="269"/>
      <c r="Q311" s="269"/>
      <c r="R311" s="269"/>
      <c r="S311" s="269"/>
      <c r="T311" s="270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1" t="s">
        <v>192</v>
      </c>
      <c r="AU311" s="271" t="s">
        <v>85</v>
      </c>
      <c r="AV311" s="15" t="s">
        <v>144</v>
      </c>
      <c r="AW311" s="15" t="s">
        <v>36</v>
      </c>
      <c r="AX311" s="15" t="s">
        <v>75</v>
      </c>
      <c r="AY311" s="271" t="s">
        <v>125</v>
      </c>
    </row>
    <row r="312" s="13" customFormat="1">
      <c r="A312" s="13"/>
      <c r="B312" s="227"/>
      <c r="C312" s="228"/>
      <c r="D312" s="229" t="s">
        <v>192</v>
      </c>
      <c r="E312" s="230" t="s">
        <v>19</v>
      </c>
      <c r="F312" s="231" t="s">
        <v>591</v>
      </c>
      <c r="G312" s="228"/>
      <c r="H312" s="232">
        <v>0.30099999999999999</v>
      </c>
      <c r="I312" s="233"/>
      <c r="J312" s="228"/>
      <c r="K312" s="228"/>
      <c r="L312" s="234"/>
      <c r="M312" s="235"/>
      <c r="N312" s="236"/>
      <c r="O312" s="236"/>
      <c r="P312" s="236"/>
      <c r="Q312" s="236"/>
      <c r="R312" s="236"/>
      <c r="S312" s="236"/>
      <c r="T312" s="23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8" t="s">
        <v>192</v>
      </c>
      <c r="AU312" s="238" t="s">
        <v>85</v>
      </c>
      <c r="AV312" s="13" t="s">
        <v>85</v>
      </c>
      <c r="AW312" s="13" t="s">
        <v>36</v>
      </c>
      <c r="AX312" s="13" t="s">
        <v>75</v>
      </c>
      <c r="AY312" s="238" t="s">
        <v>125</v>
      </c>
    </row>
    <row r="313" s="13" customFormat="1">
      <c r="A313" s="13"/>
      <c r="B313" s="227"/>
      <c r="C313" s="228"/>
      <c r="D313" s="229" t="s">
        <v>192</v>
      </c>
      <c r="E313" s="230" t="s">
        <v>19</v>
      </c>
      <c r="F313" s="231" t="s">
        <v>566</v>
      </c>
      <c r="G313" s="228"/>
      <c r="H313" s="232">
        <v>1.887</v>
      </c>
      <c r="I313" s="233"/>
      <c r="J313" s="228"/>
      <c r="K313" s="228"/>
      <c r="L313" s="234"/>
      <c r="M313" s="235"/>
      <c r="N313" s="236"/>
      <c r="O313" s="236"/>
      <c r="P313" s="236"/>
      <c r="Q313" s="236"/>
      <c r="R313" s="236"/>
      <c r="S313" s="236"/>
      <c r="T313" s="23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8" t="s">
        <v>192</v>
      </c>
      <c r="AU313" s="238" t="s">
        <v>85</v>
      </c>
      <c r="AV313" s="13" t="s">
        <v>85</v>
      </c>
      <c r="AW313" s="13" t="s">
        <v>36</v>
      </c>
      <c r="AX313" s="13" t="s">
        <v>75</v>
      </c>
      <c r="AY313" s="238" t="s">
        <v>125</v>
      </c>
    </row>
    <row r="314" s="13" customFormat="1">
      <c r="A314" s="13"/>
      <c r="B314" s="227"/>
      <c r="C314" s="228"/>
      <c r="D314" s="229" t="s">
        <v>192</v>
      </c>
      <c r="E314" s="230" t="s">
        <v>19</v>
      </c>
      <c r="F314" s="231" t="s">
        <v>567</v>
      </c>
      <c r="G314" s="228"/>
      <c r="H314" s="232">
        <v>0.93300000000000005</v>
      </c>
      <c r="I314" s="233"/>
      <c r="J314" s="228"/>
      <c r="K314" s="228"/>
      <c r="L314" s="234"/>
      <c r="M314" s="235"/>
      <c r="N314" s="236"/>
      <c r="O314" s="236"/>
      <c r="P314" s="236"/>
      <c r="Q314" s="236"/>
      <c r="R314" s="236"/>
      <c r="S314" s="236"/>
      <c r="T314" s="23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8" t="s">
        <v>192</v>
      </c>
      <c r="AU314" s="238" t="s">
        <v>85</v>
      </c>
      <c r="AV314" s="13" t="s">
        <v>85</v>
      </c>
      <c r="AW314" s="13" t="s">
        <v>36</v>
      </c>
      <c r="AX314" s="13" t="s">
        <v>75</v>
      </c>
      <c r="AY314" s="238" t="s">
        <v>125</v>
      </c>
    </row>
    <row r="315" s="13" customFormat="1">
      <c r="A315" s="13"/>
      <c r="B315" s="227"/>
      <c r="C315" s="228"/>
      <c r="D315" s="229" t="s">
        <v>192</v>
      </c>
      <c r="E315" s="230" t="s">
        <v>19</v>
      </c>
      <c r="F315" s="231" t="s">
        <v>568</v>
      </c>
      <c r="G315" s="228"/>
      <c r="H315" s="232">
        <v>2.5150000000000001</v>
      </c>
      <c r="I315" s="233"/>
      <c r="J315" s="228"/>
      <c r="K315" s="228"/>
      <c r="L315" s="234"/>
      <c r="M315" s="235"/>
      <c r="N315" s="236"/>
      <c r="O315" s="236"/>
      <c r="P315" s="236"/>
      <c r="Q315" s="236"/>
      <c r="R315" s="236"/>
      <c r="S315" s="236"/>
      <c r="T315" s="23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8" t="s">
        <v>192</v>
      </c>
      <c r="AU315" s="238" t="s">
        <v>85</v>
      </c>
      <c r="AV315" s="13" t="s">
        <v>85</v>
      </c>
      <c r="AW315" s="13" t="s">
        <v>36</v>
      </c>
      <c r="AX315" s="13" t="s">
        <v>75</v>
      </c>
      <c r="AY315" s="238" t="s">
        <v>125</v>
      </c>
    </row>
    <row r="316" s="13" customFormat="1">
      <c r="A316" s="13"/>
      <c r="B316" s="227"/>
      <c r="C316" s="228"/>
      <c r="D316" s="229" t="s">
        <v>192</v>
      </c>
      <c r="E316" s="230" t="s">
        <v>19</v>
      </c>
      <c r="F316" s="231" t="s">
        <v>569</v>
      </c>
      <c r="G316" s="228"/>
      <c r="H316" s="232">
        <v>2.968</v>
      </c>
      <c r="I316" s="233"/>
      <c r="J316" s="228"/>
      <c r="K316" s="228"/>
      <c r="L316" s="234"/>
      <c r="M316" s="235"/>
      <c r="N316" s="236"/>
      <c r="O316" s="236"/>
      <c r="P316" s="236"/>
      <c r="Q316" s="236"/>
      <c r="R316" s="236"/>
      <c r="S316" s="236"/>
      <c r="T316" s="23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8" t="s">
        <v>192</v>
      </c>
      <c r="AU316" s="238" t="s">
        <v>85</v>
      </c>
      <c r="AV316" s="13" t="s">
        <v>85</v>
      </c>
      <c r="AW316" s="13" t="s">
        <v>36</v>
      </c>
      <c r="AX316" s="13" t="s">
        <v>75</v>
      </c>
      <c r="AY316" s="238" t="s">
        <v>125</v>
      </c>
    </row>
    <row r="317" s="13" customFormat="1">
      <c r="A317" s="13"/>
      <c r="B317" s="227"/>
      <c r="C317" s="228"/>
      <c r="D317" s="229" t="s">
        <v>192</v>
      </c>
      <c r="E317" s="230" t="s">
        <v>19</v>
      </c>
      <c r="F317" s="231" t="s">
        <v>570</v>
      </c>
      <c r="G317" s="228"/>
      <c r="H317" s="232">
        <v>1.7589999999999999</v>
      </c>
      <c r="I317" s="233"/>
      <c r="J317" s="228"/>
      <c r="K317" s="228"/>
      <c r="L317" s="234"/>
      <c r="M317" s="235"/>
      <c r="N317" s="236"/>
      <c r="O317" s="236"/>
      <c r="P317" s="236"/>
      <c r="Q317" s="236"/>
      <c r="R317" s="236"/>
      <c r="S317" s="236"/>
      <c r="T317" s="23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8" t="s">
        <v>192</v>
      </c>
      <c r="AU317" s="238" t="s">
        <v>85</v>
      </c>
      <c r="AV317" s="13" t="s">
        <v>85</v>
      </c>
      <c r="AW317" s="13" t="s">
        <v>36</v>
      </c>
      <c r="AX317" s="13" t="s">
        <v>75</v>
      </c>
      <c r="AY317" s="238" t="s">
        <v>125</v>
      </c>
    </row>
    <row r="318" s="13" customFormat="1">
      <c r="A318" s="13"/>
      <c r="B318" s="227"/>
      <c r="C318" s="228"/>
      <c r="D318" s="229" t="s">
        <v>192</v>
      </c>
      <c r="E318" s="230" t="s">
        <v>19</v>
      </c>
      <c r="F318" s="231" t="s">
        <v>571</v>
      </c>
      <c r="G318" s="228"/>
      <c r="H318" s="232">
        <v>4.9720000000000004</v>
      </c>
      <c r="I318" s="233"/>
      <c r="J318" s="228"/>
      <c r="K318" s="228"/>
      <c r="L318" s="234"/>
      <c r="M318" s="235"/>
      <c r="N318" s="236"/>
      <c r="O318" s="236"/>
      <c r="P318" s="236"/>
      <c r="Q318" s="236"/>
      <c r="R318" s="236"/>
      <c r="S318" s="236"/>
      <c r="T318" s="23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8" t="s">
        <v>192</v>
      </c>
      <c r="AU318" s="238" t="s">
        <v>85</v>
      </c>
      <c r="AV318" s="13" t="s">
        <v>85</v>
      </c>
      <c r="AW318" s="13" t="s">
        <v>36</v>
      </c>
      <c r="AX318" s="13" t="s">
        <v>75</v>
      </c>
      <c r="AY318" s="238" t="s">
        <v>125</v>
      </c>
    </row>
    <row r="319" s="13" customFormat="1">
      <c r="A319" s="13"/>
      <c r="B319" s="227"/>
      <c r="C319" s="228"/>
      <c r="D319" s="229" t="s">
        <v>192</v>
      </c>
      <c r="E319" s="230" t="s">
        <v>19</v>
      </c>
      <c r="F319" s="231" t="s">
        <v>572</v>
      </c>
      <c r="G319" s="228"/>
      <c r="H319" s="232">
        <v>2.306</v>
      </c>
      <c r="I319" s="233"/>
      <c r="J319" s="228"/>
      <c r="K319" s="228"/>
      <c r="L319" s="234"/>
      <c r="M319" s="235"/>
      <c r="N319" s="236"/>
      <c r="O319" s="236"/>
      <c r="P319" s="236"/>
      <c r="Q319" s="236"/>
      <c r="R319" s="236"/>
      <c r="S319" s="236"/>
      <c r="T319" s="23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8" t="s">
        <v>192</v>
      </c>
      <c r="AU319" s="238" t="s">
        <v>85</v>
      </c>
      <c r="AV319" s="13" t="s">
        <v>85</v>
      </c>
      <c r="AW319" s="13" t="s">
        <v>36</v>
      </c>
      <c r="AX319" s="13" t="s">
        <v>75</v>
      </c>
      <c r="AY319" s="238" t="s">
        <v>125</v>
      </c>
    </row>
    <row r="320" s="13" customFormat="1">
      <c r="A320" s="13"/>
      <c r="B320" s="227"/>
      <c r="C320" s="228"/>
      <c r="D320" s="229" t="s">
        <v>192</v>
      </c>
      <c r="E320" s="230" t="s">
        <v>19</v>
      </c>
      <c r="F320" s="231" t="s">
        <v>573</v>
      </c>
      <c r="G320" s="228"/>
      <c r="H320" s="232">
        <v>3.677</v>
      </c>
      <c r="I320" s="233"/>
      <c r="J320" s="228"/>
      <c r="K320" s="228"/>
      <c r="L320" s="234"/>
      <c r="M320" s="235"/>
      <c r="N320" s="236"/>
      <c r="O320" s="236"/>
      <c r="P320" s="236"/>
      <c r="Q320" s="236"/>
      <c r="R320" s="236"/>
      <c r="S320" s="236"/>
      <c r="T320" s="23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8" t="s">
        <v>192</v>
      </c>
      <c r="AU320" s="238" t="s">
        <v>85</v>
      </c>
      <c r="AV320" s="13" t="s">
        <v>85</v>
      </c>
      <c r="AW320" s="13" t="s">
        <v>36</v>
      </c>
      <c r="AX320" s="13" t="s">
        <v>75</v>
      </c>
      <c r="AY320" s="238" t="s">
        <v>125</v>
      </c>
    </row>
    <row r="321" s="13" customFormat="1">
      <c r="A321" s="13"/>
      <c r="B321" s="227"/>
      <c r="C321" s="228"/>
      <c r="D321" s="229" t="s">
        <v>192</v>
      </c>
      <c r="E321" s="230" t="s">
        <v>19</v>
      </c>
      <c r="F321" s="231" t="s">
        <v>574</v>
      </c>
      <c r="G321" s="228"/>
      <c r="H321" s="232">
        <v>1.4590000000000001</v>
      </c>
      <c r="I321" s="233"/>
      <c r="J321" s="228"/>
      <c r="K321" s="228"/>
      <c r="L321" s="234"/>
      <c r="M321" s="235"/>
      <c r="N321" s="236"/>
      <c r="O321" s="236"/>
      <c r="P321" s="236"/>
      <c r="Q321" s="236"/>
      <c r="R321" s="236"/>
      <c r="S321" s="236"/>
      <c r="T321" s="23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8" t="s">
        <v>192</v>
      </c>
      <c r="AU321" s="238" t="s">
        <v>85</v>
      </c>
      <c r="AV321" s="13" t="s">
        <v>85</v>
      </c>
      <c r="AW321" s="13" t="s">
        <v>36</v>
      </c>
      <c r="AX321" s="13" t="s">
        <v>75</v>
      </c>
      <c r="AY321" s="238" t="s">
        <v>125</v>
      </c>
    </row>
    <row r="322" s="13" customFormat="1">
      <c r="A322" s="13"/>
      <c r="B322" s="227"/>
      <c r="C322" s="228"/>
      <c r="D322" s="229" t="s">
        <v>192</v>
      </c>
      <c r="E322" s="230" t="s">
        <v>19</v>
      </c>
      <c r="F322" s="231" t="s">
        <v>575</v>
      </c>
      <c r="G322" s="228"/>
      <c r="H322" s="232">
        <v>0.81799999999999995</v>
      </c>
      <c r="I322" s="233"/>
      <c r="J322" s="228"/>
      <c r="K322" s="228"/>
      <c r="L322" s="234"/>
      <c r="M322" s="235"/>
      <c r="N322" s="236"/>
      <c r="O322" s="236"/>
      <c r="P322" s="236"/>
      <c r="Q322" s="236"/>
      <c r="R322" s="236"/>
      <c r="S322" s="236"/>
      <c r="T322" s="23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8" t="s">
        <v>192</v>
      </c>
      <c r="AU322" s="238" t="s">
        <v>85</v>
      </c>
      <c r="AV322" s="13" t="s">
        <v>85</v>
      </c>
      <c r="AW322" s="13" t="s">
        <v>36</v>
      </c>
      <c r="AX322" s="13" t="s">
        <v>75</v>
      </c>
      <c r="AY322" s="238" t="s">
        <v>125</v>
      </c>
    </row>
    <row r="323" s="13" customFormat="1">
      <c r="A323" s="13"/>
      <c r="B323" s="227"/>
      <c r="C323" s="228"/>
      <c r="D323" s="229" t="s">
        <v>192</v>
      </c>
      <c r="E323" s="230" t="s">
        <v>19</v>
      </c>
      <c r="F323" s="231" t="s">
        <v>592</v>
      </c>
      <c r="G323" s="228"/>
      <c r="H323" s="232">
        <v>1.1479999999999999</v>
      </c>
      <c r="I323" s="233"/>
      <c r="J323" s="228"/>
      <c r="K323" s="228"/>
      <c r="L323" s="234"/>
      <c r="M323" s="235"/>
      <c r="N323" s="236"/>
      <c r="O323" s="236"/>
      <c r="P323" s="236"/>
      <c r="Q323" s="236"/>
      <c r="R323" s="236"/>
      <c r="S323" s="236"/>
      <c r="T323" s="23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8" t="s">
        <v>192</v>
      </c>
      <c r="AU323" s="238" t="s">
        <v>85</v>
      </c>
      <c r="AV323" s="13" t="s">
        <v>85</v>
      </c>
      <c r="AW323" s="13" t="s">
        <v>36</v>
      </c>
      <c r="AX323" s="13" t="s">
        <v>75</v>
      </c>
      <c r="AY323" s="238" t="s">
        <v>125</v>
      </c>
    </row>
    <row r="324" s="13" customFormat="1">
      <c r="A324" s="13"/>
      <c r="B324" s="227"/>
      <c r="C324" s="228"/>
      <c r="D324" s="229" t="s">
        <v>192</v>
      </c>
      <c r="E324" s="230" t="s">
        <v>19</v>
      </c>
      <c r="F324" s="231" t="s">
        <v>576</v>
      </c>
      <c r="G324" s="228"/>
      <c r="H324" s="232">
        <v>2.4119999999999999</v>
      </c>
      <c r="I324" s="233"/>
      <c r="J324" s="228"/>
      <c r="K324" s="228"/>
      <c r="L324" s="234"/>
      <c r="M324" s="235"/>
      <c r="N324" s="236"/>
      <c r="O324" s="236"/>
      <c r="P324" s="236"/>
      <c r="Q324" s="236"/>
      <c r="R324" s="236"/>
      <c r="S324" s="236"/>
      <c r="T324" s="23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8" t="s">
        <v>192</v>
      </c>
      <c r="AU324" s="238" t="s">
        <v>85</v>
      </c>
      <c r="AV324" s="13" t="s">
        <v>85</v>
      </c>
      <c r="AW324" s="13" t="s">
        <v>36</v>
      </c>
      <c r="AX324" s="13" t="s">
        <v>75</v>
      </c>
      <c r="AY324" s="238" t="s">
        <v>125</v>
      </c>
    </row>
    <row r="325" s="13" customFormat="1">
      <c r="A325" s="13"/>
      <c r="B325" s="227"/>
      <c r="C325" s="228"/>
      <c r="D325" s="229" t="s">
        <v>192</v>
      </c>
      <c r="E325" s="230" t="s">
        <v>19</v>
      </c>
      <c r="F325" s="231" t="s">
        <v>577</v>
      </c>
      <c r="G325" s="228"/>
      <c r="H325" s="232">
        <v>7.5599999999999996</v>
      </c>
      <c r="I325" s="233"/>
      <c r="J325" s="228"/>
      <c r="K325" s="228"/>
      <c r="L325" s="234"/>
      <c r="M325" s="235"/>
      <c r="N325" s="236"/>
      <c r="O325" s="236"/>
      <c r="P325" s="236"/>
      <c r="Q325" s="236"/>
      <c r="R325" s="236"/>
      <c r="S325" s="236"/>
      <c r="T325" s="23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8" t="s">
        <v>192</v>
      </c>
      <c r="AU325" s="238" t="s">
        <v>85</v>
      </c>
      <c r="AV325" s="13" t="s">
        <v>85</v>
      </c>
      <c r="AW325" s="13" t="s">
        <v>36</v>
      </c>
      <c r="AX325" s="13" t="s">
        <v>75</v>
      </c>
      <c r="AY325" s="238" t="s">
        <v>125</v>
      </c>
    </row>
    <row r="326" s="13" customFormat="1">
      <c r="A326" s="13"/>
      <c r="B326" s="227"/>
      <c r="C326" s="228"/>
      <c r="D326" s="229" t="s">
        <v>192</v>
      </c>
      <c r="E326" s="230" t="s">
        <v>19</v>
      </c>
      <c r="F326" s="231" t="s">
        <v>578</v>
      </c>
      <c r="G326" s="228"/>
      <c r="H326" s="232">
        <v>2</v>
      </c>
      <c r="I326" s="233"/>
      <c r="J326" s="228"/>
      <c r="K326" s="228"/>
      <c r="L326" s="234"/>
      <c r="M326" s="235"/>
      <c r="N326" s="236"/>
      <c r="O326" s="236"/>
      <c r="P326" s="236"/>
      <c r="Q326" s="236"/>
      <c r="R326" s="236"/>
      <c r="S326" s="236"/>
      <c r="T326" s="23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8" t="s">
        <v>192</v>
      </c>
      <c r="AU326" s="238" t="s">
        <v>85</v>
      </c>
      <c r="AV326" s="13" t="s">
        <v>85</v>
      </c>
      <c r="AW326" s="13" t="s">
        <v>36</v>
      </c>
      <c r="AX326" s="13" t="s">
        <v>75</v>
      </c>
      <c r="AY326" s="238" t="s">
        <v>125</v>
      </c>
    </row>
    <row r="327" s="13" customFormat="1">
      <c r="A327" s="13"/>
      <c r="B327" s="227"/>
      <c r="C327" s="228"/>
      <c r="D327" s="229" t="s">
        <v>192</v>
      </c>
      <c r="E327" s="230" t="s">
        <v>19</v>
      </c>
      <c r="F327" s="231" t="s">
        <v>579</v>
      </c>
      <c r="G327" s="228"/>
      <c r="H327" s="232">
        <v>2.8999999999999999</v>
      </c>
      <c r="I327" s="233"/>
      <c r="J327" s="228"/>
      <c r="K327" s="228"/>
      <c r="L327" s="234"/>
      <c r="M327" s="235"/>
      <c r="N327" s="236"/>
      <c r="O327" s="236"/>
      <c r="P327" s="236"/>
      <c r="Q327" s="236"/>
      <c r="R327" s="236"/>
      <c r="S327" s="236"/>
      <c r="T327" s="23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8" t="s">
        <v>192</v>
      </c>
      <c r="AU327" s="238" t="s">
        <v>85</v>
      </c>
      <c r="AV327" s="13" t="s">
        <v>85</v>
      </c>
      <c r="AW327" s="13" t="s">
        <v>36</v>
      </c>
      <c r="AX327" s="13" t="s">
        <v>75</v>
      </c>
      <c r="AY327" s="238" t="s">
        <v>125</v>
      </c>
    </row>
    <row r="328" s="13" customFormat="1">
      <c r="A328" s="13"/>
      <c r="B328" s="227"/>
      <c r="C328" s="228"/>
      <c r="D328" s="229" t="s">
        <v>192</v>
      </c>
      <c r="E328" s="230" t="s">
        <v>19</v>
      </c>
      <c r="F328" s="231" t="s">
        <v>580</v>
      </c>
      <c r="G328" s="228"/>
      <c r="H328" s="232">
        <v>19.875</v>
      </c>
      <c r="I328" s="233"/>
      <c r="J328" s="228"/>
      <c r="K328" s="228"/>
      <c r="L328" s="234"/>
      <c r="M328" s="235"/>
      <c r="N328" s="236"/>
      <c r="O328" s="236"/>
      <c r="P328" s="236"/>
      <c r="Q328" s="236"/>
      <c r="R328" s="236"/>
      <c r="S328" s="236"/>
      <c r="T328" s="23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8" t="s">
        <v>192</v>
      </c>
      <c r="AU328" s="238" t="s">
        <v>85</v>
      </c>
      <c r="AV328" s="13" t="s">
        <v>85</v>
      </c>
      <c r="AW328" s="13" t="s">
        <v>36</v>
      </c>
      <c r="AX328" s="13" t="s">
        <v>75</v>
      </c>
      <c r="AY328" s="238" t="s">
        <v>125</v>
      </c>
    </row>
    <row r="329" s="15" customFormat="1">
      <c r="A329" s="15"/>
      <c r="B329" s="261"/>
      <c r="C329" s="262"/>
      <c r="D329" s="229" t="s">
        <v>192</v>
      </c>
      <c r="E329" s="263" t="s">
        <v>19</v>
      </c>
      <c r="F329" s="264" t="s">
        <v>581</v>
      </c>
      <c r="G329" s="262"/>
      <c r="H329" s="265">
        <v>59.490000000000002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1" t="s">
        <v>192</v>
      </c>
      <c r="AU329" s="271" t="s">
        <v>85</v>
      </c>
      <c r="AV329" s="15" t="s">
        <v>144</v>
      </c>
      <c r="AW329" s="15" t="s">
        <v>36</v>
      </c>
      <c r="AX329" s="15" t="s">
        <v>75</v>
      </c>
      <c r="AY329" s="271" t="s">
        <v>125</v>
      </c>
    </row>
    <row r="330" s="14" customFormat="1">
      <c r="A330" s="14"/>
      <c r="B330" s="239"/>
      <c r="C330" s="240"/>
      <c r="D330" s="229" t="s">
        <v>192</v>
      </c>
      <c r="E330" s="241" t="s">
        <v>330</v>
      </c>
      <c r="F330" s="242" t="s">
        <v>202</v>
      </c>
      <c r="G330" s="240"/>
      <c r="H330" s="243">
        <v>454.51499999999999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9" t="s">
        <v>192</v>
      </c>
      <c r="AU330" s="249" t="s">
        <v>85</v>
      </c>
      <c r="AV330" s="14" t="s">
        <v>151</v>
      </c>
      <c r="AW330" s="14" t="s">
        <v>36</v>
      </c>
      <c r="AX330" s="14" t="s">
        <v>83</v>
      </c>
      <c r="AY330" s="249" t="s">
        <v>125</v>
      </c>
    </row>
    <row r="331" s="2" customFormat="1" ht="16.5" customHeight="1">
      <c r="A331" s="39"/>
      <c r="B331" s="40"/>
      <c r="C331" s="205" t="s">
        <v>653</v>
      </c>
      <c r="D331" s="205" t="s">
        <v>128</v>
      </c>
      <c r="E331" s="206" t="s">
        <v>654</v>
      </c>
      <c r="F331" s="207" t="s">
        <v>655</v>
      </c>
      <c r="G331" s="208" t="s">
        <v>270</v>
      </c>
      <c r="H331" s="209">
        <v>26.782</v>
      </c>
      <c r="I331" s="210"/>
      <c r="J331" s="211">
        <f>ROUND(I331*H331,2)</f>
        <v>0</v>
      </c>
      <c r="K331" s="207" t="s">
        <v>132</v>
      </c>
      <c r="L331" s="45"/>
      <c r="M331" s="212" t="s">
        <v>19</v>
      </c>
      <c r="N331" s="213" t="s">
        <v>46</v>
      </c>
      <c r="O331" s="85"/>
      <c r="P331" s="214">
        <f>O331*H331</f>
        <v>0</v>
      </c>
      <c r="Q331" s="214">
        <v>0</v>
      </c>
      <c r="R331" s="214">
        <f>Q331*H331</f>
        <v>0</v>
      </c>
      <c r="S331" s="214">
        <v>0.00348</v>
      </c>
      <c r="T331" s="215">
        <f>S331*H331</f>
        <v>0.093201359999999997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242</v>
      </c>
      <c r="AT331" s="216" t="s">
        <v>128</v>
      </c>
      <c r="AU331" s="216" t="s">
        <v>85</v>
      </c>
      <c r="AY331" s="18" t="s">
        <v>125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83</v>
      </c>
      <c r="BK331" s="217">
        <f>ROUND(I331*H331,2)</f>
        <v>0</v>
      </c>
      <c r="BL331" s="18" t="s">
        <v>242</v>
      </c>
      <c r="BM331" s="216" t="s">
        <v>656</v>
      </c>
    </row>
    <row r="332" s="2" customFormat="1">
      <c r="A332" s="39"/>
      <c r="B332" s="40"/>
      <c r="C332" s="41"/>
      <c r="D332" s="218" t="s">
        <v>135</v>
      </c>
      <c r="E332" s="41"/>
      <c r="F332" s="219" t="s">
        <v>657</v>
      </c>
      <c r="G332" s="41"/>
      <c r="H332" s="41"/>
      <c r="I332" s="220"/>
      <c r="J332" s="41"/>
      <c r="K332" s="41"/>
      <c r="L332" s="45"/>
      <c r="M332" s="221"/>
      <c r="N332" s="22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135</v>
      </c>
      <c r="AU332" s="18" t="s">
        <v>85</v>
      </c>
    </row>
    <row r="333" s="13" customFormat="1">
      <c r="A333" s="13"/>
      <c r="B333" s="227"/>
      <c r="C333" s="228"/>
      <c r="D333" s="229" t="s">
        <v>192</v>
      </c>
      <c r="E333" s="230" t="s">
        <v>19</v>
      </c>
      <c r="F333" s="231" t="s">
        <v>658</v>
      </c>
      <c r="G333" s="228"/>
      <c r="H333" s="232">
        <v>4.8259999999999996</v>
      </c>
      <c r="I333" s="233"/>
      <c r="J333" s="228"/>
      <c r="K333" s="228"/>
      <c r="L333" s="234"/>
      <c r="M333" s="235"/>
      <c r="N333" s="236"/>
      <c r="O333" s="236"/>
      <c r="P333" s="236"/>
      <c r="Q333" s="236"/>
      <c r="R333" s="236"/>
      <c r="S333" s="236"/>
      <c r="T333" s="23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8" t="s">
        <v>192</v>
      </c>
      <c r="AU333" s="238" t="s">
        <v>85</v>
      </c>
      <c r="AV333" s="13" t="s">
        <v>85</v>
      </c>
      <c r="AW333" s="13" t="s">
        <v>36</v>
      </c>
      <c r="AX333" s="13" t="s">
        <v>75</v>
      </c>
      <c r="AY333" s="238" t="s">
        <v>125</v>
      </c>
    </row>
    <row r="334" s="13" customFormat="1">
      <c r="A334" s="13"/>
      <c r="B334" s="227"/>
      <c r="C334" s="228"/>
      <c r="D334" s="229" t="s">
        <v>192</v>
      </c>
      <c r="E334" s="230" t="s">
        <v>19</v>
      </c>
      <c r="F334" s="231" t="s">
        <v>659</v>
      </c>
      <c r="G334" s="228"/>
      <c r="H334" s="232">
        <v>13.206</v>
      </c>
      <c r="I334" s="233"/>
      <c r="J334" s="228"/>
      <c r="K334" s="228"/>
      <c r="L334" s="234"/>
      <c r="M334" s="235"/>
      <c r="N334" s="236"/>
      <c r="O334" s="236"/>
      <c r="P334" s="236"/>
      <c r="Q334" s="236"/>
      <c r="R334" s="236"/>
      <c r="S334" s="236"/>
      <c r="T334" s="23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8" t="s">
        <v>192</v>
      </c>
      <c r="AU334" s="238" t="s">
        <v>85</v>
      </c>
      <c r="AV334" s="13" t="s">
        <v>85</v>
      </c>
      <c r="AW334" s="13" t="s">
        <v>36</v>
      </c>
      <c r="AX334" s="13" t="s">
        <v>75</v>
      </c>
      <c r="AY334" s="238" t="s">
        <v>125</v>
      </c>
    </row>
    <row r="335" s="13" customFormat="1">
      <c r="A335" s="13"/>
      <c r="B335" s="227"/>
      <c r="C335" s="228"/>
      <c r="D335" s="229" t="s">
        <v>192</v>
      </c>
      <c r="E335" s="230" t="s">
        <v>19</v>
      </c>
      <c r="F335" s="231" t="s">
        <v>660</v>
      </c>
      <c r="G335" s="228"/>
      <c r="H335" s="232">
        <v>8.75</v>
      </c>
      <c r="I335" s="233"/>
      <c r="J335" s="228"/>
      <c r="K335" s="228"/>
      <c r="L335" s="234"/>
      <c r="M335" s="235"/>
      <c r="N335" s="236"/>
      <c r="O335" s="236"/>
      <c r="P335" s="236"/>
      <c r="Q335" s="236"/>
      <c r="R335" s="236"/>
      <c r="S335" s="236"/>
      <c r="T335" s="23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8" t="s">
        <v>192</v>
      </c>
      <c r="AU335" s="238" t="s">
        <v>85</v>
      </c>
      <c r="AV335" s="13" t="s">
        <v>85</v>
      </c>
      <c r="AW335" s="13" t="s">
        <v>36</v>
      </c>
      <c r="AX335" s="13" t="s">
        <v>75</v>
      </c>
      <c r="AY335" s="238" t="s">
        <v>125</v>
      </c>
    </row>
    <row r="336" s="14" customFormat="1">
      <c r="A336" s="14"/>
      <c r="B336" s="239"/>
      <c r="C336" s="240"/>
      <c r="D336" s="229" t="s">
        <v>192</v>
      </c>
      <c r="E336" s="241" t="s">
        <v>19</v>
      </c>
      <c r="F336" s="242" t="s">
        <v>202</v>
      </c>
      <c r="G336" s="240"/>
      <c r="H336" s="243">
        <v>26.782</v>
      </c>
      <c r="I336" s="244"/>
      <c r="J336" s="240"/>
      <c r="K336" s="240"/>
      <c r="L336" s="245"/>
      <c r="M336" s="246"/>
      <c r="N336" s="247"/>
      <c r="O336" s="247"/>
      <c r="P336" s="247"/>
      <c r="Q336" s="247"/>
      <c r="R336" s="247"/>
      <c r="S336" s="247"/>
      <c r="T336" s="24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9" t="s">
        <v>192</v>
      </c>
      <c r="AU336" s="249" t="s">
        <v>85</v>
      </c>
      <c r="AV336" s="14" t="s">
        <v>151</v>
      </c>
      <c r="AW336" s="14" t="s">
        <v>36</v>
      </c>
      <c r="AX336" s="14" t="s">
        <v>83</v>
      </c>
      <c r="AY336" s="249" t="s">
        <v>125</v>
      </c>
    </row>
    <row r="337" s="2" customFormat="1" ht="16.5" customHeight="1">
      <c r="A337" s="39"/>
      <c r="B337" s="40"/>
      <c r="C337" s="205" t="s">
        <v>661</v>
      </c>
      <c r="D337" s="205" t="s">
        <v>128</v>
      </c>
      <c r="E337" s="206" t="s">
        <v>662</v>
      </c>
      <c r="F337" s="207" t="s">
        <v>663</v>
      </c>
      <c r="G337" s="208" t="s">
        <v>188</v>
      </c>
      <c r="H337" s="209">
        <v>454.51499999999999</v>
      </c>
      <c r="I337" s="210"/>
      <c r="J337" s="211">
        <f>ROUND(I337*H337,2)</f>
        <v>0</v>
      </c>
      <c r="K337" s="207" t="s">
        <v>132</v>
      </c>
      <c r="L337" s="45"/>
      <c r="M337" s="212" t="s">
        <v>19</v>
      </c>
      <c r="N337" s="213" t="s">
        <v>46</v>
      </c>
      <c r="O337" s="85"/>
      <c r="P337" s="214">
        <f>O337*H337</f>
        <v>0</v>
      </c>
      <c r="Q337" s="214">
        <v>0</v>
      </c>
      <c r="R337" s="214">
        <f>Q337*H337</f>
        <v>0</v>
      </c>
      <c r="S337" s="214">
        <v>0</v>
      </c>
      <c r="T337" s="21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6" t="s">
        <v>242</v>
      </c>
      <c r="AT337" s="216" t="s">
        <v>128</v>
      </c>
      <c r="AU337" s="216" t="s">
        <v>85</v>
      </c>
      <c r="AY337" s="18" t="s">
        <v>125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83</v>
      </c>
      <c r="BK337" s="217">
        <f>ROUND(I337*H337,2)</f>
        <v>0</v>
      </c>
      <c r="BL337" s="18" t="s">
        <v>242</v>
      </c>
      <c r="BM337" s="216" t="s">
        <v>664</v>
      </c>
    </row>
    <row r="338" s="2" customFormat="1">
      <c r="A338" s="39"/>
      <c r="B338" s="40"/>
      <c r="C338" s="41"/>
      <c r="D338" s="218" t="s">
        <v>135</v>
      </c>
      <c r="E338" s="41"/>
      <c r="F338" s="219" t="s">
        <v>665</v>
      </c>
      <c r="G338" s="41"/>
      <c r="H338" s="41"/>
      <c r="I338" s="220"/>
      <c r="J338" s="41"/>
      <c r="K338" s="41"/>
      <c r="L338" s="45"/>
      <c r="M338" s="221"/>
      <c r="N338" s="222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135</v>
      </c>
      <c r="AU338" s="18" t="s">
        <v>85</v>
      </c>
    </row>
    <row r="339" s="13" customFormat="1">
      <c r="A339" s="13"/>
      <c r="B339" s="227"/>
      <c r="C339" s="228"/>
      <c r="D339" s="229" t="s">
        <v>192</v>
      </c>
      <c r="E339" s="230" t="s">
        <v>19</v>
      </c>
      <c r="F339" s="231" t="s">
        <v>666</v>
      </c>
      <c r="G339" s="228"/>
      <c r="H339" s="232">
        <v>454.51499999999999</v>
      </c>
      <c r="I339" s="233"/>
      <c r="J339" s="228"/>
      <c r="K339" s="228"/>
      <c r="L339" s="234"/>
      <c r="M339" s="235"/>
      <c r="N339" s="236"/>
      <c r="O339" s="236"/>
      <c r="P339" s="236"/>
      <c r="Q339" s="236"/>
      <c r="R339" s="236"/>
      <c r="S339" s="236"/>
      <c r="T339" s="23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8" t="s">
        <v>192</v>
      </c>
      <c r="AU339" s="238" t="s">
        <v>85</v>
      </c>
      <c r="AV339" s="13" t="s">
        <v>85</v>
      </c>
      <c r="AW339" s="13" t="s">
        <v>36</v>
      </c>
      <c r="AX339" s="13" t="s">
        <v>83</v>
      </c>
      <c r="AY339" s="238" t="s">
        <v>125</v>
      </c>
    </row>
    <row r="340" s="2" customFormat="1" ht="24.15" customHeight="1">
      <c r="A340" s="39"/>
      <c r="B340" s="40"/>
      <c r="C340" s="250" t="s">
        <v>667</v>
      </c>
      <c r="D340" s="250" t="s">
        <v>247</v>
      </c>
      <c r="E340" s="251" t="s">
        <v>668</v>
      </c>
      <c r="F340" s="252" t="s">
        <v>669</v>
      </c>
      <c r="G340" s="253" t="s">
        <v>188</v>
      </c>
      <c r="H340" s="254">
        <v>522.69200000000001</v>
      </c>
      <c r="I340" s="255"/>
      <c r="J340" s="256">
        <f>ROUND(I340*H340,2)</f>
        <v>0</v>
      </c>
      <c r="K340" s="252" t="s">
        <v>132</v>
      </c>
      <c r="L340" s="257"/>
      <c r="M340" s="258" t="s">
        <v>19</v>
      </c>
      <c r="N340" s="259" t="s">
        <v>46</v>
      </c>
      <c r="O340" s="85"/>
      <c r="P340" s="214">
        <f>O340*H340</f>
        <v>0</v>
      </c>
      <c r="Q340" s="214">
        <v>0.00040000000000000002</v>
      </c>
      <c r="R340" s="214">
        <f>Q340*H340</f>
        <v>0.20907680000000001</v>
      </c>
      <c r="S340" s="214">
        <v>0</v>
      </c>
      <c r="T340" s="21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250</v>
      </c>
      <c r="AT340" s="216" t="s">
        <v>247</v>
      </c>
      <c r="AU340" s="216" t="s">
        <v>85</v>
      </c>
      <c r="AY340" s="18" t="s">
        <v>125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83</v>
      </c>
      <c r="BK340" s="217">
        <f>ROUND(I340*H340,2)</f>
        <v>0</v>
      </c>
      <c r="BL340" s="18" t="s">
        <v>242</v>
      </c>
      <c r="BM340" s="216" t="s">
        <v>670</v>
      </c>
    </row>
    <row r="341" s="13" customFormat="1">
      <c r="A341" s="13"/>
      <c r="B341" s="227"/>
      <c r="C341" s="228"/>
      <c r="D341" s="229" t="s">
        <v>192</v>
      </c>
      <c r="E341" s="228"/>
      <c r="F341" s="231" t="s">
        <v>671</v>
      </c>
      <c r="G341" s="228"/>
      <c r="H341" s="232">
        <v>522.69200000000001</v>
      </c>
      <c r="I341" s="233"/>
      <c r="J341" s="228"/>
      <c r="K341" s="228"/>
      <c r="L341" s="234"/>
      <c r="M341" s="235"/>
      <c r="N341" s="236"/>
      <c r="O341" s="236"/>
      <c r="P341" s="236"/>
      <c r="Q341" s="236"/>
      <c r="R341" s="236"/>
      <c r="S341" s="236"/>
      <c r="T341" s="23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8" t="s">
        <v>192</v>
      </c>
      <c r="AU341" s="238" t="s">
        <v>85</v>
      </c>
      <c r="AV341" s="13" t="s">
        <v>85</v>
      </c>
      <c r="AW341" s="13" t="s">
        <v>4</v>
      </c>
      <c r="AX341" s="13" t="s">
        <v>83</v>
      </c>
      <c r="AY341" s="238" t="s">
        <v>125</v>
      </c>
    </row>
    <row r="342" s="2" customFormat="1" ht="16.5" customHeight="1">
      <c r="A342" s="39"/>
      <c r="B342" s="40"/>
      <c r="C342" s="250" t="s">
        <v>672</v>
      </c>
      <c r="D342" s="250" t="s">
        <v>247</v>
      </c>
      <c r="E342" s="251" t="s">
        <v>673</v>
      </c>
      <c r="F342" s="252" t="s">
        <v>674</v>
      </c>
      <c r="G342" s="253" t="s">
        <v>270</v>
      </c>
      <c r="H342" s="254">
        <v>136.35499999999999</v>
      </c>
      <c r="I342" s="255"/>
      <c r="J342" s="256">
        <f>ROUND(I342*H342,2)</f>
        <v>0</v>
      </c>
      <c r="K342" s="252" t="s">
        <v>132</v>
      </c>
      <c r="L342" s="257"/>
      <c r="M342" s="258" t="s">
        <v>19</v>
      </c>
      <c r="N342" s="259" t="s">
        <v>46</v>
      </c>
      <c r="O342" s="85"/>
      <c r="P342" s="214">
        <f>O342*H342</f>
        <v>0</v>
      </c>
      <c r="Q342" s="214">
        <v>1.0000000000000001E-05</v>
      </c>
      <c r="R342" s="214">
        <f>Q342*H342</f>
        <v>0.0013635500000000001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250</v>
      </c>
      <c r="AT342" s="216" t="s">
        <v>247</v>
      </c>
      <c r="AU342" s="216" t="s">
        <v>85</v>
      </c>
      <c r="AY342" s="18" t="s">
        <v>125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83</v>
      </c>
      <c r="BK342" s="217">
        <f>ROUND(I342*H342,2)</f>
        <v>0</v>
      </c>
      <c r="BL342" s="18" t="s">
        <v>242</v>
      </c>
      <c r="BM342" s="216" t="s">
        <v>675</v>
      </c>
    </row>
    <row r="343" s="13" customFormat="1">
      <c r="A343" s="13"/>
      <c r="B343" s="227"/>
      <c r="C343" s="228"/>
      <c r="D343" s="229" t="s">
        <v>192</v>
      </c>
      <c r="E343" s="228"/>
      <c r="F343" s="231" t="s">
        <v>676</v>
      </c>
      <c r="G343" s="228"/>
      <c r="H343" s="232">
        <v>136.35499999999999</v>
      </c>
      <c r="I343" s="233"/>
      <c r="J343" s="228"/>
      <c r="K343" s="228"/>
      <c r="L343" s="234"/>
      <c r="M343" s="235"/>
      <c r="N343" s="236"/>
      <c r="O343" s="236"/>
      <c r="P343" s="236"/>
      <c r="Q343" s="236"/>
      <c r="R343" s="236"/>
      <c r="S343" s="236"/>
      <c r="T343" s="23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8" t="s">
        <v>192</v>
      </c>
      <c r="AU343" s="238" t="s">
        <v>85</v>
      </c>
      <c r="AV343" s="13" t="s">
        <v>85</v>
      </c>
      <c r="AW343" s="13" t="s">
        <v>4</v>
      </c>
      <c r="AX343" s="13" t="s">
        <v>83</v>
      </c>
      <c r="AY343" s="238" t="s">
        <v>125</v>
      </c>
    </row>
    <row r="344" s="2" customFormat="1" ht="16.5" customHeight="1">
      <c r="A344" s="39"/>
      <c r="B344" s="40"/>
      <c r="C344" s="250" t="s">
        <v>677</v>
      </c>
      <c r="D344" s="250" t="s">
        <v>247</v>
      </c>
      <c r="E344" s="251" t="s">
        <v>678</v>
      </c>
      <c r="F344" s="252" t="s">
        <v>679</v>
      </c>
      <c r="G344" s="253" t="s">
        <v>270</v>
      </c>
      <c r="H344" s="254">
        <v>90.903000000000006</v>
      </c>
      <c r="I344" s="255"/>
      <c r="J344" s="256">
        <f>ROUND(I344*H344,2)</f>
        <v>0</v>
      </c>
      <c r="K344" s="252" t="s">
        <v>132</v>
      </c>
      <c r="L344" s="257"/>
      <c r="M344" s="258" t="s">
        <v>19</v>
      </c>
      <c r="N344" s="259" t="s">
        <v>46</v>
      </c>
      <c r="O344" s="85"/>
      <c r="P344" s="214">
        <f>O344*H344</f>
        <v>0</v>
      </c>
      <c r="Q344" s="214">
        <v>0.00012999999999999999</v>
      </c>
      <c r="R344" s="214">
        <f>Q344*H344</f>
        <v>0.011817390000000001</v>
      </c>
      <c r="S344" s="214">
        <v>0</v>
      </c>
      <c r="T344" s="21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6" t="s">
        <v>250</v>
      </c>
      <c r="AT344" s="216" t="s">
        <v>247</v>
      </c>
      <c r="AU344" s="216" t="s">
        <v>85</v>
      </c>
      <c r="AY344" s="18" t="s">
        <v>125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8" t="s">
        <v>83</v>
      </c>
      <c r="BK344" s="217">
        <f>ROUND(I344*H344,2)</f>
        <v>0</v>
      </c>
      <c r="BL344" s="18" t="s">
        <v>242</v>
      </c>
      <c r="BM344" s="216" t="s">
        <v>680</v>
      </c>
    </row>
    <row r="345" s="13" customFormat="1">
      <c r="A345" s="13"/>
      <c r="B345" s="227"/>
      <c r="C345" s="228"/>
      <c r="D345" s="229" t="s">
        <v>192</v>
      </c>
      <c r="E345" s="228"/>
      <c r="F345" s="231" t="s">
        <v>681</v>
      </c>
      <c r="G345" s="228"/>
      <c r="H345" s="232">
        <v>90.903000000000006</v>
      </c>
      <c r="I345" s="233"/>
      <c r="J345" s="228"/>
      <c r="K345" s="228"/>
      <c r="L345" s="234"/>
      <c r="M345" s="235"/>
      <c r="N345" s="236"/>
      <c r="O345" s="236"/>
      <c r="P345" s="236"/>
      <c r="Q345" s="236"/>
      <c r="R345" s="236"/>
      <c r="S345" s="236"/>
      <c r="T345" s="23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8" t="s">
        <v>192</v>
      </c>
      <c r="AU345" s="238" t="s">
        <v>85</v>
      </c>
      <c r="AV345" s="13" t="s">
        <v>85</v>
      </c>
      <c r="AW345" s="13" t="s">
        <v>4</v>
      </c>
      <c r="AX345" s="13" t="s">
        <v>83</v>
      </c>
      <c r="AY345" s="238" t="s">
        <v>125</v>
      </c>
    </row>
    <row r="346" s="2" customFormat="1" ht="16.5" customHeight="1">
      <c r="A346" s="39"/>
      <c r="B346" s="40"/>
      <c r="C346" s="250" t="s">
        <v>682</v>
      </c>
      <c r="D346" s="250" t="s">
        <v>247</v>
      </c>
      <c r="E346" s="251" t="s">
        <v>683</v>
      </c>
      <c r="F346" s="252" t="s">
        <v>684</v>
      </c>
      <c r="G346" s="253" t="s">
        <v>344</v>
      </c>
      <c r="H346" s="254">
        <v>9</v>
      </c>
      <c r="I346" s="255"/>
      <c r="J346" s="256">
        <f>ROUND(I346*H346,2)</f>
        <v>0</v>
      </c>
      <c r="K346" s="252" t="s">
        <v>132</v>
      </c>
      <c r="L346" s="257"/>
      <c r="M346" s="258" t="s">
        <v>19</v>
      </c>
      <c r="N346" s="259" t="s">
        <v>46</v>
      </c>
      <c r="O346" s="85"/>
      <c r="P346" s="214">
        <f>O346*H346</f>
        <v>0</v>
      </c>
      <c r="Q346" s="214">
        <v>0.00040000000000000002</v>
      </c>
      <c r="R346" s="214">
        <f>Q346*H346</f>
        <v>0.0036000000000000003</v>
      </c>
      <c r="S346" s="214">
        <v>0</v>
      </c>
      <c r="T346" s="21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250</v>
      </c>
      <c r="AT346" s="216" t="s">
        <v>247</v>
      </c>
      <c r="AU346" s="216" t="s">
        <v>85</v>
      </c>
      <c r="AY346" s="18" t="s">
        <v>125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83</v>
      </c>
      <c r="BK346" s="217">
        <f>ROUND(I346*H346,2)</f>
        <v>0</v>
      </c>
      <c r="BL346" s="18" t="s">
        <v>242</v>
      </c>
      <c r="BM346" s="216" t="s">
        <v>685</v>
      </c>
    </row>
    <row r="347" s="2" customFormat="1" ht="16.5" customHeight="1">
      <c r="A347" s="39"/>
      <c r="B347" s="40"/>
      <c r="C347" s="250" t="s">
        <v>686</v>
      </c>
      <c r="D347" s="250" t="s">
        <v>247</v>
      </c>
      <c r="E347" s="251" t="s">
        <v>687</v>
      </c>
      <c r="F347" s="252" t="s">
        <v>688</v>
      </c>
      <c r="G347" s="253" t="s">
        <v>344</v>
      </c>
      <c r="H347" s="254">
        <v>6</v>
      </c>
      <c r="I347" s="255"/>
      <c r="J347" s="256">
        <f>ROUND(I347*H347,2)</f>
        <v>0</v>
      </c>
      <c r="K347" s="252" t="s">
        <v>132</v>
      </c>
      <c r="L347" s="257"/>
      <c r="M347" s="258" t="s">
        <v>19</v>
      </c>
      <c r="N347" s="259" t="s">
        <v>46</v>
      </c>
      <c r="O347" s="85"/>
      <c r="P347" s="214">
        <f>O347*H347</f>
        <v>0</v>
      </c>
      <c r="Q347" s="214">
        <v>0.00040000000000000002</v>
      </c>
      <c r="R347" s="214">
        <f>Q347*H347</f>
        <v>0.0024000000000000002</v>
      </c>
      <c r="S347" s="214">
        <v>0</v>
      </c>
      <c r="T347" s="215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6" t="s">
        <v>250</v>
      </c>
      <c r="AT347" s="216" t="s">
        <v>247</v>
      </c>
      <c r="AU347" s="216" t="s">
        <v>85</v>
      </c>
      <c r="AY347" s="18" t="s">
        <v>125</v>
      </c>
      <c r="BE347" s="217">
        <f>IF(N347="základní",J347,0)</f>
        <v>0</v>
      </c>
      <c r="BF347" s="217">
        <f>IF(N347="snížená",J347,0)</f>
        <v>0</v>
      </c>
      <c r="BG347" s="217">
        <f>IF(N347="zákl. přenesená",J347,0)</f>
        <v>0</v>
      </c>
      <c r="BH347" s="217">
        <f>IF(N347="sníž. přenesená",J347,0)</f>
        <v>0</v>
      </c>
      <c r="BI347" s="217">
        <f>IF(N347="nulová",J347,0)</f>
        <v>0</v>
      </c>
      <c r="BJ347" s="18" t="s">
        <v>83</v>
      </c>
      <c r="BK347" s="217">
        <f>ROUND(I347*H347,2)</f>
        <v>0</v>
      </c>
      <c r="BL347" s="18" t="s">
        <v>242</v>
      </c>
      <c r="BM347" s="216" t="s">
        <v>689</v>
      </c>
    </row>
    <row r="348" s="2" customFormat="1" ht="16.5" customHeight="1">
      <c r="A348" s="39"/>
      <c r="B348" s="40"/>
      <c r="C348" s="205" t="s">
        <v>690</v>
      </c>
      <c r="D348" s="205" t="s">
        <v>128</v>
      </c>
      <c r="E348" s="206" t="s">
        <v>691</v>
      </c>
      <c r="F348" s="207" t="s">
        <v>692</v>
      </c>
      <c r="G348" s="208" t="s">
        <v>270</v>
      </c>
      <c r="H348" s="209">
        <v>26.972000000000001</v>
      </c>
      <c r="I348" s="210"/>
      <c r="J348" s="211">
        <f>ROUND(I348*H348,2)</f>
        <v>0</v>
      </c>
      <c r="K348" s="207" t="s">
        <v>132</v>
      </c>
      <c r="L348" s="45"/>
      <c r="M348" s="212" t="s">
        <v>19</v>
      </c>
      <c r="N348" s="213" t="s">
        <v>46</v>
      </c>
      <c r="O348" s="85"/>
      <c r="P348" s="214">
        <f>O348*H348</f>
        <v>0</v>
      </c>
      <c r="Q348" s="214">
        <v>0</v>
      </c>
      <c r="R348" s="214">
        <f>Q348*H348</f>
        <v>0</v>
      </c>
      <c r="S348" s="214">
        <v>0.0016999999999999999</v>
      </c>
      <c r="T348" s="215">
        <f>S348*H348</f>
        <v>0.045852400000000001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242</v>
      </c>
      <c r="AT348" s="216" t="s">
        <v>128</v>
      </c>
      <c r="AU348" s="216" t="s">
        <v>85</v>
      </c>
      <c r="AY348" s="18" t="s">
        <v>125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83</v>
      </c>
      <c r="BK348" s="217">
        <f>ROUND(I348*H348,2)</f>
        <v>0</v>
      </c>
      <c r="BL348" s="18" t="s">
        <v>242</v>
      </c>
      <c r="BM348" s="216" t="s">
        <v>693</v>
      </c>
    </row>
    <row r="349" s="2" customFormat="1">
      <c r="A349" s="39"/>
      <c r="B349" s="40"/>
      <c r="C349" s="41"/>
      <c r="D349" s="218" t="s">
        <v>135</v>
      </c>
      <c r="E349" s="41"/>
      <c r="F349" s="219" t="s">
        <v>694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135</v>
      </c>
      <c r="AU349" s="18" t="s">
        <v>85</v>
      </c>
    </row>
    <row r="350" s="13" customFormat="1">
      <c r="A350" s="13"/>
      <c r="B350" s="227"/>
      <c r="C350" s="228"/>
      <c r="D350" s="229" t="s">
        <v>192</v>
      </c>
      <c r="E350" s="230" t="s">
        <v>19</v>
      </c>
      <c r="F350" s="231" t="s">
        <v>695</v>
      </c>
      <c r="G350" s="228"/>
      <c r="H350" s="232">
        <v>4.3419999999999996</v>
      </c>
      <c r="I350" s="233"/>
      <c r="J350" s="228"/>
      <c r="K350" s="228"/>
      <c r="L350" s="234"/>
      <c r="M350" s="235"/>
      <c r="N350" s="236"/>
      <c r="O350" s="236"/>
      <c r="P350" s="236"/>
      <c r="Q350" s="236"/>
      <c r="R350" s="236"/>
      <c r="S350" s="236"/>
      <c r="T350" s="23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8" t="s">
        <v>192</v>
      </c>
      <c r="AU350" s="238" t="s">
        <v>85</v>
      </c>
      <c r="AV350" s="13" t="s">
        <v>85</v>
      </c>
      <c r="AW350" s="13" t="s">
        <v>36</v>
      </c>
      <c r="AX350" s="13" t="s">
        <v>75</v>
      </c>
      <c r="AY350" s="238" t="s">
        <v>125</v>
      </c>
    </row>
    <row r="351" s="13" customFormat="1">
      <c r="A351" s="13"/>
      <c r="B351" s="227"/>
      <c r="C351" s="228"/>
      <c r="D351" s="229" t="s">
        <v>192</v>
      </c>
      <c r="E351" s="230" t="s">
        <v>19</v>
      </c>
      <c r="F351" s="231" t="s">
        <v>696</v>
      </c>
      <c r="G351" s="228"/>
      <c r="H351" s="232">
        <v>19.93</v>
      </c>
      <c r="I351" s="233"/>
      <c r="J351" s="228"/>
      <c r="K351" s="228"/>
      <c r="L351" s="234"/>
      <c r="M351" s="235"/>
      <c r="N351" s="236"/>
      <c r="O351" s="236"/>
      <c r="P351" s="236"/>
      <c r="Q351" s="236"/>
      <c r="R351" s="236"/>
      <c r="S351" s="236"/>
      <c r="T351" s="23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8" t="s">
        <v>192</v>
      </c>
      <c r="AU351" s="238" t="s">
        <v>85</v>
      </c>
      <c r="AV351" s="13" t="s">
        <v>85</v>
      </c>
      <c r="AW351" s="13" t="s">
        <v>36</v>
      </c>
      <c r="AX351" s="13" t="s">
        <v>75</v>
      </c>
      <c r="AY351" s="238" t="s">
        <v>125</v>
      </c>
    </row>
    <row r="352" s="13" customFormat="1">
      <c r="A352" s="13"/>
      <c r="B352" s="227"/>
      <c r="C352" s="228"/>
      <c r="D352" s="229" t="s">
        <v>192</v>
      </c>
      <c r="E352" s="230" t="s">
        <v>19</v>
      </c>
      <c r="F352" s="231" t="s">
        <v>697</v>
      </c>
      <c r="G352" s="228"/>
      <c r="H352" s="232">
        <v>2.7000000000000002</v>
      </c>
      <c r="I352" s="233"/>
      <c r="J352" s="228"/>
      <c r="K352" s="228"/>
      <c r="L352" s="234"/>
      <c r="M352" s="235"/>
      <c r="N352" s="236"/>
      <c r="O352" s="236"/>
      <c r="P352" s="236"/>
      <c r="Q352" s="236"/>
      <c r="R352" s="236"/>
      <c r="S352" s="236"/>
      <c r="T352" s="23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8" t="s">
        <v>192</v>
      </c>
      <c r="AU352" s="238" t="s">
        <v>85</v>
      </c>
      <c r="AV352" s="13" t="s">
        <v>85</v>
      </c>
      <c r="AW352" s="13" t="s">
        <v>36</v>
      </c>
      <c r="AX352" s="13" t="s">
        <v>75</v>
      </c>
      <c r="AY352" s="238" t="s">
        <v>125</v>
      </c>
    </row>
    <row r="353" s="14" customFormat="1">
      <c r="A353" s="14"/>
      <c r="B353" s="239"/>
      <c r="C353" s="240"/>
      <c r="D353" s="229" t="s">
        <v>192</v>
      </c>
      <c r="E353" s="241" t="s">
        <v>19</v>
      </c>
      <c r="F353" s="242" t="s">
        <v>202</v>
      </c>
      <c r="G353" s="240"/>
      <c r="H353" s="243">
        <v>26.972000000000001</v>
      </c>
      <c r="I353" s="244"/>
      <c r="J353" s="240"/>
      <c r="K353" s="240"/>
      <c r="L353" s="245"/>
      <c r="M353" s="246"/>
      <c r="N353" s="247"/>
      <c r="O353" s="247"/>
      <c r="P353" s="247"/>
      <c r="Q353" s="247"/>
      <c r="R353" s="247"/>
      <c r="S353" s="247"/>
      <c r="T353" s="24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9" t="s">
        <v>192</v>
      </c>
      <c r="AU353" s="249" t="s">
        <v>85</v>
      </c>
      <c r="AV353" s="14" t="s">
        <v>151</v>
      </c>
      <c r="AW353" s="14" t="s">
        <v>36</v>
      </c>
      <c r="AX353" s="14" t="s">
        <v>83</v>
      </c>
      <c r="AY353" s="249" t="s">
        <v>125</v>
      </c>
    </row>
    <row r="354" s="2" customFormat="1" ht="16.5" customHeight="1">
      <c r="A354" s="39"/>
      <c r="B354" s="40"/>
      <c r="C354" s="205" t="s">
        <v>698</v>
      </c>
      <c r="D354" s="205" t="s">
        <v>128</v>
      </c>
      <c r="E354" s="206" t="s">
        <v>699</v>
      </c>
      <c r="F354" s="207" t="s">
        <v>700</v>
      </c>
      <c r="G354" s="208" t="s">
        <v>270</v>
      </c>
      <c r="H354" s="209">
        <v>94.629999999999995</v>
      </c>
      <c r="I354" s="210"/>
      <c r="J354" s="211">
        <f>ROUND(I354*H354,2)</f>
        <v>0</v>
      </c>
      <c r="K354" s="207" t="s">
        <v>132</v>
      </c>
      <c r="L354" s="45"/>
      <c r="M354" s="212" t="s">
        <v>19</v>
      </c>
      <c r="N354" s="213" t="s">
        <v>46</v>
      </c>
      <c r="O354" s="85"/>
      <c r="P354" s="214">
        <f>O354*H354</f>
        <v>0</v>
      </c>
      <c r="Q354" s="214">
        <v>0</v>
      </c>
      <c r="R354" s="214">
        <f>Q354*H354</f>
        <v>0</v>
      </c>
      <c r="S354" s="214">
        <v>0.0017700000000000001</v>
      </c>
      <c r="T354" s="215">
        <f>S354*H354</f>
        <v>0.16749510000000001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6" t="s">
        <v>242</v>
      </c>
      <c r="AT354" s="216" t="s">
        <v>128</v>
      </c>
      <c r="AU354" s="216" t="s">
        <v>85</v>
      </c>
      <c r="AY354" s="18" t="s">
        <v>125</v>
      </c>
      <c r="BE354" s="217">
        <f>IF(N354="základní",J354,0)</f>
        <v>0</v>
      </c>
      <c r="BF354" s="217">
        <f>IF(N354="snížená",J354,0)</f>
        <v>0</v>
      </c>
      <c r="BG354" s="217">
        <f>IF(N354="zákl. přenesená",J354,0)</f>
        <v>0</v>
      </c>
      <c r="BH354" s="217">
        <f>IF(N354="sníž. přenesená",J354,0)</f>
        <v>0</v>
      </c>
      <c r="BI354" s="217">
        <f>IF(N354="nulová",J354,0)</f>
        <v>0</v>
      </c>
      <c r="BJ354" s="18" t="s">
        <v>83</v>
      </c>
      <c r="BK354" s="217">
        <f>ROUND(I354*H354,2)</f>
        <v>0</v>
      </c>
      <c r="BL354" s="18" t="s">
        <v>242</v>
      </c>
      <c r="BM354" s="216" t="s">
        <v>701</v>
      </c>
    </row>
    <row r="355" s="2" customFormat="1">
      <c r="A355" s="39"/>
      <c r="B355" s="40"/>
      <c r="C355" s="41"/>
      <c r="D355" s="218" t="s">
        <v>135</v>
      </c>
      <c r="E355" s="41"/>
      <c r="F355" s="219" t="s">
        <v>702</v>
      </c>
      <c r="G355" s="41"/>
      <c r="H355" s="41"/>
      <c r="I355" s="220"/>
      <c r="J355" s="41"/>
      <c r="K355" s="41"/>
      <c r="L355" s="45"/>
      <c r="M355" s="221"/>
      <c r="N355" s="222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135</v>
      </c>
      <c r="AU355" s="18" t="s">
        <v>85</v>
      </c>
    </row>
    <row r="356" s="13" customFormat="1">
      <c r="A356" s="13"/>
      <c r="B356" s="227"/>
      <c r="C356" s="228"/>
      <c r="D356" s="229" t="s">
        <v>192</v>
      </c>
      <c r="E356" s="230" t="s">
        <v>19</v>
      </c>
      <c r="F356" s="231" t="s">
        <v>703</v>
      </c>
      <c r="G356" s="228"/>
      <c r="H356" s="232">
        <v>94.629999999999995</v>
      </c>
      <c r="I356" s="233"/>
      <c r="J356" s="228"/>
      <c r="K356" s="228"/>
      <c r="L356" s="234"/>
      <c r="M356" s="235"/>
      <c r="N356" s="236"/>
      <c r="O356" s="236"/>
      <c r="P356" s="236"/>
      <c r="Q356" s="236"/>
      <c r="R356" s="236"/>
      <c r="S356" s="236"/>
      <c r="T356" s="23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8" t="s">
        <v>192</v>
      </c>
      <c r="AU356" s="238" t="s">
        <v>85</v>
      </c>
      <c r="AV356" s="13" t="s">
        <v>85</v>
      </c>
      <c r="AW356" s="13" t="s">
        <v>36</v>
      </c>
      <c r="AX356" s="13" t="s">
        <v>83</v>
      </c>
      <c r="AY356" s="238" t="s">
        <v>125</v>
      </c>
    </row>
    <row r="357" s="2" customFormat="1" ht="16.5" customHeight="1">
      <c r="A357" s="39"/>
      <c r="B357" s="40"/>
      <c r="C357" s="205" t="s">
        <v>704</v>
      </c>
      <c r="D357" s="205" t="s">
        <v>128</v>
      </c>
      <c r="E357" s="206" t="s">
        <v>705</v>
      </c>
      <c r="F357" s="207" t="s">
        <v>706</v>
      </c>
      <c r="G357" s="208" t="s">
        <v>344</v>
      </c>
      <c r="H357" s="209">
        <v>1</v>
      </c>
      <c r="I357" s="210"/>
      <c r="J357" s="211">
        <f>ROUND(I357*H357,2)</f>
        <v>0</v>
      </c>
      <c r="K357" s="207" t="s">
        <v>132</v>
      </c>
      <c r="L357" s="45"/>
      <c r="M357" s="212" t="s">
        <v>19</v>
      </c>
      <c r="N357" s="213" t="s">
        <v>46</v>
      </c>
      <c r="O357" s="85"/>
      <c r="P357" s="214">
        <f>O357*H357</f>
        <v>0</v>
      </c>
      <c r="Q357" s="214">
        <v>0</v>
      </c>
      <c r="R357" s="214">
        <f>Q357*H357</f>
        <v>0</v>
      </c>
      <c r="S357" s="214">
        <v>0.014999999999999999</v>
      </c>
      <c r="T357" s="215">
        <f>S357*H357</f>
        <v>0.014999999999999999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6" t="s">
        <v>242</v>
      </c>
      <c r="AT357" s="216" t="s">
        <v>128</v>
      </c>
      <c r="AU357" s="216" t="s">
        <v>85</v>
      </c>
      <c r="AY357" s="18" t="s">
        <v>125</v>
      </c>
      <c r="BE357" s="217">
        <f>IF(N357="základní",J357,0)</f>
        <v>0</v>
      </c>
      <c r="BF357" s="217">
        <f>IF(N357="snížená",J357,0)</f>
        <v>0</v>
      </c>
      <c r="BG357" s="217">
        <f>IF(N357="zákl. přenesená",J357,0)</f>
        <v>0</v>
      </c>
      <c r="BH357" s="217">
        <f>IF(N357="sníž. přenesená",J357,0)</f>
        <v>0</v>
      </c>
      <c r="BI357" s="217">
        <f>IF(N357="nulová",J357,0)</f>
        <v>0</v>
      </c>
      <c r="BJ357" s="18" t="s">
        <v>83</v>
      </c>
      <c r="BK357" s="217">
        <f>ROUND(I357*H357,2)</f>
        <v>0</v>
      </c>
      <c r="BL357" s="18" t="s">
        <v>242</v>
      </c>
      <c r="BM357" s="216" t="s">
        <v>707</v>
      </c>
    </row>
    <row r="358" s="2" customFormat="1">
      <c r="A358" s="39"/>
      <c r="B358" s="40"/>
      <c r="C358" s="41"/>
      <c r="D358" s="218" t="s">
        <v>135</v>
      </c>
      <c r="E358" s="41"/>
      <c r="F358" s="219" t="s">
        <v>708</v>
      </c>
      <c r="G358" s="41"/>
      <c r="H358" s="41"/>
      <c r="I358" s="220"/>
      <c r="J358" s="41"/>
      <c r="K358" s="41"/>
      <c r="L358" s="45"/>
      <c r="M358" s="221"/>
      <c r="N358" s="222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135</v>
      </c>
      <c r="AU358" s="18" t="s">
        <v>85</v>
      </c>
    </row>
    <row r="359" s="2" customFormat="1" ht="16.5" customHeight="1">
      <c r="A359" s="39"/>
      <c r="B359" s="40"/>
      <c r="C359" s="205" t="s">
        <v>709</v>
      </c>
      <c r="D359" s="205" t="s">
        <v>128</v>
      </c>
      <c r="E359" s="206" t="s">
        <v>710</v>
      </c>
      <c r="F359" s="207" t="s">
        <v>711</v>
      </c>
      <c r="G359" s="208" t="s">
        <v>270</v>
      </c>
      <c r="H359" s="209">
        <v>123.59</v>
      </c>
      <c r="I359" s="210"/>
      <c r="J359" s="211">
        <f>ROUND(I359*H359,2)</f>
        <v>0</v>
      </c>
      <c r="K359" s="207" t="s">
        <v>132</v>
      </c>
      <c r="L359" s="45"/>
      <c r="M359" s="212" t="s">
        <v>19</v>
      </c>
      <c r="N359" s="213" t="s">
        <v>46</v>
      </c>
      <c r="O359" s="85"/>
      <c r="P359" s="214">
        <f>O359*H359</f>
        <v>0</v>
      </c>
      <c r="Q359" s="214">
        <v>0</v>
      </c>
      <c r="R359" s="214">
        <f>Q359*H359</f>
        <v>0</v>
      </c>
      <c r="S359" s="214">
        <v>0.00191</v>
      </c>
      <c r="T359" s="215">
        <f>S359*H359</f>
        <v>0.23605690000000001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6" t="s">
        <v>242</v>
      </c>
      <c r="AT359" s="216" t="s">
        <v>128</v>
      </c>
      <c r="AU359" s="216" t="s">
        <v>85</v>
      </c>
      <c r="AY359" s="18" t="s">
        <v>125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8" t="s">
        <v>83</v>
      </c>
      <c r="BK359" s="217">
        <f>ROUND(I359*H359,2)</f>
        <v>0</v>
      </c>
      <c r="BL359" s="18" t="s">
        <v>242</v>
      </c>
      <c r="BM359" s="216" t="s">
        <v>712</v>
      </c>
    </row>
    <row r="360" s="2" customFormat="1">
      <c r="A360" s="39"/>
      <c r="B360" s="40"/>
      <c r="C360" s="41"/>
      <c r="D360" s="218" t="s">
        <v>135</v>
      </c>
      <c r="E360" s="41"/>
      <c r="F360" s="219" t="s">
        <v>713</v>
      </c>
      <c r="G360" s="41"/>
      <c r="H360" s="41"/>
      <c r="I360" s="220"/>
      <c r="J360" s="41"/>
      <c r="K360" s="41"/>
      <c r="L360" s="45"/>
      <c r="M360" s="221"/>
      <c r="N360" s="222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135</v>
      </c>
      <c r="AU360" s="18" t="s">
        <v>85</v>
      </c>
    </row>
    <row r="361" s="13" customFormat="1">
      <c r="A361" s="13"/>
      <c r="B361" s="227"/>
      <c r="C361" s="228"/>
      <c r="D361" s="229" t="s">
        <v>192</v>
      </c>
      <c r="E361" s="230" t="s">
        <v>19</v>
      </c>
      <c r="F361" s="231" t="s">
        <v>714</v>
      </c>
      <c r="G361" s="228"/>
      <c r="H361" s="232">
        <v>13.468999999999999</v>
      </c>
      <c r="I361" s="233"/>
      <c r="J361" s="228"/>
      <c r="K361" s="228"/>
      <c r="L361" s="234"/>
      <c r="M361" s="235"/>
      <c r="N361" s="236"/>
      <c r="O361" s="236"/>
      <c r="P361" s="236"/>
      <c r="Q361" s="236"/>
      <c r="R361" s="236"/>
      <c r="S361" s="236"/>
      <c r="T361" s="23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8" t="s">
        <v>192</v>
      </c>
      <c r="AU361" s="238" t="s">
        <v>85</v>
      </c>
      <c r="AV361" s="13" t="s">
        <v>85</v>
      </c>
      <c r="AW361" s="13" t="s">
        <v>36</v>
      </c>
      <c r="AX361" s="13" t="s">
        <v>75</v>
      </c>
      <c r="AY361" s="238" t="s">
        <v>125</v>
      </c>
    </row>
    <row r="362" s="13" customFormat="1">
      <c r="A362" s="13"/>
      <c r="B362" s="227"/>
      <c r="C362" s="228"/>
      <c r="D362" s="229" t="s">
        <v>192</v>
      </c>
      <c r="E362" s="230" t="s">
        <v>19</v>
      </c>
      <c r="F362" s="231" t="s">
        <v>715</v>
      </c>
      <c r="G362" s="228"/>
      <c r="H362" s="232">
        <v>37.920999999999999</v>
      </c>
      <c r="I362" s="233"/>
      <c r="J362" s="228"/>
      <c r="K362" s="228"/>
      <c r="L362" s="234"/>
      <c r="M362" s="235"/>
      <c r="N362" s="236"/>
      <c r="O362" s="236"/>
      <c r="P362" s="236"/>
      <c r="Q362" s="236"/>
      <c r="R362" s="236"/>
      <c r="S362" s="236"/>
      <c r="T362" s="23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8" t="s">
        <v>192</v>
      </c>
      <c r="AU362" s="238" t="s">
        <v>85</v>
      </c>
      <c r="AV362" s="13" t="s">
        <v>85</v>
      </c>
      <c r="AW362" s="13" t="s">
        <v>36</v>
      </c>
      <c r="AX362" s="13" t="s">
        <v>75</v>
      </c>
      <c r="AY362" s="238" t="s">
        <v>125</v>
      </c>
    </row>
    <row r="363" s="13" customFormat="1">
      <c r="A363" s="13"/>
      <c r="B363" s="227"/>
      <c r="C363" s="228"/>
      <c r="D363" s="229" t="s">
        <v>192</v>
      </c>
      <c r="E363" s="230" t="s">
        <v>19</v>
      </c>
      <c r="F363" s="231" t="s">
        <v>716</v>
      </c>
      <c r="G363" s="228"/>
      <c r="H363" s="232">
        <v>3.6000000000000001</v>
      </c>
      <c r="I363" s="233"/>
      <c r="J363" s="228"/>
      <c r="K363" s="228"/>
      <c r="L363" s="234"/>
      <c r="M363" s="235"/>
      <c r="N363" s="236"/>
      <c r="O363" s="236"/>
      <c r="P363" s="236"/>
      <c r="Q363" s="236"/>
      <c r="R363" s="236"/>
      <c r="S363" s="236"/>
      <c r="T363" s="23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8" t="s">
        <v>192</v>
      </c>
      <c r="AU363" s="238" t="s">
        <v>85</v>
      </c>
      <c r="AV363" s="13" t="s">
        <v>85</v>
      </c>
      <c r="AW363" s="13" t="s">
        <v>36</v>
      </c>
      <c r="AX363" s="13" t="s">
        <v>75</v>
      </c>
      <c r="AY363" s="238" t="s">
        <v>125</v>
      </c>
    </row>
    <row r="364" s="13" customFormat="1">
      <c r="A364" s="13"/>
      <c r="B364" s="227"/>
      <c r="C364" s="228"/>
      <c r="D364" s="229" t="s">
        <v>192</v>
      </c>
      <c r="E364" s="230" t="s">
        <v>19</v>
      </c>
      <c r="F364" s="231" t="s">
        <v>717</v>
      </c>
      <c r="G364" s="228"/>
      <c r="H364" s="232">
        <v>7.7999999999999998</v>
      </c>
      <c r="I364" s="233"/>
      <c r="J364" s="228"/>
      <c r="K364" s="228"/>
      <c r="L364" s="234"/>
      <c r="M364" s="235"/>
      <c r="N364" s="236"/>
      <c r="O364" s="236"/>
      <c r="P364" s="236"/>
      <c r="Q364" s="236"/>
      <c r="R364" s="236"/>
      <c r="S364" s="236"/>
      <c r="T364" s="23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8" t="s">
        <v>192</v>
      </c>
      <c r="AU364" s="238" t="s">
        <v>85</v>
      </c>
      <c r="AV364" s="13" t="s">
        <v>85</v>
      </c>
      <c r="AW364" s="13" t="s">
        <v>36</v>
      </c>
      <c r="AX364" s="13" t="s">
        <v>75</v>
      </c>
      <c r="AY364" s="238" t="s">
        <v>125</v>
      </c>
    </row>
    <row r="365" s="13" customFormat="1">
      <c r="A365" s="13"/>
      <c r="B365" s="227"/>
      <c r="C365" s="228"/>
      <c r="D365" s="229" t="s">
        <v>192</v>
      </c>
      <c r="E365" s="230" t="s">
        <v>19</v>
      </c>
      <c r="F365" s="231" t="s">
        <v>718</v>
      </c>
      <c r="G365" s="228"/>
      <c r="H365" s="232">
        <v>21.199999999999999</v>
      </c>
      <c r="I365" s="233"/>
      <c r="J365" s="228"/>
      <c r="K365" s="228"/>
      <c r="L365" s="234"/>
      <c r="M365" s="235"/>
      <c r="N365" s="236"/>
      <c r="O365" s="236"/>
      <c r="P365" s="236"/>
      <c r="Q365" s="236"/>
      <c r="R365" s="236"/>
      <c r="S365" s="236"/>
      <c r="T365" s="23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8" t="s">
        <v>192</v>
      </c>
      <c r="AU365" s="238" t="s">
        <v>85</v>
      </c>
      <c r="AV365" s="13" t="s">
        <v>85</v>
      </c>
      <c r="AW365" s="13" t="s">
        <v>36</v>
      </c>
      <c r="AX365" s="13" t="s">
        <v>75</v>
      </c>
      <c r="AY365" s="238" t="s">
        <v>125</v>
      </c>
    </row>
    <row r="366" s="13" customFormat="1">
      <c r="A366" s="13"/>
      <c r="B366" s="227"/>
      <c r="C366" s="228"/>
      <c r="D366" s="229" t="s">
        <v>192</v>
      </c>
      <c r="E366" s="230" t="s">
        <v>19</v>
      </c>
      <c r="F366" s="231" t="s">
        <v>719</v>
      </c>
      <c r="G366" s="228"/>
      <c r="H366" s="232">
        <v>4.9000000000000004</v>
      </c>
      <c r="I366" s="233"/>
      <c r="J366" s="228"/>
      <c r="K366" s="228"/>
      <c r="L366" s="234"/>
      <c r="M366" s="235"/>
      <c r="N366" s="236"/>
      <c r="O366" s="236"/>
      <c r="P366" s="236"/>
      <c r="Q366" s="236"/>
      <c r="R366" s="236"/>
      <c r="S366" s="236"/>
      <c r="T366" s="23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8" t="s">
        <v>192</v>
      </c>
      <c r="AU366" s="238" t="s">
        <v>85</v>
      </c>
      <c r="AV366" s="13" t="s">
        <v>85</v>
      </c>
      <c r="AW366" s="13" t="s">
        <v>36</v>
      </c>
      <c r="AX366" s="13" t="s">
        <v>75</v>
      </c>
      <c r="AY366" s="238" t="s">
        <v>125</v>
      </c>
    </row>
    <row r="367" s="15" customFormat="1">
      <c r="A367" s="15"/>
      <c r="B367" s="261"/>
      <c r="C367" s="262"/>
      <c r="D367" s="229" t="s">
        <v>192</v>
      </c>
      <c r="E367" s="263" t="s">
        <v>19</v>
      </c>
      <c r="F367" s="264" t="s">
        <v>720</v>
      </c>
      <c r="G367" s="262"/>
      <c r="H367" s="265">
        <v>88.890000000000001</v>
      </c>
      <c r="I367" s="266"/>
      <c r="J367" s="262"/>
      <c r="K367" s="262"/>
      <c r="L367" s="267"/>
      <c r="M367" s="268"/>
      <c r="N367" s="269"/>
      <c r="O367" s="269"/>
      <c r="P367" s="269"/>
      <c r="Q367" s="269"/>
      <c r="R367" s="269"/>
      <c r="S367" s="269"/>
      <c r="T367" s="270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1" t="s">
        <v>192</v>
      </c>
      <c r="AU367" s="271" t="s">
        <v>85</v>
      </c>
      <c r="AV367" s="15" t="s">
        <v>144</v>
      </c>
      <c r="AW367" s="15" t="s">
        <v>36</v>
      </c>
      <c r="AX367" s="15" t="s">
        <v>75</v>
      </c>
      <c r="AY367" s="271" t="s">
        <v>125</v>
      </c>
    </row>
    <row r="368" s="13" customFormat="1">
      <c r="A368" s="13"/>
      <c r="B368" s="227"/>
      <c r="C368" s="228"/>
      <c r="D368" s="229" t="s">
        <v>192</v>
      </c>
      <c r="E368" s="230" t="s">
        <v>19</v>
      </c>
      <c r="F368" s="231" t="s">
        <v>721</v>
      </c>
      <c r="G368" s="228"/>
      <c r="H368" s="232">
        <v>4.2000000000000002</v>
      </c>
      <c r="I368" s="233"/>
      <c r="J368" s="228"/>
      <c r="K368" s="228"/>
      <c r="L368" s="234"/>
      <c r="M368" s="235"/>
      <c r="N368" s="236"/>
      <c r="O368" s="236"/>
      <c r="P368" s="236"/>
      <c r="Q368" s="236"/>
      <c r="R368" s="236"/>
      <c r="S368" s="236"/>
      <c r="T368" s="23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8" t="s">
        <v>192</v>
      </c>
      <c r="AU368" s="238" t="s">
        <v>85</v>
      </c>
      <c r="AV368" s="13" t="s">
        <v>85</v>
      </c>
      <c r="AW368" s="13" t="s">
        <v>36</v>
      </c>
      <c r="AX368" s="13" t="s">
        <v>75</v>
      </c>
      <c r="AY368" s="238" t="s">
        <v>125</v>
      </c>
    </row>
    <row r="369" s="13" customFormat="1">
      <c r="A369" s="13"/>
      <c r="B369" s="227"/>
      <c r="C369" s="228"/>
      <c r="D369" s="229" t="s">
        <v>192</v>
      </c>
      <c r="E369" s="230" t="s">
        <v>19</v>
      </c>
      <c r="F369" s="231" t="s">
        <v>722</v>
      </c>
      <c r="G369" s="228"/>
      <c r="H369" s="232">
        <v>18.5</v>
      </c>
      <c r="I369" s="233"/>
      <c r="J369" s="228"/>
      <c r="K369" s="228"/>
      <c r="L369" s="234"/>
      <c r="M369" s="235"/>
      <c r="N369" s="236"/>
      <c r="O369" s="236"/>
      <c r="P369" s="236"/>
      <c r="Q369" s="236"/>
      <c r="R369" s="236"/>
      <c r="S369" s="236"/>
      <c r="T369" s="23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8" t="s">
        <v>192</v>
      </c>
      <c r="AU369" s="238" t="s">
        <v>85</v>
      </c>
      <c r="AV369" s="13" t="s">
        <v>85</v>
      </c>
      <c r="AW369" s="13" t="s">
        <v>36</v>
      </c>
      <c r="AX369" s="13" t="s">
        <v>75</v>
      </c>
      <c r="AY369" s="238" t="s">
        <v>125</v>
      </c>
    </row>
    <row r="370" s="13" customFormat="1">
      <c r="A370" s="13"/>
      <c r="B370" s="227"/>
      <c r="C370" s="228"/>
      <c r="D370" s="229" t="s">
        <v>192</v>
      </c>
      <c r="E370" s="230" t="s">
        <v>19</v>
      </c>
      <c r="F370" s="231" t="s">
        <v>723</v>
      </c>
      <c r="G370" s="228"/>
      <c r="H370" s="232">
        <v>12</v>
      </c>
      <c r="I370" s="233"/>
      <c r="J370" s="228"/>
      <c r="K370" s="228"/>
      <c r="L370" s="234"/>
      <c r="M370" s="235"/>
      <c r="N370" s="236"/>
      <c r="O370" s="236"/>
      <c r="P370" s="236"/>
      <c r="Q370" s="236"/>
      <c r="R370" s="236"/>
      <c r="S370" s="236"/>
      <c r="T370" s="23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8" t="s">
        <v>192</v>
      </c>
      <c r="AU370" s="238" t="s">
        <v>85</v>
      </c>
      <c r="AV370" s="13" t="s">
        <v>85</v>
      </c>
      <c r="AW370" s="13" t="s">
        <v>36</v>
      </c>
      <c r="AX370" s="13" t="s">
        <v>75</v>
      </c>
      <c r="AY370" s="238" t="s">
        <v>125</v>
      </c>
    </row>
    <row r="371" s="15" customFormat="1">
      <c r="A371" s="15"/>
      <c r="B371" s="261"/>
      <c r="C371" s="262"/>
      <c r="D371" s="229" t="s">
        <v>192</v>
      </c>
      <c r="E371" s="263" t="s">
        <v>19</v>
      </c>
      <c r="F371" s="264" t="s">
        <v>724</v>
      </c>
      <c r="G371" s="262"/>
      <c r="H371" s="265">
        <v>34.700000000000003</v>
      </c>
      <c r="I371" s="266"/>
      <c r="J371" s="262"/>
      <c r="K371" s="262"/>
      <c r="L371" s="267"/>
      <c r="M371" s="268"/>
      <c r="N371" s="269"/>
      <c r="O371" s="269"/>
      <c r="P371" s="269"/>
      <c r="Q371" s="269"/>
      <c r="R371" s="269"/>
      <c r="S371" s="269"/>
      <c r="T371" s="270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1" t="s">
        <v>192</v>
      </c>
      <c r="AU371" s="271" t="s">
        <v>85</v>
      </c>
      <c r="AV371" s="15" t="s">
        <v>144</v>
      </c>
      <c r="AW371" s="15" t="s">
        <v>36</v>
      </c>
      <c r="AX371" s="15" t="s">
        <v>75</v>
      </c>
      <c r="AY371" s="271" t="s">
        <v>125</v>
      </c>
    </row>
    <row r="372" s="14" customFormat="1">
      <c r="A372" s="14"/>
      <c r="B372" s="239"/>
      <c r="C372" s="240"/>
      <c r="D372" s="229" t="s">
        <v>192</v>
      </c>
      <c r="E372" s="241" t="s">
        <v>19</v>
      </c>
      <c r="F372" s="242" t="s">
        <v>202</v>
      </c>
      <c r="G372" s="240"/>
      <c r="H372" s="243">
        <v>123.59</v>
      </c>
      <c r="I372" s="244"/>
      <c r="J372" s="240"/>
      <c r="K372" s="240"/>
      <c r="L372" s="245"/>
      <c r="M372" s="246"/>
      <c r="N372" s="247"/>
      <c r="O372" s="247"/>
      <c r="P372" s="247"/>
      <c r="Q372" s="247"/>
      <c r="R372" s="247"/>
      <c r="S372" s="247"/>
      <c r="T372" s="24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9" t="s">
        <v>192</v>
      </c>
      <c r="AU372" s="249" t="s">
        <v>85</v>
      </c>
      <c r="AV372" s="14" t="s">
        <v>151</v>
      </c>
      <c r="AW372" s="14" t="s">
        <v>36</v>
      </c>
      <c r="AX372" s="14" t="s">
        <v>83</v>
      </c>
      <c r="AY372" s="249" t="s">
        <v>125</v>
      </c>
    </row>
    <row r="373" s="2" customFormat="1" ht="16.5" customHeight="1">
      <c r="A373" s="39"/>
      <c r="B373" s="40"/>
      <c r="C373" s="205" t="s">
        <v>725</v>
      </c>
      <c r="D373" s="205" t="s">
        <v>128</v>
      </c>
      <c r="E373" s="206" t="s">
        <v>726</v>
      </c>
      <c r="F373" s="207" t="s">
        <v>727</v>
      </c>
      <c r="G373" s="208" t="s">
        <v>270</v>
      </c>
      <c r="H373" s="209">
        <v>45.356999999999999</v>
      </c>
      <c r="I373" s="210"/>
      <c r="J373" s="211">
        <f>ROUND(I373*H373,2)</f>
        <v>0</v>
      </c>
      <c r="K373" s="207" t="s">
        <v>132</v>
      </c>
      <c r="L373" s="45"/>
      <c r="M373" s="212" t="s">
        <v>19</v>
      </c>
      <c r="N373" s="213" t="s">
        <v>46</v>
      </c>
      <c r="O373" s="85"/>
      <c r="P373" s="214">
        <f>O373*H373</f>
        <v>0</v>
      </c>
      <c r="Q373" s="214">
        <v>0</v>
      </c>
      <c r="R373" s="214">
        <f>Q373*H373</f>
        <v>0</v>
      </c>
      <c r="S373" s="214">
        <v>0.00175</v>
      </c>
      <c r="T373" s="215">
        <f>S373*H373</f>
        <v>0.079374749999999994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6" t="s">
        <v>242</v>
      </c>
      <c r="AT373" s="216" t="s">
        <v>128</v>
      </c>
      <c r="AU373" s="216" t="s">
        <v>85</v>
      </c>
      <c r="AY373" s="18" t="s">
        <v>125</v>
      </c>
      <c r="BE373" s="217">
        <f>IF(N373="základní",J373,0)</f>
        <v>0</v>
      </c>
      <c r="BF373" s="217">
        <f>IF(N373="snížená",J373,0)</f>
        <v>0</v>
      </c>
      <c r="BG373" s="217">
        <f>IF(N373="zákl. přenesená",J373,0)</f>
        <v>0</v>
      </c>
      <c r="BH373" s="217">
        <f>IF(N373="sníž. přenesená",J373,0)</f>
        <v>0</v>
      </c>
      <c r="BI373" s="217">
        <f>IF(N373="nulová",J373,0)</f>
        <v>0</v>
      </c>
      <c r="BJ373" s="18" t="s">
        <v>83</v>
      </c>
      <c r="BK373" s="217">
        <f>ROUND(I373*H373,2)</f>
        <v>0</v>
      </c>
      <c r="BL373" s="18" t="s">
        <v>242</v>
      </c>
      <c r="BM373" s="216" t="s">
        <v>728</v>
      </c>
    </row>
    <row r="374" s="2" customFormat="1">
      <c r="A374" s="39"/>
      <c r="B374" s="40"/>
      <c r="C374" s="41"/>
      <c r="D374" s="218" t="s">
        <v>135</v>
      </c>
      <c r="E374" s="41"/>
      <c r="F374" s="219" t="s">
        <v>729</v>
      </c>
      <c r="G374" s="41"/>
      <c r="H374" s="41"/>
      <c r="I374" s="220"/>
      <c r="J374" s="41"/>
      <c r="K374" s="41"/>
      <c r="L374" s="45"/>
      <c r="M374" s="221"/>
      <c r="N374" s="222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135</v>
      </c>
      <c r="AU374" s="18" t="s">
        <v>85</v>
      </c>
    </row>
    <row r="375" s="13" customFormat="1">
      <c r="A375" s="13"/>
      <c r="B375" s="227"/>
      <c r="C375" s="228"/>
      <c r="D375" s="229" t="s">
        <v>192</v>
      </c>
      <c r="E375" s="230" t="s">
        <v>19</v>
      </c>
      <c r="F375" s="231" t="s">
        <v>730</v>
      </c>
      <c r="G375" s="228"/>
      <c r="H375" s="232">
        <v>12.789999999999999</v>
      </c>
      <c r="I375" s="233"/>
      <c r="J375" s="228"/>
      <c r="K375" s="228"/>
      <c r="L375" s="234"/>
      <c r="M375" s="235"/>
      <c r="N375" s="236"/>
      <c r="O375" s="236"/>
      <c r="P375" s="236"/>
      <c r="Q375" s="236"/>
      <c r="R375" s="236"/>
      <c r="S375" s="236"/>
      <c r="T375" s="23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8" t="s">
        <v>192</v>
      </c>
      <c r="AU375" s="238" t="s">
        <v>85</v>
      </c>
      <c r="AV375" s="13" t="s">
        <v>85</v>
      </c>
      <c r="AW375" s="13" t="s">
        <v>36</v>
      </c>
      <c r="AX375" s="13" t="s">
        <v>75</v>
      </c>
      <c r="AY375" s="238" t="s">
        <v>125</v>
      </c>
    </row>
    <row r="376" s="13" customFormat="1">
      <c r="A376" s="13"/>
      <c r="B376" s="227"/>
      <c r="C376" s="228"/>
      <c r="D376" s="229" t="s">
        <v>192</v>
      </c>
      <c r="E376" s="230" t="s">
        <v>19</v>
      </c>
      <c r="F376" s="231" t="s">
        <v>731</v>
      </c>
      <c r="G376" s="228"/>
      <c r="H376" s="232">
        <v>1.111</v>
      </c>
      <c r="I376" s="233"/>
      <c r="J376" s="228"/>
      <c r="K376" s="228"/>
      <c r="L376" s="234"/>
      <c r="M376" s="235"/>
      <c r="N376" s="236"/>
      <c r="O376" s="236"/>
      <c r="P376" s="236"/>
      <c r="Q376" s="236"/>
      <c r="R376" s="236"/>
      <c r="S376" s="236"/>
      <c r="T376" s="23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8" t="s">
        <v>192</v>
      </c>
      <c r="AU376" s="238" t="s">
        <v>85</v>
      </c>
      <c r="AV376" s="13" t="s">
        <v>85</v>
      </c>
      <c r="AW376" s="13" t="s">
        <v>36</v>
      </c>
      <c r="AX376" s="13" t="s">
        <v>75</v>
      </c>
      <c r="AY376" s="238" t="s">
        <v>125</v>
      </c>
    </row>
    <row r="377" s="13" customFormat="1">
      <c r="A377" s="13"/>
      <c r="B377" s="227"/>
      <c r="C377" s="228"/>
      <c r="D377" s="229" t="s">
        <v>192</v>
      </c>
      <c r="E377" s="230" t="s">
        <v>19</v>
      </c>
      <c r="F377" s="231" t="s">
        <v>732</v>
      </c>
      <c r="G377" s="228"/>
      <c r="H377" s="232">
        <v>3.2719999999999998</v>
      </c>
      <c r="I377" s="233"/>
      <c r="J377" s="228"/>
      <c r="K377" s="228"/>
      <c r="L377" s="234"/>
      <c r="M377" s="235"/>
      <c r="N377" s="236"/>
      <c r="O377" s="236"/>
      <c r="P377" s="236"/>
      <c r="Q377" s="236"/>
      <c r="R377" s="236"/>
      <c r="S377" s="236"/>
      <c r="T377" s="23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8" t="s">
        <v>192</v>
      </c>
      <c r="AU377" s="238" t="s">
        <v>85</v>
      </c>
      <c r="AV377" s="13" t="s">
        <v>85</v>
      </c>
      <c r="AW377" s="13" t="s">
        <v>36</v>
      </c>
      <c r="AX377" s="13" t="s">
        <v>75</v>
      </c>
      <c r="AY377" s="238" t="s">
        <v>125</v>
      </c>
    </row>
    <row r="378" s="13" customFormat="1">
      <c r="A378" s="13"/>
      <c r="B378" s="227"/>
      <c r="C378" s="228"/>
      <c r="D378" s="229" t="s">
        <v>192</v>
      </c>
      <c r="E378" s="230" t="s">
        <v>19</v>
      </c>
      <c r="F378" s="231" t="s">
        <v>733</v>
      </c>
      <c r="G378" s="228"/>
      <c r="H378" s="232">
        <v>3.8370000000000002</v>
      </c>
      <c r="I378" s="233"/>
      <c r="J378" s="228"/>
      <c r="K378" s="228"/>
      <c r="L378" s="234"/>
      <c r="M378" s="235"/>
      <c r="N378" s="236"/>
      <c r="O378" s="236"/>
      <c r="P378" s="236"/>
      <c r="Q378" s="236"/>
      <c r="R378" s="236"/>
      <c r="S378" s="236"/>
      <c r="T378" s="23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8" t="s">
        <v>192</v>
      </c>
      <c r="AU378" s="238" t="s">
        <v>85</v>
      </c>
      <c r="AV378" s="13" t="s">
        <v>85</v>
      </c>
      <c r="AW378" s="13" t="s">
        <v>36</v>
      </c>
      <c r="AX378" s="13" t="s">
        <v>75</v>
      </c>
      <c r="AY378" s="238" t="s">
        <v>125</v>
      </c>
    </row>
    <row r="379" s="13" customFormat="1">
      <c r="A379" s="13"/>
      <c r="B379" s="227"/>
      <c r="C379" s="228"/>
      <c r="D379" s="229" t="s">
        <v>192</v>
      </c>
      <c r="E379" s="230" t="s">
        <v>19</v>
      </c>
      <c r="F379" s="231" t="s">
        <v>734</v>
      </c>
      <c r="G379" s="228"/>
      <c r="H379" s="232">
        <v>4.8310000000000004</v>
      </c>
      <c r="I379" s="233"/>
      <c r="J379" s="228"/>
      <c r="K379" s="228"/>
      <c r="L379" s="234"/>
      <c r="M379" s="235"/>
      <c r="N379" s="236"/>
      <c r="O379" s="236"/>
      <c r="P379" s="236"/>
      <c r="Q379" s="236"/>
      <c r="R379" s="236"/>
      <c r="S379" s="236"/>
      <c r="T379" s="23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8" t="s">
        <v>192</v>
      </c>
      <c r="AU379" s="238" t="s">
        <v>85</v>
      </c>
      <c r="AV379" s="13" t="s">
        <v>85</v>
      </c>
      <c r="AW379" s="13" t="s">
        <v>36</v>
      </c>
      <c r="AX379" s="13" t="s">
        <v>75</v>
      </c>
      <c r="AY379" s="238" t="s">
        <v>125</v>
      </c>
    </row>
    <row r="380" s="13" customFormat="1">
      <c r="A380" s="13"/>
      <c r="B380" s="227"/>
      <c r="C380" s="228"/>
      <c r="D380" s="229" t="s">
        <v>192</v>
      </c>
      <c r="E380" s="230" t="s">
        <v>19</v>
      </c>
      <c r="F380" s="231" t="s">
        <v>735</v>
      </c>
      <c r="G380" s="228"/>
      <c r="H380" s="232">
        <v>6.9470000000000001</v>
      </c>
      <c r="I380" s="233"/>
      <c r="J380" s="228"/>
      <c r="K380" s="228"/>
      <c r="L380" s="234"/>
      <c r="M380" s="235"/>
      <c r="N380" s="236"/>
      <c r="O380" s="236"/>
      <c r="P380" s="236"/>
      <c r="Q380" s="236"/>
      <c r="R380" s="236"/>
      <c r="S380" s="236"/>
      <c r="T380" s="23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8" t="s">
        <v>192</v>
      </c>
      <c r="AU380" s="238" t="s">
        <v>85</v>
      </c>
      <c r="AV380" s="13" t="s">
        <v>85</v>
      </c>
      <c r="AW380" s="13" t="s">
        <v>36</v>
      </c>
      <c r="AX380" s="13" t="s">
        <v>75</v>
      </c>
      <c r="AY380" s="238" t="s">
        <v>125</v>
      </c>
    </row>
    <row r="381" s="15" customFormat="1">
      <c r="A381" s="15"/>
      <c r="B381" s="261"/>
      <c r="C381" s="262"/>
      <c r="D381" s="229" t="s">
        <v>192</v>
      </c>
      <c r="E381" s="263" t="s">
        <v>19</v>
      </c>
      <c r="F381" s="264" t="s">
        <v>736</v>
      </c>
      <c r="G381" s="262"/>
      <c r="H381" s="265">
        <v>32.787999999999997</v>
      </c>
      <c r="I381" s="266"/>
      <c r="J381" s="262"/>
      <c r="K381" s="262"/>
      <c r="L381" s="267"/>
      <c r="M381" s="268"/>
      <c r="N381" s="269"/>
      <c r="O381" s="269"/>
      <c r="P381" s="269"/>
      <c r="Q381" s="269"/>
      <c r="R381" s="269"/>
      <c r="S381" s="269"/>
      <c r="T381" s="270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1" t="s">
        <v>192</v>
      </c>
      <c r="AU381" s="271" t="s">
        <v>85</v>
      </c>
      <c r="AV381" s="15" t="s">
        <v>144</v>
      </c>
      <c r="AW381" s="15" t="s">
        <v>36</v>
      </c>
      <c r="AX381" s="15" t="s">
        <v>75</v>
      </c>
      <c r="AY381" s="271" t="s">
        <v>125</v>
      </c>
    </row>
    <row r="382" s="13" customFormat="1">
      <c r="A382" s="13"/>
      <c r="B382" s="227"/>
      <c r="C382" s="228"/>
      <c r="D382" s="229" t="s">
        <v>192</v>
      </c>
      <c r="E382" s="230" t="s">
        <v>19</v>
      </c>
      <c r="F382" s="231" t="s">
        <v>737</v>
      </c>
      <c r="G382" s="228"/>
      <c r="H382" s="232">
        <v>1.2</v>
      </c>
      <c r="I382" s="233"/>
      <c r="J382" s="228"/>
      <c r="K382" s="228"/>
      <c r="L382" s="234"/>
      <c r="M382" s="235"/>
      <c r="N382" s="236"/>
      <c r="O382" s="236"/>
      <c r="P382" s="236"/>
      <c r="Q382" s="236"/>
      <c r="R382" s="236"/>
      <c r="S382" s="236"/>
      <c r="T382" s="23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8" t="s">
        <v>192</v>
      </c>
      <c r="AU382" s="238" t="s">
        <v>85</v>
      </c>
      <c r="AV382" s="13" t="s">
        <v>85</v>
      </c>
      <c r="AW382" s="13" t="s">
        <v>36</v>
      </c>
      <c r="AX382" s="13" t="s">
        <v>75</v>
      </c>
      <c r="AY382" s="238" t="s">
        <v>125</v>
      </c>
    </row>
    <row r="383" s="13" customFormat="1">
      <c r="A383" s="13"/>
      <c r="B383" s="227"/>
      <c r="C383" s="228"/>
      <c r="D383" s="229" t="s">
        <v>192</v>
      </c>
      <c r="E383" s="230" t="s">
        <v>19</v>
      </c>
      <c r="F383" s="231" t="s">
        <v>738</v>
      </c>
      <c r="G383" s="228"/>
      <c r="H383" s="232">
        <v>6.3620000000000001</v>
      </c>
      <c r="I383" s="233"/>
      <c r="J383" s="228"/>
      <c r="K383" s="228"/>
      <c r="L383" s="234"/>
      <c r="M383" s="235"/>
      <c r="N383" s="236"/>
      <c r="O383" s="236"/>
      <c r="P383" s="236"/>
      <c r="Q383" s="236"/>
      <c r="R383" s="236"/>
      <c r="S383" s="236"/>
      <c r="T383" s="23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8" t="s">
        <v>192</v>
      </c>
      <c r="AU383" s="238" t="s">
        <v>85</v>
      </c>
      <c r="AV383" s="13" t="s">
        <v>85</v>
      </c>
      <c r="AW383" s="13" t="s">
        <v>36</v>
      </c>
      <c r="AX383" s="13" t="s">
        <v>75</v>
      </c>
      <c r="AY383" s="238" t="s">
        <v>125</v>
      </c>
    </row>
    <row r="384" s="13" customFormat="1">
      <c r="A384" s="13"/>
      <c r="B384" s="227"/>
      <c r="C384" s="228"/>
      <c r="D384" s="229" t="s">
        <v>192</v>
      </c>
      <c r="E384" s="230" t="s">
        <v>19</v>
      </c>
      <c r="F384" s="231" t="s">
        <v>739</v>
      </c>
      <c r="G384" s="228"/>
      <c r="H384" s="232">
        <v>5.0069999999999997</v>
      </c>
      <c r="I384" s="233"/>
      <c r="J384" s="228"/>
      <c r="K384" s="228"/>
      <c r="L384" s="234"/>
      <c r="M384" s="235"/>
      <c r="N384" s="236"/>
      <c r="O384" s="236"/>
      <c r="P384" s="236"/>
      <c r="Q384" s="236"/>
      <c r="R384" s="236"/>
      <c r="S384" s="236"/>
      <c r="T384" s="23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8" t="s">
        <v>192</v>
      </c>
      <c r="AU384" s="238" t="s">
        <v>85</v>
      </c>
      <c r="AV384" s="13" t="s">
        <v>85</v>
      </c>
      <c r="AW384" s="13" t="s">
        <v>36</v>
      </c>
      <c r="AX384" s="13" t="s">
        <v>75</v>
      </c>
      <c r="AY384" s="238" t="s">
        <v>125</v>
      </c>
    </row>
    <row r="385" s="15" customFormat="1">
      <c r="A385" s="15"/>
      <c r="B385" s="261"/>
      <c r="C385" s="262"/>
      <c r="D385" s="229" t="s">
        <v>192</v>
      </c>
      <c r="E385" s="263" t="s">
        <v>19</v>
      </c>
      <c r="F385" s="264" t="s">
        <v>740</v>
      </c>
      <c r="G385" s="262"/>
      <c r="H385" s="265">
        <v>12.569000000000001</v>
      </c>
      <c r="I385" s="266"/>
      <c r="J385" s="262"/>
      <c r="K385" s="262"/>
      <c r="L385" s="267"/>
      <c r="M385" s="268"/>
      <c r="N385" s="269"/>
      <c r="O385" s="269"/>
      <c r="P385" s="269"/>
      <c r="Q385" s="269"/>
      <c r="R385" s="269"/>
      <c r="S385" s="269"/>
      <c r="T385" s="270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71" t="s">
        <v>192</v>
      </c>
      <c r="AU385" s="271" t="s">
        <v>85</v>
      </c>
      <c r="AV385" s="15" t="s">
        <v>144</v>
      </c>
      <c r="AW385" s="15" t="s">
        <v>36</v>
      </c>
      <c r="AX385" s="15" t="s">
        <v>75</v>
      </c>
      <c r="AY385" s="271" t="s">
        <v>125</v>
      </c>
    </row>
    <row r="386" s="14" customFormat="1">
      <c r="A386" s="14"/>
      <c r="B386" s="239"/>
      <c r="C386" s="240"/>
      <c r="D386" s="229" t="s">
        <v>192</v>
      </c>
      <c r="E386" s="241" t="s">
        <v>19</v>
      </c>
      <c r="F386" s="242" t="s">
        <v>202</v>
      </c>
      <c r="G386" s="240"/>
      <c r="H386" s="243">
        <v>45.356999999999999</v>
      </c>
      <c r="I386" s="244"/>
      <c r="J386" s="240"/>
      <c r="K386" s="240"/>
      <c r="L386" s="245"/>
      <c r="M386" s="246"/>
      <c r="N386" s="247"/>
      <c r="O386" s="247"/>
      <c r="P386" s="247"/>
      <c r="Q386" s="247"/>
      <c r="R386" s="247"/>
      <c r="S386" s="247"/>
      <c r="T386" s="24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9" t="s">
        <v>192</v>
      </c>
      <c r="AU386" s="249" t="s">
        <v>85</v>
      </c>
      <c r="AV386" s="14" t="s">
        <v>151</v>
      </c>
      <c r="AW386" s="14" t="s">
        <v>36</v>
      </c>
      <c r="AX386" s="14" t="s">
        <v>83</v>
      </c>
      <c r="AY386" s="249" t="s">
        <v>125</v>
      </c>
    </row>
    <row r="387" s="2" customFormat="1" ht="24.15" customHeight="1">
      <c r="A387" s="39"/>
      <c r="B387" s="40"/>
      <c r="C387" s="205" t="s">
        <v>741</v>
      </c>
      <c r="D387" s="205" t="s">
        <v>128</v>
      </c>
      <c r="E387" s="206" t="s">
        <v>742</v>
      </c>
      <c r="F387" s="207" t="s">
        <v>743</v>
      </c>
      <c r="G387" s="208" t="s">
        <v>344</v>
      </c>
      <c r="H387" s="209">
        <v>12</v>
      </c>
      <c r="I387" s="210"/>
      <c r="J387" s="211">
        <f>ROUND(I387*H387,2)</f>
        <v>0</v>
      </c>
      <c r="K387" s="207" t="s">
        <v>132</v>
      </c>
      <c r="L387" s="45"/>
      <c r="M387" s="212" t="s">
        <v>19</v>
      </c>
      <c r="N387" s="213" t="s">
        <v>46</v>
      </c>
      <c r="O387" s="85"/>
      <c r="P387" s="214">
        <f>O387*H387</f>
        <v>0</v>
      </c>
      <c r="Q387" s="214">
        <v>0</v>
      </c>
      <c r="R387" s="214">
        <f>Q387*H387</f>
        <v>0</v>
      </c>
      <c r="S387" s="214">
        <v>0.0018799999999999999</v>
      </c>
      <c r="T387" s="215">
        <f>S387*H387</f>
        <v>0.02256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16" t="s">
        <v>242</v>
      </c>
      <c r="AT387" s="216" t="s">
        <v>128</v>
      </c>
      <c r="AU387" s="216" t="s">
        <v>85</v>
      </c>
      <c r="AY387" s="18" t="s">
        <v>125</v>
      </c>
      <c r="BE387" s="217">
        <f>IF(N387="základní",J387,0)</f>
        <v>0</v>
      </c>
      <c r="BF387" s="217">
        <f>IF(N387="snížená",J387,0)</f>
        <v>0</v>
      </c>
      <c r="BG387" s="217">
        <f>IF(N387="zákl. přenesená",J387,0)</f>
        <v>0</v>
      </c>
      <c r="BH387" s="217">
        <f>IF(N387="sníž. přenesená",J387,0)</f>
        <v>0</v>
      </c>
      <c r="BI387" s="217">
        <f>IF(N387="nulová",J387,0)</f>
        <v>0</v>
      </c>
      <c r="BJ387" s="18" t="s">
        <v>83</v>
      </c>
      <c r="BK387" s="217">
        <f>ROUND(I387*H387,2)</f>
        <v>0</v>
      </c>
      <c r="BL387" s="18" t="s">
        <v>242</v>
      </c>
      <c r="BM387" s="216" t="s">
        <v>744</v>
      </c>
    </row>
    <row r="388" s="2" customFormat="1">
      <c r="A388" s="39"/>
      <c r="B388" s="40"/>
      <c r="C388" s="41"/>
      <c r="D388" s="218" t="s">
        <v>135</v>
      </c>
      <c r="E388" s="41"/>
      <c r="F388" s="219" t="s">
        <v>745</v>
      </c>
      <c r="G388" s="41"/>
      <c r="H388" s="41"/>
      <c r="I388" s="220"/>
      <c r="J388" s="41"/>
      <c r="K388" s="41"/>
      <c r="L388" s="45"/>
      <c r="M388" s="221"/>
      <c r="N388" s="222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135</v>
      </c>
      <c r="AU388" s="18" t="s">
        <v>85</v>
      </c>
    </row>
    <row r="389" s="13" customFormat="1">
      <c r="A389" s="13"/>
      <c r="B389" s="227"/>
      <c r="C389" s="228"/>
      <c r="D389" s="229" t="s">
        <v>192</v>
      </c>
      <c r="E389" s="230" t="s">
        <v>19</v>
      </c>
      <c r="F389" s="231" t="s">
        <v>746</v>
      </c>
      <c r="G389" s="228"/>
      <c r="H389" s="232">
        <v>12</v>
      </c>
      <c r="I389" s="233"/>
      <c r="J389" s="228"/>
      <c r="K389" s="228"/>
      <c r="L389" s="234"/>
      <c r="M389" s="235"/>
      <c r="N389" s="236"/>
      <c r="O389" s="236"/>
      <c r="P389" s="236"/>
      <c r="Q389" s="236"/>
      <c r="R389" s="236"/>
      <c r="S389" s="236"/>
      <c r="T389" s="23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8" t="s">
        <v>192</v>
      </c>
      <c r="AU389" s="238" t="s">
        <v>85</v>
      </c>
      <c r="AV389" s="13" t="s">
        <v>85</v>
      </c>
      <c r="AW389" s="13" t="s">
        <v>36</v>
      </c>
      <c r="AX389" s="13" t="s">
        <v>83</v>
      </c>
      <c r="AY389" s="238" t="s">
        <v>125</v>
      </c>
    </row>
    <row r="390" s="2" customFormat="1" ht="16.5" customHeight="1">
      <c r="A390" s="39"/>
      <c r="B390" s="40"/>
      <c r="C390" s="205" t="s">
        <v>747</v>
      </c>
      <c r="D390" s="205" t="s">
        <v>128</v>
      </c>
      <c r="E390" s="206" t="s">
        <v>748</v>
      </c>
      <c r="F390" s="207" t="s">
        <v>749</v>
      </c>
      <c r="G390" s="208" t="s">
        <v>270</v>
      </c>
      <c r="H390" s="209">
        <v>3.6000000000000001</v>
      </c>
      <c r="I390" s="210"/>
      <c r="J390" s="211">
        <f>ROUND(I390*H390,2)</f>
        <v>0</v>
      </c>
      <c r="K390" s="207" t="s">
        <v>132</v>
      </c>
      <c r="L390" s="45"/>
      <c r="M390" s="212" t="s">
        <v>19</v>
      </c>
      <c r="N390" s="213" t="s">
        <v>46</v>
      </c>
      <c r="O390" s="85"/>
      <c r="P390" s="214">
        <f>O390*H390</f>
        <v>0</v>
      </c>
      <c r="Q390" s="214">
        <v>0</v>
      </c>
      <c r="R390" s="214">
        <f>Q390*H390</f>
        <v>0</v>
      </c>
      <c r="S390" s="214">
        <v>0.0025999999999999999</v>
      </c>
      <c r="T390" s="215">
        <f>S390*H390</f>
        <v>0.0093600000000000003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16" t="s">
        <v>242</v>
      </c>
      <c r="AT390" s="216" t="s">
        <v>128</v>
      </c>
      <c r="AU390" s="216" t="s">
        <v>85</v>
      </c>
      <c r="AY390" s="18" t="s">
        <v>125</v>
      </c>
      <c r="BE390" s="217">
        <f>IF(N390="základní",J390,0)</f>
        <v>0</v>
      </c>
      <c r="BF390" s="217">
        <f>IF(N390="snížená",J390,0)</f>
        <v>0</v>
      </c>
      <c r="BG390" s="217">
        <f>IF(N390="zákl. přenesená",J390,0)</f>
        <v>0</v>
      </c>
      <c r="BH390" s="217">
        <f>IF(N390="sníž. přenesená",J390,0)</f>
        <v>0</v>
      </c>
      <c r="BI390" s="217">
        <f>IF(N390="nulová",J390,0)</f>
        <v>0</v>
      </c>
      <c r="BJ390" s="18" t="s">
        <v>83</v>
      </c>
      <c r="BK390" s="217">
        <f>ROUND(I390*H390,2)</f>
        <v>0</v>
      </c>
      <c r="BL390" s="18" t="s">
        <v>242</v>
      </c>
      <c r="BM390" s="216" t="s">
        <v>750</v>
      </c>
    </row>
    <row r="391" s="2" customFormat="1">
      <c r="A391" s="39"/>
      <c r="B391" s="40"/>
      <c r="C391" s="41"/>
      <c r="D391" s="218" t="s">
        <v>135</v>
      </c>
      <c r="E391" s="41"/>
      <c r="F391" s="219" t="s">
        <v>751</v>
      </c>
      <c r="G391" s="41"/>
      <c r="H391" s="41"/>
      <c r="I391" s="220"/>
      <c r="J391" s="41"/>
      <c r="K391" s="41"/>
      <c r="L391" s="45"/>
      <c r="M391" s="221"/>
      <c r="N391" s="222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135</v>
      </c>
      <c r="AU391" s="18" t="s">
        <v>85</v>
      </c>
    </row>
    <row r="392" s="13" customFormat="1">
      <c r="A392" s="13"/>
      <c r="B392" s="227"/>
      <c r="C392" s="228"/>
      <c r="D392" s="229" t="s">
        <v>192</v>
      </c>
      <c r="E392" s="230" t="s">
        <v>19</v>
      </c>
      <c r="F392" s="231" t="s">
        <v>752</v>
      </c>
      <c r="G392" s="228"/>
      <c r="H392" s="232">
        <v>3.6000000000000001</v>
      </c>
      <c r="I392" s="233"/>
      <c r="J392" s="228"/>
      <c r="K392" s="228"/>
      <c r="L392" s="234"/>
      <c r="M392" s="235"/>
      <c r="N392" s="236"/>
      <c r="O392" s="236"/>
      <c r="P392" s="236"/>
      <c r="Q392" s="236"/>
      <c r="R392" s="236"/>
      <c r="S392" s="236"/>
      <c r="T392" s="23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8" t="s">
        <v>192</v>
      </c>
      <c r="AU392" s="238" t="s">
        <v>85</v>
      </c>
      <c r="AV392" s="13" t="s">
        <v>85</v>
      </c>
      <c r="AW392" s="13" t="s">
        <v>36</v>
      </c>
      <c r="AX392" s="13" t="s">
        <v>83</v>
      </c>
      <c r="AY392" s="238" t="s">
        <v>125</v>
      </c>
    </row>
    <row r="393" s="2" customFormat="1" ht="16.5" customHeight="1">
      <c r="A393" s="39"/>
      <c r="B393" s="40"/>
      <c r="C393" s="205" t="s">
        <v>753</v>
      </c>
      <c r="D393" s="205" t="s">
        <v>128</v>
      </c>
      <c r="E393" s="206" t="s">
        <v>754</v>
      </c>
      <c r="F393" s="207" t="s">
        <v>755</v>
      </c>
      <c r="G393" s="208" t="s">
        <v>270</v>
      </c>
      <c r="H393" s="209">
        <v>21</v>
      </c>
      <c r="I393" s="210"/>
      <c r="J393" s="211">
        <f>ROUND(I393*H393,2)</f>
        <v>0</v>
      </c>
      <c r="K393" s="207" t="s">
        <v>132</v>
      </c>
      <c r="L393" s="45"/>
      <c r="M393" s="212" t="s">
        <v>19</v>
      </c>
      <c r="N393" s="213" t="s">
        <v>46</v>
      </c>
      <c r="O393" s="85"/>
      <c r="P393" s="214">
        <f>O393*H393</f>
        <v>0</v>
      </c>
      <c r="Q393" s="214">
        <v>0</v>
      </c>
      <c r="R393" s="214">
        <f>Q393*H393</f>
        <v>0</v>
      </c>
      <c r="S393" s="214">
        <v>0.01069</v>
      </c>
      <c r="T393" s="215">
        <f>S393*H393</f>
        <v>0.22449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16" t="s">
        <v>242</v>
      </c>
      <c r="AT393" s="216" t="s">
        <v>128</v>
      </c>
      <c r="AU393" s="216" t="s">
        <v>85</v>
      </c>
      <c r="AY393" s="18" t="s">
        <v>125</v>
      </c>
      <c r="BE393" s="217">
        <f>IF(N393="základní",J393,0)</f>
        <v>0</v>
      </c>
      <c r="BF393" s="217">
        <f>IF(N393="snížená",J393,0)</f>
        <v>0</v>
      </c>
      <c r="BG393" s="217">
        <f>IF(N393="zákl. přenesená",J393,0)</f>
        <v>0</v>
      </c>
      <c r="BH393" s="217">
        <f>IF(N393="sníž. přenesená",J393,0)</f>
        <v>0</v>
      </c>
      <c r="BI393" s="217">
        <f>IF(N393="nulová",J393,0)</f>
        <v>0</v>
      </c>
      <c r="BJ393" s="18" t="s">
        <v>83</v>
      </c>
      <c r="BK393" s="217">
        <f>ROUND(I393*H393,2)</f>
        <v>0</v>
      </c>
      <c r="BL393" s="18" t="s">
        <v>242</v>
      </c>
      <c r="BM393" s="216" t="s">
        <v>756</v>
      </c>
    </row>
    <row r="394" s="2" customFormat="1">
      <c r="A394" s="39"/>
      <c r="B394" s="40"/>
      <c r="C394" s="41"/>
      <c r="D394" s="218" t="s">
        <v>135</v>
      </c>
      <c r="E394" s="41"/>
      <c r="F394" s="219" t="s">
        <v>757</v>
      </c>
      <c r="G394" s="41"/>
      <c r="H394" s="41"/>
      <c r="I394" s="220"/>
      <c r="J394" s="41"/>
      <c r="K394" s="41"/>
      <c r="L394" s="45"/>
      <c r="M394" s="221"/>
      <c r="N394" s="222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135</v>
      </c>
      <c r="AU394" s="18" t="s">
        <v>85</v>
      </c>
    </row>
    <row r="395" s="13" customFormat="1">
      <c r="A395" s="13"/>
      <c r="B395" s="227"/>
      <c r="C395" s="228"/>
      <c r="D395" s="229" t="s">
        <v>192</v>
      </c>
      <c r="E395" s="230" t="s">
        <v>19</v>
      </c>
      <c r="F395" s="231" t="s">
        <v>758</v>
      </c>
      <c r="G395" s="228"/>
      <c r="H395" s="232">
        <v>21</v>
      </c>
      <c r="I395" s="233"/>
      <c r="J395" s="228"/>
      <c r="K395" s="228"/>
      <c r="L395" s="234"/>
      <c r="M395" s="235"/>
      <c r="N395" s="236"/>
      <c r="O395" s="236"/>
      <c r="P395" s="236"/>
      <c r="Q395" s="236"/>
      <c r="R395" s="236"/>
      <c r="S395" s="236"/>
      <c r="T395" s="23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8" t="s">
        <v>192</v>
      </c>
      <c r="AU395" s="238" t="s">
        <v>85</v>
      </c>
      <c r="AV395" s="13" t="s">
        <v>85</v>
      </c>
      <c r="AW395" s="13" t="s">
        <v>36</v>
      </c>
      <c r="AX395" s="13" t="s">
        <v>83</v>
      </c>
      <c r="AY395" s="238" t="s">
        <v>125</v>
      </c>
    </row>
    <row r="396" s="2" customFormat="1" ht="16.5" customHeight="1">
      <c r="A396" s="39"/>
      <c r="B396" s="40"/>
      <c r="C396" s="205" t="s">
        <v>759</v>
      </c>
      <c r="D396" s="205" t="s">
        <v>128</v>
      </c>
      <c r="E396" s="206" t="s">
        <v>760</v>
      </c>
      <c r="F396" s="207" t="s">
        <v>761</v>
      </c>
      <c r="G396" s="208" t="s">
        <v>344</v>
      </c>
      <c r="H396" s="209">
        <v>49.200000000000003</v>
      </c>
      <c r="I396" s="210"/>
      <c r="J396" s="211">
        <f>ROUND(I396*H396,2)</f>
        <v>0</v>
      </c>
      <c r="K396" s="207" t="s">
        <v>132</v>
      </c>
      <c r="L396" s="45"/>
      <c r="M396" s="212" t="s">
        <v>19</v>
      </c>
      <c r="N396" s="213" t="s">
        <v>46</v>
      </c>
      <c r="O396" s="85"/>
      <c r="P396" s="214">
        <f>O396*H396</f>
        <v>0</v>
      </c>
      <c r="Q396" s="214">
        <v>0</v>
      </c>
      <c r="R396" s="214">
        <f>Q396*H396</f>
        <v>0</v>
      </c>
      <c r="S396" s="214">
        <v>0.0094000000000000004</v>
      </c>
      <c r="T396" s="215">
        <f>S396*H396</f>
        <v>0.46248000000000006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6" t="s">
        <v>242</v>
      </c>
      <c r="AT396" s="216" t="s">
        <v>128</v>
      </c>
      <c r="AU396" s="216" t="s">
        <v>85</v>
      </c>
      <c r="AY396" s="18" t="s">
        <v>125</v>
      </c>
      <c r="BE396" s="217">
        <f>IF(N396="základní",J396,0)</f>
        <v>0</v>
      </c>
      <c r="BF396" s="217">
        <f>IF(N396="snížená",J396,0)</f>
        <v>0</v>
      </c>
      <c r="BG396" s="217">
        <f>IF(N396="zákl. přenesená",J396,0)</f>
        <v>0</v>
      </c>
      <c r="BH396" s="217">
        <f>IF(N396="sníž. přenesená",J396,0)</f>
        <v>0</v>
      </c>
      <c r="BI396" s="217">
        <f>IF(N396="nulová",J396,0)</f>
        <v>0</v>
      </c>
      <c r="BJ396" s="18" t="s">
        <v>83</v>
      </c>
      <c r="BK396" s="217">
        <f>ROUND(I396*H396,2)</f>
        <v>0</v>
      </c>
      <c r="BL396" s="18" t="s">
        <v>242</v>
      </c>
      <c r="BM396" s="216" t="s">
        <v>762</v>
      </c>
    </row>
    <row r="397" s="2" customFormat="1">
      <c r="A397" s="39"/>
      <c r="B397" s="40"/>
      <c r="C397" s="41"/>
      <c r="D397" s="218" t="s">
        <v>135</v>
      </c>
      <c r="E397" s="41"/>
      <c r="F397" s="219" t="s">
        <v>763</v>
      </c>
      <c r="G397" s="41"/>
      <c r="H397" s="41"/>
      <c r="I397" s="220"/>
      <c r="J397" s="41"/>
      <c r="K397" s="41"/>
      <c r="L397" s="45"/>
      <c r="M397" s="221"/>
      <c r="N397" s="222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135</v>
      </c>
      <c r="AU397" s="18" t="s">
        <v>85</v>
      </c>
    </row>
    <row r="398" s="13" customFormat="1">
      <c r="A398" s="13"/>
      <c r="B398" s="227"/>
      <c r="C398" s="228"/>
      <c r="D398" s="229" t="s">
        <v>192</v>
      </c>
      <c r="E398" s="230" t="s">
        <v>19</v>
      </c>
      <c r="F398" s="231" t="s">
        <v>764</v>
      </c>
      <c r="G398" s="228"/>
      <c r="H398" s="232">
        <v>49.200000000000003</v>
      </c>
      <c r="I398" s="233"/>
      <c r="J398" s="228"/>
      <c r="K398" s="228"/>
      <c r="L398" s="234"/>
      <c r="M398" s="235"/>
      <c r="N398" s="236"/>
      <c r="O398" s="236"/>
      <c r="P398" s="236"/>
      <c r="Q398" s="236"/>
      <c r="R398" s="236"/>
      <c r="S398" s="236"/>
      <c r="T398" s="23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8" t="s">
        <v>192</v>
      </c>
      <c r="AU398" s="238" t="s">
        <v>85</v>
      </c>
      <c r="AV398" s="13" t="s">
        <v>85</v>
      </c>
      <c r="AW398" s="13" t="s">
        <v>36</v>
      </c>
      <c r="AX398" s="13" t="s">
        <v>83</v>
      </c>
      <c r="AY398" s="238" t="s">
        <v>125</v>
      </c>
    </row>
    <row r="399" s="2" customFormat="1" ht="16.5" customHeight="1">
      <c r="A399" s="39"/>
      <c r="B399" s="40"/>
      <c r="C399" s="205" t="s">
        <v>765</v>
      </c>
      <c r="D399" s="205" t="s">
        <v>128</v>
      </c>
      <c r="E399" s="206" t="s">
        <v>766</v>
      </c>
      <c r="F399" s="207" t="s">
        <v>767</v>
      </c>
      <c r="G399" s="208" t="s">
        <v>270</v>
      </c>
      <c r="H399" s="209">
        <v>4</v>
      </c>
      <c r="I399" s="210"/>
      <c r="J399" s="211">
        <f>ROUND(I399*H399,2)</f>
        <v>0</v>
      </c>
      <c r="K399" s="207" t="s">
        <v>189</v>
      </c>
      <c r="L399" s="45"/>
      <c r="M399" s="212" t="s">
        <v>19</v>
      </c>
      <c r="N399" s="213" t="s">
        <v>46</v>
      </c>
      <c r="O399" s="85"/>
      <c r="P399" s="214">
        <f>O399*H399</f>
        <v>0</v>
      </c>
      <c r="Q399" s="214">
        <v>0</v>
      </c>
      <c r="R399" s="214">
        <f>Q399*H399</f>
        <v>0</v>
      </c>
      <c r="S399" s="214">
        <v>0.0039399999999999999</v>
      </c>
      <c r="T399" s="215">
        <f>S399*H399</f>
        <v>0.01576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16" t="s">
        <v>242</v>
      </c>
      <c r="AT399" s="216" t="s">
        <v>128</v>
      </c>
      <c r="AU399" s="216" t="s">
        <v>85</v>
      </c>
      <c r="AY399" s="18" t="s">
        <v>125</v>
      </c>
      <c r="BE399" s="217">
        <f>IF(N399="základní",J399,0)</f>
        <v>0</v>
      </c>
      <c r="BF399" s="217">
        <f>IF(N399="snížená",J399,0)</f>
        <v>0</v>
      </c>
      <c r="BG399" s="217">
        <f>IF(N399="zákl. přenesená",J399,0)</f>
        <v>0</v>
      </c>
      <c r="BH399" s="217">
        <f>IF(N399="sníž. přenesená",J399,0)</f>
        <v>0</v>
      </c>
      <c r="BI399" s="217">
        <f>IF(N399="nulová",J399,0)</f>
        <v>0</v>
      </c>
      <c r="BJ399" s="18" t="s">
        <v>83</v>
      </c>
      <c r="BK399" s="217">
        <f>ROUND(I399*H399,2)</f>
        <v>0</v>
      </c>
      <c r="BL399" s="18" t="s">
        <v>242</v>
      </c>
      <c r="BM399" s="216" t="s">
        <v>768</v>
      </c>
    </row>
    <row r="400" s="2" customFormat="1">
      <c r="A400" s="39"/>
      <c r="B400" s="40"/>
      <c r="C400" s="41"/>
      <c r="D400" s="218" t="s">
        <v>135</v>
      </c>
      <c r="E400" s="41"/>
      <c r="F400" s="219" t="s">
        <v>769</v>
      </c>
      <c r="G400" s="41"/>
      <c r="H400" s="41"/>
      <c r="I400" s="220"/>
      <c r="J400" s="41"/>
      <c r="K400" s="41"/>
      <c r="L400" s="45"/>
      <c r="M400" s="221"/>
      <c r="N400" s="222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135</v>
      </c>
      <c r="AU400" s="18" t="s">
        <v>85</v>
      </c>
    </row>
    <row r="401" s="13" customFormat="1">
      <c r="A401" s="13"/>
      <c r="B401" s="227"/>
      <c r="C401" s="228"/>
      <c r="D401" s="229" t="s">
        <v>192</v>
      </c>
      <c r="E401" s="230" t="s">
        <v>19</v>
      </c>
      <c r="F401" s="231" t="s">
        <v>770</v>
      </c>
      <c r="G401" s="228"/>
      <c r="H401" s="232">
        <v>4</v>
      </c>
      <c r="I401" s="233"/>
      <c r="J401" s="228"/>
      <c r="K401" s="228"/>
      <c r="L401" s="234"/>
      <c r="M401" s="235"/>
      <c r="N401" s="236"/>
      <c r="O401" s="236"/>
      <c r="P401" s="236"/>
      <c r="Q401" s="236"/>
      <c r="R401" s="236"/>
      <c r="S401" s="236"/>
      <c r="T401" s="23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8" t="s">
        <v>192</v>
      </c>
      <c r="AU401" s="238" t="s">
        <v>85</v>
      </c>
      <c r="AV401" s="13" t="s">
        <v>85</v>
      </c>
      <c r="AW401" s="13" t="s">
        <v>36</v>
      </c>
      <c r="AX401" s="13" t="s">
        <v>83</v>
      </c>
      <c r="AY401" s="238" t="s">
        <v>125</v>
      </c>
    </row>
    <row r="402" s="2" customFormat="1" ht="16.5" customHeight="1">
      <c r="A402" s="39"/>
      <c r="B402" s="40"/>
      <c r="C402" s="205" t="s">
        <v>771</v>
      </c>
      <c r="D402" s="205" t="s">
        <v>128</v>
      </c>
      <c r="E402" s="206" t="s">
        <v>772</v>
      </c>
      <c r="F402" s="207" t="s">
        <v>773</v>
      </c>
      <c r="G402" s="208" t="s">
        <v>270</v>
      </c>
      <c r="H402" s="209">
        <v>47.932000000000002</v>
      </c>
      <c r="I402" s="210"/>
      <c r="J402" s="211">
        <f>ROUND(I402*H402,2)</f>
        <v>0</v>
      </c>
      <c r="K402" s="207" t="s">
        <v>132</v>
      </c>
      <c r="L402" s="45"/>
      <c r="M402" s="212" t="s">
        <v>19</v>
      </c>
      <c r="N402" s="213" t="s">
        <v>46</v>
      </c>
      <c r="O402" s="85"/>
      <c r="P402" s="214">
        <f>O402*H402</f>
        <v>0</v>
      </c>
      <c r="Q402" s="214">
        <v>0.00091</v>
      </c>
      <c r="R402" s="214">
        <f>Q402*H402</f>
        <v>0.043618120000000003</v>
      </c>
      <c r="S402" s="214">
        <v>0</v>
      </c>
      <c r="T402" s="215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16" t="s">
        <v>242</v>
      </c>
      <c r="AT402" s="216" t="s">
        <v>128</v>
      </c>
      <c r="AU402" s="216" t="s">
        <v>85</v>
      </c>
      <c r="AY402" s="18" t="s">
        <v>125</v>
      </c>
      <c r="BE402" s="217">
        <f>IF(N402="základní",J402,0)</f>
        <v>0</v>
      </c>
      <c r="BF402" s="217">
        <f>IF(N402="snížená",J402,0)</f>
        <v>0</v>
      </c>
      <c r="BG402" s="217">
        <f>IF(N402="zákl. přenesená",J402,0)</f>
        <v>0</v>
      </c>
      <c r="BH402" s="217">
        <f>IF(N402="sníž. přenesená",J402,0)</f>
        <v>0</v>
      </c>
      <c r="BI402" s="217">
        <f>IF(N402="nulová",J402,0)</f>
        <v>0</v>
      </c>
      <c r="BJ402" s="18" t="s">
        <v>83</v>
      </c>
      <c r="BK402" s="217">
        <f>ROUND(I402*H402,2)</f>
        <v>0</v>
      </c>
      <c r="BL402" s="18" t="s">
        <v>242</v>
      </c>
      <c r="BM402" s="216" t="s">
        <v>774</v>
      </c>
    </row>
    <row r="403" s="2" customFormat="1">
      <c r="A403" s="39"/>
      <c r="B403" s="40"/>
      <c r="C403" s="41"/>
      <c r="D403" s="218" t="s">
        <v>135</v>
      </c>
      <c r="E403" s="41"/>
      <c r="F403" s="219" t="s">
        <v>775</v>
      </c>
      <c r="G403" s="41"/>
      <c r="H403" s="41"/>
      <c r="I403" s="220"/>
      <c r="J403" s="41"/>
      <c r="K403" s="41"/>
      <c r="L403" s="45"/>
      <c r="M403" s="221"/>
      <c r="N403" s="222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135</v>
      </c>
      <c r="AU403" s="18" t="s">
        <v>85</v>
      </c>
    </row>
    <row r="404" s="13" customFormat="1">
      <c r="A404" s="13"/>
      <c r="B404" s="227"/>
      <c r="C404" s="228"/>
      <c r="D404" s="229" t="s">
        <v>192</v>
      </c>
      <c r="E404" s="230" t="s">
        <v>19</v>
      </c>
      <c r="F404" s="231" t="s">
        <v>776</v>
      </c>
      <c r="G404" s="228"/>
      <c r="H404" s="232">
        <v>30.181999999999999</v>
      </c>
      <c r="I404" s="233"/>
      <c r="J404" s="228"/>
      <c r="K404" s="228"/>
      <c r="L404" s="234"/>
      <c r="M404" s="235"/>
      <c r="N404" s="236"/>
      <c r="O404" s="236"/>
      <c r="P404" s="236"/>
      <c r="Q404" s="236"/>
      <c r="R404" s="236"/>
      <c r="S404" s="236"/>
      <c r="T404" s="23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8" t="s">
        <v>192</v>
      </c>
      <c r="AU404" s="238" t="s">
        <v>85</v>
      </c>
      <c r="AV404" s="13" t="s">
        <v>85</v>
      </c>
      <c r="AW404" s="13" t="s">
        <v>36</v>
      </c>
      <c r="AX404" s="13" t="s">
        <v>75</v>
      </c>
      <c r="AY404" s="238" t="s">
        <v>125</v>
      </c>
    </row>
    <row r="405" s="13" customFormat="1">
      <c r="A405" s="13"/>
      <c r="B405" s="227"/>
      <c r="C405" s="228"/>
      <c r="D405" s="229" t="s">
        <v>192</v>
      </c>
      <c r="E405" s="230" t="s">
        <v>19</v>
      </c>
      <c r="F405" s="231" t="s">
        <v>777</v>
      </c>
      <c r="G405" s="228"/>
      <c r="H405" s="232">
        <v>17.75</v>
      </c>
      <c r="I405" s="233"/>
      <c r="J405" s="228"/>
      <c r="K405" s="228"/>
      <c r="L405" s="234"/>
      <c r="M405" s="235"/>
      <c r="N405" s="236"/>
      <c r="O405" s="236"/>
      <c r="P405" s="236"/>
      <c r="Q405" s="236"/>
      <c r="R405" s="236"/>
      <c r="S405" s="236"/>
      <c r="T405" s="23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8" t="s">
        <v>192</v>
      </c>
      <c r="AU405" s="238" t="s">
        <v>85</v>
      </c>
      <c r="AV405" s="13" t="s">
        <v>85</v>
      </c>
      <c r="AW405" s="13" t="s">
        <v>36</v>
      </c>
      <c r="AX405" s="13" t="s">
        <v>75</v>
      </c>
      <c r="AY405" s="238" t="s">
        <v>125</v>
      </c>
    </row>
    <row r="406" s="14" customFormat="1">
      <c r="A406" s="14"/>
      <c r="B406" s="239"/>
      <c r="C406" s="240"/>
      <c r="D406" s="229" t="s">
        <v>192</v>
      </c>
      <c r="E406" s="241" t="s">
        <v>19</v>
      </c>
      <c r="F406" s="242" t="s">
        <v>202</v>
      </c>
      <c r="G406" s="240"/>
      <c r="H406" s="243">
        <v>47.932000000000002</v>
      </c>
      <c r="I406" s="244"/>
      <c r="J406" s="240"/>
      <c r="K406" s="240"/>
      <c r="L406" s="245"/>
      <c r="M406" s="246"/>
      <c r="N406" s="247"/>
      <c r="O406" s="247"/>
      <c r="P406" s="247"/>
      <c r="Q406" s="247"/>
      <c r="R406" s="247"/>
      <c r="S406" s="247"/>
      <c r="T406" s="248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9" t="s">
        <v>192</v>
      </c>
      <c r="AU406" s="249" t="s">
        <v>85</v>
      </c>
      <c r="AV406" s="14" t="s">
        <v>151</v>
      </c>
      <c r="AW406" s="14" t="s">
        <v>36</v>
      </c>
      <c r="AX406" s="14" t="s">
        <v>83</v>
      </c>
      <c r="AY406" s="249" t="s">
        <v>125</v>
      </c>
    </row>
    <row r="407" s="2" customFormat="1" ht="16.5" customHeight="1">
      <c r="A407" s="39"/>
      <c r="B407" s="40"/>
      <c r="C407" s="205" t="s">
        <v>778</v>
      </c>
      <c r="D407" s="205" t="s">
        <v>128</v>
      </c>
      <c r="E407" s="206" t="s">
        <v>779</v>
      </c>
      <c r="F407" s="207" t="s">
        <v>780</v>
      </c>
      <c r="G407" s="208" t="s">
        <v>270</v>
      </c>
      <c r="H407" s="209">
        <v>35.5</v>
      </c>
      <c r="I407" s="210"/>
      <c r="J407" s="211">
        <f>ROUND(I407*H407,2)</f>
        <v>0</v>
      </c>
      <c r="K407" s="207" t="s">
        <v>132</v>
      </c>
      <c r="L407" s="45"/>
      <c r="M407" s="212" t="s">
        <v>19</v>
      </c>
      <c r="N407" s="213" t="s">
        <v>46</v>
      </c>
      <c r="O407" s="85"/>
      <c r="P407" s="214">
        <f>O407*H407</f>
        <v>0</v>
      </c>
      <c r="Q407" s="214">
        <v>0.0011900000000000001</v>
      </c>
      <c r="R407" s="214">
        <f>Q407*H407</f>
        <v>0.042245000000000005</v>
      </c>
      <c r="S407" s="214">
        <v>0</v>
      </c>
      <c r="T407" s="215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16" t="s">
        <v>242</v>
      </c>
      <c r="AT407" s="216" t="s">
        <v>128</v>
      </c>
      <c r="AU407" s="216" t="s">
        <v>85</v>
      </c>
      <c r="AY407" s="18" t="s">
        <v>125</v>
      </c>
      <c r="BE407" s="217">
        <f>IF(N407="základní",J407,0)</f>
        <v>0</v>
      </c>
      <c r="BF407" s="217">
        <f>IF(N407="snížená",J407,0)</f>
        <v>0</v>
      </c>
      <c r="BG407" s="217">
        <f>IF(N407="zákl. přenesená",J407,0)</f>
        <v>0</v>
      </c>
      <c r="BH407" s="217">
        <f>IF(N407="sníž. přenesená",J407,0)</f>
        <v>0</v>
      </c>
      <c r="BI407" s="217">
        <f>IF(N407="nulová",J407,0)</f>
        <v>0</v>
      </c>
      <c r="BJ407" s="18" t="s">
        <v>83</v>
      </c>
      <c r="BK407" s="217">
        <f>ROUND(I407*H407,2)</f>
        <v>0</v>
      </c>
      <c r="BL407" s="18" t="s">
        <v>242</v>
      </c>
      <c r="BM407" s="216" t="s">
        <v>781</v>
      </c>
    </row>
    <row r="408" s="2" customFormat="1">
      <c r="A408" s="39"/>
      <c r="B408" s="40"/>
      <c r="C408" s="41"/>
      <c r="D408" s="218" t="s">
        <v>135</v>
      </c>
      <c r="E408" s="41"/>
      <c r="F408" s="219" t="s">
        <v>782</v>
      </c>
      <c r="G408" s="41"/>
      <c r="H408" s="41"/>
      <c r="I408" s="220"/>
      <c r="J408" s="41"/>
      <c r="K408" s="41"/>
      <c r="L408" s="45"/>
      <c r="M408" s="221"/>
      <c r="N408" s="222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135</v>
      </c>
      <c r="AU408" s="18" t="s">
        <v>85</v>
      </c>
    </row>
    <row r="409" s="13" customFormat="1">
      <c r="A409" s="13"/>
      <c r="B409" s="227"/>
      <c r="C409" s="228"/>
      <c r="D409" s="229" t="s">
        <v>192</v>
      </c>
      <c r="E409" s="230" t="s">
        <v>19</v>
      </c>
      <c r="F409" s="231" t="s">
        <v>783</v>
      </c>
      <c r="G409" s="228"/>
      <c r="H409" s="232">
        <v>17.75</v>
      </c>
      <c r="I409" s="233"/>
      <c r="J409" s="228"/>
      <c r="K409" s="228"/>
      <c r="L409" s="234"/>
      <c r="M409" s="235"/>
      <c r="N409" s="236"/>
      <c r="O409" s="236"/>
      <c r="P409" s="236"/>
      <c r="Q409" s="236"/>
      <c r="R409" s="236"/>
      <c r="S409" s="236"/>
      <c r="T409" s="23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8" t="s">
        <v>192</v>
      </c>
      <c r="AU409" s="238" t="s">
        <v>85</v>
      </c>
      <c r="AV409" s="13" t="s">
        <v>85</v>
      </c>
      <c r="AW409" s="13" t="s">
        <v>36</v>
      </c>
      <c r="AX409" s="13" t="s">
        <v>75</v>
      </c>
      <c r="AY409" s="238" t="s">
        <v>125</v>
      </c>
    </row>
    <row r="410" s="13" customFormat="1">
      <c r="A410" s="13"/>
      <c r="B410" s="227"/>
      <c r="C410" s="228"/>
      <c r="D410" s="229" t="s">
        <v>192</v>
      </c>
      <c r="E410" s="230" t="s">
        <v>19</v>
      </c>
      <c r="F410" s="231" t="s">
        <v>784</v>
      </c>
      <c r="G410" s="228"/>
      <c r="H410" s="232">
        <v>17.75</v>
      </c>
      <c r="I410" s="233"/>
      <c r="J410" s="228"/>
      <c r="K410" s="228"/>
      <c r="L410" s="234"/>
      <c r="M410" s="235"/>
      <c r="N410" s="236"/>
      <c r="O410" s="236"/>
      <c r="P410" s="236"/>
      <c r="Q410" s="236"/>
      <c r="R410" s="236"/>
      <c r="S410" s="236"/>
      <c r="T410" s="23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8" t="s">
        <v>192</v>
      </c>
      <c r="AU410" s="238" t="s">
        <v>85</v>
      </c>
      <c r="AV410" s="13" t="s">
        <v>85</v>
      </c>
      <c r="AW410" s="13" t="s">
        <v>36</v>
      </c>
      <c r="AX410" s="13" t="s">
        <v>75</v>
      </c>
      <c r="AY410" s="238" t="s">
        <v>125</v>
      </c>
    </row>
    <row r="411" s="14" customFormat="1">
      <c r="A411" s="14"/>
      <c r="B411" s="239"/>
      <c r="C411" s="240"/>
      <c r="D411" s="229" t="s">
        <v>192</v>
      </c>
      <c r="E411" s="241" t="s">
        <v>19</v>
      </c>
      <c r="F411" s="242" t="s">
        <v>202</v>
      </c>
      <c r="G411" s="240"/>
      <c r="H411" s="243">
        <v>35.5</v>
      </c>
      <c r="I411" s="244"/>
      <c r="J411" s="240"/>
      <c r="K411" s="240"/>
      <c r="L411" s="245"/>
      <c r="M411" s="246"/>
      <c r="N411" s="247"/>
      <c r="O411" s="247"/>
      <c r="P411" s="247"/>
      <c r="Q411" s="247"/>
      <c r="R411" s="247"/>
      <c r="S411" s="247"/>
      <c r="T411" s="24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9" t="s">
        <v>192</v>
      </c>
      <c r="AU411" s="249" t="s">
        <v>85</v>
      </c>
      <c r="AV411" s="14" t="s">
        <v>151</v>
      </c>
      <c r="AW411" s="14" t="s">
        <v>36</v>
      </c>
      <c r="AX411" s="14" t="s">
        <v>83</v>
      </c>
      <c r="AY411" s="249" t="s">
        <v>125</v>
      </c>
    </row>
    <row r="412" s="2" customFormat="1" ht="16.5" customHeight="1">
      <c r="A412" s="39"/>
      <c r="B412" s="40"/>
      <c r="C412" s="205" t="s">
        <v>785</v>
      </c>
      <c r="D412" s="205" t="s">
        <v>128</v>
      </c>
      <c r="E412" s="206" t="s">
        <v>786</v>
      </c>
      <c r="F412" s="207" t="s">
        <v>787</v>
      </c>
      <c r="G412" s="208" t="s">
        <v>270</v>
      </c>
      <c r="H412" s="209">
        <v>209.04400000000001</v>
      </c>
      <c r="I412" s="210"/>
      <c r="J412" s="211">
        <f>ROUND(I412*H412,2)</f>
        <v>0</v>
      </c>
      <c r="K412" s="207" t="s">
        <v>132</v>
      </c>
      <c r="L412" s="45"/>
      <c r="M412" s="212" t="s">
        <v>19</v>
      </c>
      <c r="N412" s="213" t="s">
        <v>46</v>
      </c>
      <c r="O412" s="85"/>
      <c r="P412" s="214">
        <f>O412*H412</f>
        <v>0</v>
      </c>
      <c r="Q412" s="214">
        <v>0.0019200000000000001</v>
      </c>
      <c r="R412" s="214">
        <f>Q412*H412</f>
        <v>0.40136448000000002</v>
      </c>
      <c r="S412" s="214">
        <v>0</v>
      </c>
      <c r="T412" s="215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6" t="s">
        <v>242</v>
      </c>
      <c r="AT412" s="216" t="s">
        <v>128</v>
      </c>
      <c r="AU412" s="216" t="s">
        <v>85</v>
      </c>
      <c r="AY412" s="18" t="s">
        <v>125</v>
      </c>
      <c r="BE412" s="217">
        <f>IF(N412="základní",J412,0)</f>
        <v>0</v>
      </c>
      <c r="BF412" s="217">
        <f>IF(N412="snížená",J412,0)</f>
        <v>0</v>
      </c>
      <c r="BG412" s="217">
        <f>IF(N412="zákl. přenesená",J412,0)</f>
        <v>0</v>
      </c>
      <c r="BH412" s="217">
        <f>IF(N412="sníž. přenesená",J412,0)</f>
        <v>0</v>
      </c>
      <c r="BI412" s="217">
        <f>IF(N412="nulová",J412,0)</f>
        <v>0</v>
      </c>
      <c r="BJ412" s="18" t="s">
        <v>83</v>
      </c>
      <c r="BK412" s="217">
        <f>ROUND(I412*H412,2)</f>
        <v>0</v>
      </c>
      <c r="BL412" s="18" t="s">
        <v>242</v>
      </c>
      <c r="BM412" s="216" t="s">
        <v>788</v>
      </c>
    </row>
    <row r="413" s="2" customFormat="1">
      <c r="A413" s="39"/>
      <c r="B413" s="40"/>
      <c r="C413" s="41"/>
      <c r="D413" s="218" t="s">
        <v>135</v>
      </c>
      <c r="E413" s="41"/>
      <c r="F413" s="219" t="s">
        <v>789</v>
      </c>
      <c r="G413" s="41"/>
      <c r="H413" s="41"/>
      <c r="I413" s="220"/>
      <c r="J413" s="41"/>
      <c r="K413" s="41"/>
      <c r="L413" s="45"/>
      <c r="M413" s="221"/>
      <c r="N413" s="222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135</v>
      </c>
      <c r="AU413" s="18" t="s">
        <v>85</v>
      </c>
    </row>
    <row r="414" s="13" customFormat="1">
      <c r="A414" s="13"/>
      <c r="B414" s="227"/>
      <c r="C414" s="228"/>
      <c r="D414" s="229" t="s">
        <v>192</v>
      </c>
      <c r="E414" s="230" t="s">
        <v>19</v>
      </c>
      <c r="F414" s="231" t="s">
        <v>790</v>
      </c>
      <c r="G414" s="228"/>
      <c r="H414" s="232">
        <v>62.200000000000003</v>
      </c>
      <c r="I414" s="233"/>
      <c r="J414" s="228"/>
      <c r="K414" s="228"/>
      <c r="L414" s="234"/>
      <c r="M414" s="235"/>
      <c r="N414" s="236"/>
      <c r="O414" s="236"/>
      <c r="P414" s="236"/>
      <c r="Q414" s="236"/>
      <c r="R414" s="236"/>
      <c r="S414" s="236"/>
      <c r="T414" s="23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8" t="s">
        <v>192</v>
      </c>
      <c r="AU414" s="238" t="s">
        <v>85</v>
      </c>
      <c r="AV414" s="13" t="s">
        <v>85</v>
      </c>
      <c r="AW414" s="13" t="s">
        <v>36</v>
      </c>
      <c r="AX414" s="13" t="s">
        <v>75</v>
      </c>
      <c r="AY414" s="238" t="s">
        <v>125</v>
      </c>
    </row>
    <row r="415" s="13" customFormat="1">
      <c r="A415" s="13"/>
      <c r="B415" s="227"/>
      <c r="C415" s="228"/>
      <c r="D415" s="229" t="s">
        <v>192</v>
      </c>
      <c r="E415" s="230" t="s">
        <v>19</v>
      </c>
      <c r="F415" s="231" t="s">
        <v>791</v>
      </c>
      <c r="G415" s="228"/>
      <c r="H415" s="232">
        <v>13.800000000000001</v>
      </c>
      <c r="I415" s="233"/>
      <c r="J415" s="228"/>
      <c r="K415" s="228"/>
      <c r="L415" s="234"/>
      <c r="M415" s="235"/>
      <c r="N415" s="236"/>
      <c r="O415" s="236"/>
      <c r="P415" s="236"/>
      <c r="Q415" s="236"/>
      <c r="R415" s="236"/>
      <c r="S415" s="236"/>
      <c r="T415" s="23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8" t="s">
        <v>192</v>
      </c>
      <c r="AU415" s="238" t="s">
        <v>85</v>
      </c>
      <c r="AV415" s="13" t="s">
        <v>85</v>
      </c>
      <c r="AW415" s="13" t="s">
        <v>36</v>
      </c>
      <c r="AX415" s="13" t="s">
        <v>75</v>
      </c>
      <c r="AY415" s="238" t="s">
        <v>125</v>
      </c>
    </row>
    <row r="416" s="13" customFormat="1">
      <c r="A416" s="13"/>
      <c r="B416" s="227"/>
      <c r="C416" s="228"/>
      <c r="D416" s="229" t="s">
        <v>192</v>
      </c>
      <c r="E416" s="230" t="s">
        <v>19</v>
      </c>
      <c r="F416" s="231" t="s">
        <v>792</v>
      </c>
      <c r="G416" s="228"/>
      <c r="H416" s="232">
        <v>133.04400000000001</v>
      </c>
      <c r="I416" s="233"/>
      <c r="J416" s="228"/>
      <c r="K416" s="228"/>
      <c r="L416" s="234"/>
      <c r="M416" s="235"/>
      <c r="N416" s="236"/>
      <c r="O416" s="236"/>
      <c r="P416" s="236"/>
      <c r="Q416" s="236"/>
      <c r="R416" s="236"/>
      <c r="S416" s="236"/>
      <c r="T416" s="23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8" t="s">
        <v>192</v>
      </c>
      <c r="AU416" s="238" t="s">
        <v>85</v>
      </c>
      <c r="AV416" s="13" t="s">
        <v>85</v>
      </c>
      <c r="AW416" s="13" t="s">
        <v>36</v>
      </c>
      <c r="AX416" s="13" t="s">
        <v>75</v>
      </c>
      <c r="AY416" s="238" t="s">
        <v>125</v>
      </c>
    </row>
    <row r="417" s="14" customFormat="1">
      <c r="A417" s="14"/>
      <c r="B417" s="239"/>
      <c r="C417" s="240"/>
      <c r="D417" s="229" t="s">
        <v>192</v>
      </c>
      <c r="E417" s="241" t="s">
        <v>19</v>
      </c>
      <c r="F417" s="242" t="s">
        <v>202</v>
      </c>
      <c r="G417" s="240"/>
      <c r="H417" s="243">
        <v>209.04400000000001</v>
      </c>
      <c r="I417" s="244"/>
      <c r="J417" s="240"/>
      <c r="K417" s="240"/>
      <c r="L417" s="245"/>
      <c r="M417" s="246"/>
      <c r="N417" s="247"/>
      <c r="O417" s="247"/>
      <c r="P417" s="247"/>
      <c r="Q417" s="247"/>
      <c r="R417" s="247"/>
      <c r="S417" s="247"/>
      <c r="T417" s="24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9" t="s">
        <v>192</v>
      </c>
      <c r="AU417" s="249" t="s">
        <v>85</v>
      </c>
      <c r="AV417" s="14" t="s">
        <v>151</v>
      </c>
      <c r="AW417" s="14" t="s">
        <v>36</v>
      </c>
      <c r="AX417" s="14" t="s">
        <v>83</v>
      </c>
      <c r="AY417" s="249" t="s">
        <v>125</v>
      </c>
    </row>
    <row r="418" s="2" customFormat="1" ht="24.15" customHeight="1">
      <c r="A418" s="39"/>
      <c r="B418" s="40"/>
      <c r="C418" s="205" t="s">
        <v>793</v>
      </c>
      <c r="D418" s="205" t="s">
        <v>128</v>
      </c>
      <c r="E418" s="206" t="s">
        <v>794</v>
      </c>
      <c r="F418" s="207" t="s">
        <v>795</v>
      </c>
      <c r="G418" s="208" t="s">
        <v>188</v>
      </c>
      <c r="H418" s="209">
        <v>322.18900000000002</v>
      </c>
      <c r="I418" s="210"/>
      <c r="J418" s="211">
        <f>ROUND(I418*H418,2)</f>
        <v>0</v>
      </c>
      <c r="K418" s="207" t="s">
        <v>132</v>
      </c>
      <c r="L418" s="45"/>
      <c r="M418" s="212" t="s">
        <v>19</v>
      </c>
      <c r="N418" s="213" t="s">
        <v>46</v>
      </c>
      <c r="O418" s="85"/>
      <c r="P418" s="214">
        <f>O418*H418</f>
        <v>0</v>
      </c>
      <c r="Q418" s="214">
        <v>0.00662</v>
      </c>
      <c r="R418" s="214">
        <f>Q418*H418</f>
        <v>2.1328911800000001</v>
      </c>
      <c r="S418" s="214">
        <v>0</v>
      </c>
      <c r="T418" s="215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16" t="s">
        <v>242</v>
      </c>
      <c r="AT418" s="216" t="s">
        <v>128</v>
      </c>
      <c r="AU418" s="216" t="s">
        <v>85</v>
      </c>
      <c r="AY418" s="18" t="s">
        <v>125</v>
      </c>
      <c r="BE418" s="217">
        <f>IF(N418="základní",J418,0)</f>
        <v>0</v>
      </c>
      <c r="BF418" s="217">
        <f>IF(N418="snížená",J418,0)</f>
        <v>0</v>
      </c>
      <c r="BG418" s="217">
        <f>IF(N418="zákl. přenesená",J418,0)</f>
        <v>0</v>
      </c>
      <c r="BH418" s="217">
        <f>IF(N418="sníž. přenesená",J418,0)</f>
        <v>0</v>
      </c>
      <c r="BI418" s="217">
        <f>IF(N418="nulová",J418,0)</f>
        <v>0</v>
      </c>
      <c r="BJ418" s="18" t="s">
        <v>83</v>
      </c>
      <c r="BK418" s="217">
        <f>ROUND(I418*H418,2)</f>
        <v>0</v>
      </c>
      <c r="BL418" s="18" t="s">
        <v>242</v>
      </c>
      <c r="BM418" s="216" t="s">
        <v>796</v>
      </c>
    </row>
    <row r="419" s="2" customFormat="1">
      <c r="A419" s="39"/>
      <c r="B419" s="40"/>
      <c r="C419" s="41"/>
      <c r="D419" s="218" t="s">
        <v>135</v>
      </c>
      <c r="E419" s="41"/>
      <c r="F419" s="219" t="s">
        <v>797</v>
      </c>
      <c r="G419" s="41"/>
      <c r="H419" s="41"/>
      <c r="I419" s="220"/>
      <c r="J419" s="41"/>
      <c r="K419" s="41"/>
      <c r="L419" s="45"/>
      <c r="M419" s="221"/>
      <c r="N419" s="222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135</v>
      </c>
      <c r="AU419" s="18" t="s">
        <v>85</v>
      </c>
    </row>
    <row r="420" s="13" customFormat="1">
      <c r="A420" s="13"/>
      <c r="B420" s="227"/>
      <c r="C420" s="228"/>
      <c r="D420" s="229" t="s">
        <v>192</v>
      </c>
      <c r="E420" s="230" t="s">
        <v>19</v>
      </c>
      <c r="F420" s="231" t="s">
        <v>559</v>
      </c>
      <c r="G420" s="228"/>
      <c r="H420" s="232">
        <v>20.065000000000001</v>
      </c>
      <c r="I420" s="233"/>
      <c r="J420" s="228"/>
      <c r="K420" s="228"/>
      <c r="L420" s="234"/>
      <c r="M420" s="235"/>
      <c r="N420" s="236"/>
      <c r="O420" s="236"/>
      <c r="P420" s="236"/>
      <c r="Q420" s="236"/>
      <c r="R420" s="236"/>
      <c r="S420" s="236"/>
      <c r="T420" s="23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8" t="s">
        <v>192</v>
      </c>
      <c r="AU420" s="238" t="s">
        <v>85</v>
      </c>
      <c r="AV420" s="13" t="s">
        <v>85</v>
      </c>
      <c r="AW420" s="13" t="s">
        <v>36</v>
      </c>
      <c r="AX420" s="13" t="s">
        <v>75</v>
      </c>
      <c r="AY420" s="238" t="s">
        <v>125</v>
      </c>
    </row>
    <row r="421" s="13" customFormat="1">
      <c r="A421" s="13"/>
      <c r="B421" s="227"/>
      <c r="C421" s="228"/>
      <c r="D421" s="229" t="s">
        <v>192</v>
      </c>
      <c r="E421" s="230" t="s">
        <v>19</v>
      </c>
      <c r="F421" s="231" t="s">
        <v>560</v>
      </c>
      <c r="G421" s="228"/>
      <c r="H421" s="232">
        <v>48.009</v>
      </c>
      <c r="I421" s="233"/>
      <c r="J421" s="228"/>
      <c r="K421" s="228"/>
      <c r="L421" s="234"/>
      <c r="M421" s="235"/>
      <c r="N421" s="236"/>
      <c r="O421" s="236"/>
      <c r="P421" s="236"/>
      <c r="Q421" s="236"/>
      <c r="R421" s="236"/>
      <c r="S421" s="236"/>
      <c r="T421" s="23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8" t="s">
        <v>192</v>
      </c>
      <c r="AU421" s="238" t="s">
        <v>85</v>
      </c>
      <c r="AV421" s="13" t="s">
        <v>85</v>
      </c>
      <c r="AW421" s="13" t="s">
        <v>36</v>
      </c>
      <c r="AX421" s="13" t="s">
        <v>75</v>
      </c>
      <c r="AY421" s="238" t="s">
        <v>125</v>
      </c>
    </row>
    <row r="422" s="13" customFormat="1">
      <c r="A422" s="13"/>
      <c r="B422" s="227"/>
      <c r="C422" s="228"/>
      <c r="D422" s="229" t="s">
        <v>192</v>
      </c>
      <c r="E422" s="230" t="s">
        <v>19</v>
      </c>
      <c r="F422" s="231" t="s">
        <v>798</v>
      </c>
      <c r="G422" s="228"/>
      <c r="H422" s="232">
        <v>35.235999999999997</v>
      </c>
      <c r="I422" s="233"/>
      <c r="J422" s="228"/>
      <c r="K422" s="228"/>
      <c r="L422" s="234"/>
      <c r="M422" s="235"/>
      <c r="N422" s="236"/>
      <c r="O422" s="236"/>
      <c r="P422" s="236"/>
      <c r="Q422" s="236"/>
      <c r="R422" s="236"/>
      <c r="S422" s="236"/>
      <c r="T422" s="23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8" t="s">
        <v>192</v>
      </c>
      <c r="AU422" s="238" t="s">
        <v>85</v>
      </c>
      <c r="AV422" s="13" t="s">
        <v>85</v>
      </c>
      <c r="AW422" s="13" t="s">
        <v>36</v>
      </c>
      <c r="AX422" s="13" t="s">
        <v>75</v>
      </c>
      <c r="AY422" s="238" t="s">
        <v>125</v>
      </c>
    </row>
    <row r="423" s="13" customFormat="1">
      <c r="A423" s="13"/>
      <c r="B423" s="227"/>
      <c r="C423" s="228"/>
      <c r="D423" s="229" t="s">
        <v>192</v>
      </c>
      <c r="E423" s="230" t="s">
        <v>19</v>
      </c>
      <c r="F423" s="231" t="s">
        <v>562</v>
      </c>
      <c r="G423" s="228"/>
      <c r="H423" s="232">
        <v>22.664999999999999</v>
      </c>
      <c r="I423" s="233"/>
      <c r="J423" s="228"/>
      <c r="K423" s="228"/>
      <c r="L423" s="234"/>
      <c r="M423" s="235"/>
      <c r="N423" s="236"/>
      <c r="O423" s="236"/>
      <c r="P423" s="236"/>
      <c r="Q423" s="236"/>
      <c r="R423" s="236"/>
      <c r="S423" s="236"/>
      <c r="T423" s="23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8" t="s">
        <v>192</v>
      </c>
      <c r="AU423" s="238" t="s">
        <v>85</v>
      </c>
      <c r="AV423" s="13" t="s">
        <v>85</v>
      </c>
      <c r="AW423" s="13" t="s">
        <v>36</v>
      </c>
      <c r="AX423" s="13" t="s">
        <v>75</v>
      </c>
      <c r="AY423" s="238" t="s">
        <v>125</v>
      </c>
    </row>
    <row r="424" s="13" customFormat="1">
      <c r="A424" s="13"/>
      <c r="B424" s="227"/>
      <c r="C424" s="228"/>
      <c r="D424" s="229" t="s">
        <v>192</v>
      </c>
      <c r="E424" s="230" t="s">
        <v>19</v>
      </c>
      <c r="F424" s="231" t="s">
        <v>563</v>
      </c>
      <c r="G424" s="228"/>
      <c r="H424" s="232">
        <v>189.428</v>
      </c>
      <c r="I424" s="233"/>
      <c r="J424" s="228"/>
      <c r="K424" s="228"/>
      <c r="L424" s="234"/>
      <c r="M424" s="235"/>
      <c r="N424" s="236"/>
      <c r="O424" s="236"/>
      <c r="P424" s="236"/>
      <c r="Q424" s="236"/>
      <c r="R424" s="236"/>
      <c r="S424" s="236"/>
      <c r="T424" s="23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8" t="s">
        <v>192</v>
      </c>
      <c r="AU424" s="238" t="s">
        <v>85</v>
      </c>
      <c r="AV424" s="13" t="s">
        <v>85</v>
      </c>
      <c r="AW424" s="13" t="s">
        <v>36</v>
      </c>
      <c r="AX424" s="13" t="s">
        <v>75</v>
      </c>
      <c r="AY424" s="238" t="s">
        <v>125</v>
      </c>
    </row>
    <row r="425" s="13" customFormat="1">
      <c r="A425" s="13"/>
      <c r="B425" s="227"/>
      <c r="C425" s="228"/>
      <c r="D425" s="229" t="s">
        <v>192</v>
      </c>
      <c r="E425" s="230" t="s">
        <v>19</v>
      </c>
      <c r="F425" s="231" t="s">
        <v>564</v>
      </c>
      <c r="G425" s="228"/>
      <c r="H425" s="232">
        <v>6.7859999999999996</v>
      </c>
      <c r="I425" s="233"/>
      <c r="J425" s="228"/>
      <c r="K425" s="228"/>
      <c r="L425" s="234"/>
      <c r="M425" s="235"/>
      <c r="N425" s="236"/>
      <c r="O425" s="236"/>
      <c r="P425" s="236"/>
      <c r="Q425" s="236"/>
      <c r="R425" s="236"/>
      <c r="S425" s="236"/>
      <c r="T425" s="23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8" t="s">
        <v>192</v>
      </c>
      <c r="AU425" s="238" t="s">
        <v>85</v>
      </c>
      <c r="AV425" s="13" t="s">
        <v>85</v>
      </c>
      <c r="AW425" s="13" t="s">
        <v>36</v>
      </c>
      <c r="AX425" s="13" t="s">
        <v>75</v>
      </c>
      <c r="AY425" s="238" t="s">
        <v>125</v>
      </c>
    </row>
    <row r="426" s="15" customFormat="1">
      <c r="A426" s="15"/>
      <c r="B426" s="261"/>
      <c r="C426" s="262"/>
      <c r="D426" s="229" t="s">
        <v>192</v>
      </c>
      <c r="E426" s="263" t="s">
        <v>19</v>
      </c>
      <c r="F426" s="264" t="s">
        <v>565</v>
      </c>
      <c r="G426" s="262"/>
      <c r="H426" s="265">
        <v>322.18900000000002</v>
      </c>
      <c r="I426" s="266"/>
      <c r="J426" s="262"/>
      <c r="K426" s="262"/>
      <c r="L426" s="267"/>
      <c r="M426" s="268"/>
      <c r="N426" s="269"/>
      <c r="O426" s="269"/>
      <c r="P426" s="269"/>
      <c r="Q426" s="269"/>
      <c r="R426" s="269"/>
      <c r="S426" s="269"/>
      <c r="T426" s="270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1" t="s">
        <v>192</v>
      </c>
      <c r="AU426" s="271" t="s">
        <v>85</v>
      </c>
      <c r="AV426" s="15" t="s">
        <v>144</v>
      </c>
      <c r="AW426" s="15" t="s">
        <v>36</v>
      </c>
      <c r="AX426" s="15" t="s">
        <v>75</v>
      </c>
      <c r="AY426" s="271" t="s">
        <v>125</v>
      </c>
    </row>
    <row r="427" s="14" customFormat="1">
      <c r="A427" s="14"/>
      <c r="B427" s="239"/>
      <c r="C427" s="240"/>
      <c r="D427" s="229" t="s">
        <v>192</v>
      </c>
      <c r="E427" s="241" t="s">
        <v>19</v>
      </c>
      <c r="F427" s="242" t="s">
        <v>202</v>
      </c>
      <c r="G427" s="240"/>
      <c r="H427" s="243">
        <v>322.18900000000002</v>
      </c>
      <c r="I427" s="244"/>
      <c r="J427" s="240"/>
      <c r="K427" s="240"/>
      <c r="L427" s="245"/>
      <c r="M427" s="246"/>
      <c r="N427" s="247"/>
      <c r="O427" s="247"/>
      <c r="P427" s="247"/>
      <c r="Q427" s="247"/>
      <c r="R427" s="247"/>
      <c r="S427" s="247"/>
      <c r="T427" s="24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9" t="s">
        <v>192</v>
      </c>
      <c r="AU427" s="249" t="s">
        <v>85</v>
      </c>
      <c r="AV427" s="14" t="s">
        <v>151</v>
      </c>
      <c r="AW427" s="14" t="s">
        <v>36</v>
      </c>
      <c r="AX427" s="14" t="s">
        <v>83</v>
      </c>
      <c r="AY427" s="249" t="s">
        <v>125</v>
      </c>
    </row>
    <row r="428" s="2" customFormat="1" ht="24.15" customHeight="1">
      <c r="A428" s="39"/>
      <c r="B428" s="40"/>
      <c r="C428" s="205" t="s">
        <v>799</v>
      </c>
      <c r="D428" s="205" t="s">
        <v>128</v>
      </c>
      <c r="E428" s="206" t="s">
        <v>800</v>
      </c>
      <c r="F428" s="207" t="s">
        <v>801</v>
      </c>
      <c r="G428" s="208" t="s">
        <v>188</v>
      </c>
      <c r="H428" s="209">
        <v>72.066999999999993</v>
      </c>
      <c r="I428" s="210"/>
      <c r="J428" s="211">
        <f>ROUND(I428*H428,2)</f>
        <v>0</v>
      </c>
      <c r="K428" s="207" t="s">
        <v>132</v>
      </c>
      <c r="L428" s="45"/>
      <c r="M428" s="212" t="s">
        <v>19</v>
      </c>
      <c r="N428" s="213" t="s">
        <v>46</v>
      </c>
      <c r="O428" s="85"/>
      <c r="P428" s="214">
        <f>O428*H428</f>
        <v>0</v>
      </c>
      <c r="Q428" s="214">
        <v>0.0066</v>
      </c>
      <c r="R428" s="214">
        <f>Q428*H428</f>
        <v>0.47564219999999996</v>
      </c>
      <c r="S428" s="214">
        <v>0</v>
      </c>
      <c r="T428" s="215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16" t="s">
        <v>242</v>
      </c>
      <c r="AT428" s="216" t="s">
        <v>128</v>
      </c>
      <c r="AU428" s="216" t="s">
        <v>85</v>
      </c>
      <c r="AY428" s="18" t="s">
        <v>125</v>
      </c>
      <c r="BE428" s="217">
        <f>IF(N428="základní",J428,0)</f>
        <v>0</v>
      </c>
      <c r="BF428" s="217">
        <f>IF(N428="snížená",J428,0)</f>
        <v>0</v>
      </c>
      <c r="BG428" s="217">
        <f>IF(N428="zákl. přenesená",J428,0)</f>
        <v>0</v>
      </c>
      <c r="BH428" s="217">
        <f>IF(N428="sníž. přenesená",J428,0)</f>
        <v>0</v>
      </c>
      <c r="BI428" s="217">
        <f>IF(N428="nulová",J428,0)</f>
        <v>0</v>
      </c>
      <c r="BJ428" s="18" t="s">
        <v>83</v>
      </c>
      <c r="BK428" s="217">
        <f>ROUND(I428*H428,2)</f>
        <v>0</v>
      </c>
      <c r="BL428" s="18" t="s">
        <v>242</v>
      </c>
      <c r="BM428" s="216" t="s">
        <v>802</v>
      </c>
    </row>
    <row r="429" s="2" customFormat="1">
      <c r="A429" s="39"/>
      <c r="B429" s="40"/>
      <c r="C429" s="41"/>
      <c r="D429" s="218" t="s">
        <v>135</v>
      </c>
      <c r="E429" s="41"/>
      <c r="F429" s="219" t="s">
        <v>803</v>
      </c>
      <c r="G429" s="41"/>
      <c r="H429" s="41"/>
      <c r="I429" s="220"/>
      <c r="J429" s="41"/>
      <c r="K429" s="41"/>
      <c r="L429" s="45"/>
      <c r="M429" s="221"/>
      <c r="N429" s="222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135</v>
      </c>
      <c r="AU429" s="18" t="s">
        <v>85</v>
      </c>
    </row>
    <row r="430" s="13" customFormat="1">
      <c r="A430" s="13"/>
      <c r="B430" s="227"/>
      <c r="C430" s="228"/>
      <c r="D430" s="229" t="s">
        <v>192</v>
      </c>
      <c r="E430" s="230" t="s">
        <v>19</v>
      </c>
      <c r="F430" s="231" t="s">
        <v>587</v>
      </c>
      <c r="G430" s="228"/>
      <c r="H430" s="232">
        <v>20.710999999999999</v>
      </c>
      <c r="I430" s="233"/>
      <c r="J430" s="228"/>
      <c r="K430" s="228"/>
      <c r="L430" s="234"/>
      <c r="M430" s="235"/>
      <c r="N430" s="236"/>
      <c r="O430" s="236"/>
      <c r="P430" s="236"/>
      <c r="Q430" s="236"/>
      <c r="R430" s="236"/>
      <c r="S430" s="236"/>
      <c r="T430" s="23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8" t="s">
        <v>192</v>
      </c>
      <c r="AU430" s="238" t="s">
        <v>85</v>
      </c>
      <c r="AV430" s="13" t="s">
        <v>85</v>
      </c>
      <c r="AW430" s="13" t="s">
        <v>36</v>
      </c>
      <c r="AX430" s="13" t="s">
        <v>75</v>
      </c>
      <c r="AY430" s="238" t="s">
        <v>125</v>
      </c>
    </row>
    <row r="431" s="13" customFormat="1">
      <c r="A431" s="13"/>
      <c r="B431" s="227"/>
      <c r="C431" s="228"/>
      <c r="D431" s="229" t="s">
        <v>192</v>
      </c>
      <c r="E431" s="230" t="s">
        <v>19</v>
      </c>
      <c r="F431" s="231" t="s">
        <v>588</v>
      </c>
      <c r="G431" s="228"/>
      <c r="H431" s="232">
        <v>3.7330000000000001</v>
      </c>
      <c r="I431" s="233"/>
      <c r="J431" s="228"/>
      <c r="K431" s="228"/>
      <c r="L431" s="234"/>
      <c r="M431" s="235"/>
      <c r="N431" s="236"/>
      <c r="O431" s="236"/>
      <c r="P431" s="236"/>
      <c r="Q431" s="236"/>
      <c r="R431" s="236"/>
      <c r="S431" s="236"/>
      <c r="T431" s="23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8" t="s">
        <v>192</v>
      </c>
      <c r="AU431" s="238" t="s">
        <v>85</v>
      </c>
      <c r="AV431" s="13" t="s">
        <v>85</v>
      </c>
      <c r="AW431" s="13" t="s">
        <v>36</v>
      </c>
      <c r="AX431" s="13" t="s">
        <v>75</v>
      </c>
      <c r="AY431" s="238" t="s">
        <v>125</v>
      </c>
    </row>
    <row r="432" s="13" customFormat="1">
      <c r="A432" s="13"/>
      <c r="B432" s="227"/>
      <c r="C432" s="228"/>
      <c r="D432" s="229" t="s">
        <v>192</v>
      </c>
      <c r="E432" s="230" t="s">
        <v>19</v>
      </c>
      <c r="F432" s="231" t="s">
        <v>804</v>
      </c>
      <c r="G432" s="228"/>
      <c r="H432" s="232">
        <v>23.802</v>
      </c>
      <c r="I432" s="233"/>
      <c r="J432" s="228"/>
      <c r="K432" s="228"/>
      <c r="L432" s="234"/>
      <c r="M432" s="235"/>
      <c r="N432" s="236"/>
      <c r="O432" s="236"/>
      <c r="P432" s="236"/>
      <c r="Q432" s="236"/>
      <c r="R432" s="236"/>
      <c r="S432" s="236"/>
      <c r="T432" s="23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8" t="s">
        <v>192</v>
      </c>
      <c r="AU432" s="238" t="s">
        <v>85</v>
      </c>
      <c r="AV432" s="13" t="s">
        <v>85</v>
      </c>
      <c r="AW432" s="13" t="s">
        <v>36</v>
      </c>
      <c r="AX432" s="13" t="s">
        <v>75</v>
      </c>
      <c r="AY432" s="238" t="s">
        <v>125</v>
      </c>
    </row>
    <row r="433" s="13" customFormat="1">
      <c r="A433" s="13"/>
      <c r="B433" s="227"/>
      <c r="C433" s="228"/>
      <c r="D433" s="229" t="s">
        <v>192</v>
      </c>
      <c r="E433" s="230" t="s">
        <v>19</v>
      </c>
      <c r="F433" s="231" t="s">
        <v>805</v>
      </c>
      <c r="G433" s="228"/>
      <c r="H433" s="232">
        <v>23.821000000000002</v>
      </c>
      <c r="I433" s="233"/>
      <c r="J433" s="228"/>
      <c r="K433" s="228"/>
      <c r="L433" s="234"/>
      <c r="M433" s="235"/>
      <c r="N433" s="236"/>
      <c r="O433" s="236"/>
      <c r="P433" s="236"/>
      <c r="Q433" s="236"/>
      <c r="R433" s="236"/>
      <c r="S433" s="236"/>
      <c r="T433" s="23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8" t="s">
        <v>192</v>
      </c>
      <c r="AU433" s="238" t="s">
        <v>85</v>
      </c>
      <c r="AV433" s="13" t="s">
        <v>85</v>
      </c>
      <c r="AW433" s="13" t="s">
        <v>36</v>
      </c>
      <c r="AX433" s="13" t="s">
        <v>75</v>
      </c>
      <c r="AY433" s="238" t="s">
        <v>125</v>
      </c>
    </row>
    <row r="434" s="15" customFormat="1">
      <c r="A434" s="15"/>
      <c r="B434" s="261"/>
      <c r="C434" s="262"/>
      <c r="D434" s="229" t="s">
        <v>192</v>
      </c>
      <c r="E434" s="263" t="s">
        <v>19</v>
      </c>
      <c r="F434" s="264" t="s">
        <v>565</v>
      </c>
      <c r="G434" s="262"/>
      <c r="H434" s="265">
        <v>72.066999999999993</v>
      </c>
      <c r="I434" s="266"/>
      <c r="J434" s="262"/>
      <c r="K434" s="262"/>
      <c r="L434" s="267"/>
      <c r="M434" s="268"/>
      <c r="N434" s="269"/>
      <c r="O434" s="269"/>
      <c r="P434" s="269"/>
      <c r="Q434" s="269"/>
      <c r="R434" s="269"/>
      <c r="S434" s="269"/>
      <c r="T434" s="270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1" t="s">
        <v>192</v>
      </c>
      <c r="AU434" s="271" t="s">
        <v>85</v>
      </c>
      <c r="AV434" s="15" t="s">
        <v>144</v>
      </c>
      <c r="AW434" s="15" t="s">
        <v>36</v>
      </c>
      <c r="AX434" s="15" t="s">
        <v>75</v>
      </c>
      <c r="AY434" s="271" t="s">
        <v>125</v>
      </c>
    </row>
    <row r="435" s="14" customFormat="1">
      <c r="A435" s="14"/>
      <c r="B435" s="239"/>
      <c r="C435" s="240"/>
      <c r="D435" s="229" t="s">
        <v>192</v>
      </c>
      <c r="E435" s="241" t="s">
        <v>19</v>
      </c>
      <c r="F435" s="242" t="s">
        <v>202</v>
      </c>
      <c r="G435" s="240"/>
      <c r="H435" s="243">
        <v>72.066999999999993</v>
      </c>
      <c r="I435" s="244"/>
      <c r="J435" s="240"/>
      <c r="K435" s="240"/>
      <c r="L435" s="245"/>
      <c r="M435" s="246"/>
      <c r="N435" s="247"/>
      <c r="O435" s="247"/>
      <c r="P435" s="247"/>
      <c r="Q435" s="247"/>
      <c r="R435" s="247"/>
      <c r="S435" s="247"/>
      <c r="T435" s="24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9" t="s">
        <v>192</v>
      </c>
      <c r="AU435" s="249" t="s">
        <v>85</v>
      </c>
      <c r="AV435" s="14" t="s">
        <v>151</v>
      </c>
      <c r="AW435" s="14" t="s">
        <v>36</v>
      </c>
      <c r="AX435" s="14" t="s">
        <v>83</v>
      </c>
      <c r="AY435" s="249" t="s">
        <v>125</v>
      </c>
    </row>
    <row r="436" s="2" customFormat="1" ht="24.15" customHeight="1">
      <c r="A436" s="39"/>
      <c r="B436" s="40"/>
      <c r="C436" s="205" t="s">
        <v>806</v>
      </c>
      <c r="D436" s="205" t="s">
        <v>128</v>
      </c>
      <c r="E436" s="206" t="s">
        <v>807</v>
      </c>
      <c r="F436" s="207" t="s">
        <v>808</v>
      </c>
      <c r="G436" s="208" t="s">
        <v>188</v>
      </c>
      <c r="H436" s="209">
        <v>38.881</v>
      </c>
      <c r="I436" s="210"/>
      <c r="J436" s="211">
        <f>ROUND(I436*H436,2)</f>
        <v>0</v>
      </c>
      <c r="K436" s="207" t="s">
        <v>132</v>
      </c>
      <c r="L436" s="45"/>
      <c r="M436" s="212" t="s">
        <v>19</v>
      </c>
      <c r="N436" s="213" t="s">
        <v>46</v>
      </c>
      <c r="O436" s="85"/>
      <c r="P436" s="214">
        <f>O436*H436</f>
        <v>0</v>
      </c>
      <c r="Q436" s="214">
        <v>0.0066</v>
      </c>
      <c r="R436" s="214">
        <f>Q436*H436</f>
        <v>0.25661460000000003</v>
      </c>
      <c r="S436" s="214">
        <v>0</v>
      </c>
      <c r="T436" s="215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6" t="s">
        <v>242</v>
      </c>
      <c r="AT436" s="216" t="s">
        <v>128</v>
      </c>
      <c r="AU436" s="216" t="s">
        <v>85</v>
      </c>
      <c r="AY436" s="18" t="s">
        <v>125</v>
      </c>
      <c r="BE436" s="217">
        <f>IF(N436="základní",J436,0)</f>
        <v>0</v>
      </c>
      <c r="BF436" s="217">
        <f>IF(N436="snížená",J436,0)</f>
        <v>0</v>
      </c>
      <c r="BG436" s="217">
        <f>IF(N436="zákl. přenesená",J436,0)</f>
        <v>0</v>
      </c>
      <c r="BH436" s="217">
        <f>IF(N436="sníž. přenesená",J436,0)</f>
        <v>0</v>
      </c>
      <c r="BI436" s="217">
        <f>IF(N436="nulová",J436,0)</f>
        <v>0</v>
      </c>
      <c r="BJ436" s="18" t="s">
        <v>83</v>
      </c>
      <c r="BK436" s="217">
        <f>ROUND(I436*H436,2)</f>
        <v>0</v>
      </c>
      <c r="BL436" s="18" t="s">
        <v>242</v>
      </c>
      <c r="BM436" s="216" t="s">
        <v>809</v>
      </c>
    </row>
    <row r="437" s="2" customFormat="1">
      <c r="A437" s="39"/>
      <c r="B437" s="40"/>
      <c r="C437" s="41"/>
      <c r="D437" s="218" t="s">
        <v>135</v>
      </c>
      <c r="E437" s="41"/>
      <c r="F437" s="219" t="s">
        <v>810</v>
      </c>
      <c r="G437" s="41"/>
      <c r="H437" s="41"/>
      <c r="I437" s="220"/>
      <c r="J437" s="41"/>
      <c r="K437" s="41"/>
      <c r="L437" s="45"/>
      <c r="M437" s="221"/>
      <c r="N437" s="222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135</v>
      </c>
      <c r="AU437" s="18" t="s">
        <v>85</v>
      </c>
    </row>
    <row r="438" s="13" customFormat="1">
      <c r="A438" s="13"/>
      <c r="B438" s="227"/>
      <c r="C438" s="228"/>
      <c r="D438" s="229" t="s">
        <v>192</v>
      </c>
      <c r="E438" s="230" t="s">
        <v>19</v>
      </c>
      <c r="F438" s="231" t="s">
        <v>591</v>
      </c>
      <c r="G438" s="228"/>
      <c r="H438" s="232">
        <v>0.30099999999999999</v>
      </c>
      <c r="I438" s="233"/>
      <c r="J438" s="228"/>
      <c r="K438" s="228"/>
      <c r="L438" s="234"/>
      <c r="M438" s="235"/>
      <c r="N438" s="236"/>
      <c r="O438" s="236"/>
      <c r="P438" s="236"/>
      <c r="Q438" s="236"/>
      <c r="R438" s="236"/>
      <c r="S438" s="236"/>
      <c r="T438" s="23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8" t="s">
        <v>192</v>
      </c>
      <c r="AU438" s="238" t="s">
        <v>85</v>
      </c>
      <c r="AV438" s="13" t="s">
        <v>85</v>
      </c>
      <c r="AW438" s="13" t="s">
        <v>36</v>
      </c>
      <c r="AX438" s="13" t="s">
        <v>75</v>
      </c>
      <c r="AY438" s="238" t="s">
        <v>125</v>
      </c>
    </row>
    <row r="439" s="13" customFormat="1">
      <c r="A439" s="13"/>
      <c r="B439" s="227"/>
      <c r="C439" s="228"/>
      <c r="D439" s="229" t="s">
        <v>192</v>
      </c>
      <c r="E439" s="230" t="s">
        <v>19</v>
      </c>
      <c r="F439" s="231" t="s">
        <v>566</v>
      </c>
      <c r="G439" s="228"/>
      <c r="H439" s="232">
        <v>1.887</v>
      </c>
      <c r="I439" s="233"/>
      <c r="J439" s="228"/>
      <c r="K439" s="228"/>
      <c r="L439" s="234"/>
      <c r="M439" s="235"/>
      <c r="N439" s="236"/>
      <c r="O439" s="236"/>
      <c r="P439" s="236"/>
      <c r="Q439" s="236"/>
      <c r="R439" s="236"/>
      <c r="S439" s="236"/>
      <c r="T439" s="23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8" t="s">
        <v>192</v>
      </c>
      <c r="AU439" s="238" t="s">
        <v>85</v>
      </c>
      <c r="AV439" s="13" t="s">
        <v>85</v>
      </c>
      <c r="AW439" s="13" t="s">
        <v>36</v>
      </c>
      <c r="AX439" s="13" t="s">
        <v>75</v>
      </c>
      <c r="AY439" s="238" t="s">
        <v>125</v>
      </c>
    </row>
    <row r="440" s="13" customFormat="1">
      <c r="A440" s="13"/>
      <c r="B440" s="227"/>
      <c r="C440" s="228"/>
      <c r="D440" s="229" t="s">
        <v>192</v>
      </c>
      <c r="E440" s="230" t="s">
        <v>19</v>
      </c>
      <c r="F440" s="231" t="s">
        <v>567</v>
      </c>
      <c r="G440" s="228"/>
      <c r="H440" s="232">
        <v>0.93300000000000005</v>
      </c>
      <c r="I440" s="233"/>
      <c r="J440" s="228"/>
      <c r="K440" s="228"/>
      <c r="L440" s="234"/>
      <c r="M440" s="235"/>
      <c r="N440" s="236"/>
      <c r="O440" s="236"/>
      <c r="P440" s="236"/>
      <c r="Q440" s="236"/>
      <c r="R440" s="236"/>
      <c r="S440" s="236"/>
      <c r="T440" s="23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8" t="s">
        <v>192</v>
      </c>
      <c r="AU440" s="238" t="s">
        <v>85</v>
      </c>
      <c r="AV440" s="13" t="s">
        <v>85</v>
      </c>
      <c r="AW440" s="13" t="s">
        <v>36</v>
      </c>
      <c r="AX440" s="13" t="s">
        <v>75</v>
      </c>
      <c r="AY440" s="238" t="s">
        <v>125</v>
      </c>
    </row>
    <row r="441" s="13" customFormat="1">
      <c r="A441" s="13"/>
      <c r="B441" s="227"/>
      <c r="C441" s="228"/>
      <c r="D441" s="229" t="s">
        <v>192</v>
      </c>
      <c r="E441" s="230" t="s">
        <v>19</v>
      </c>
      <c r="F441" s="231" t="s">
        <v>574</v>
      </c>
      <c r="G441" s="228"/>
      <c r="H441" s="232">
        <v>1.4590000000000001</v>
      </c>
      <c r="I441" s="233"/>
      <c r="J441" s="228"/>
      <c r="K441" s="228"/>
      <c r="L441" s="234"/>
      <c r="M441" s="235"/>
      <c r="N441" s="236"/>
      <c r="O441" s="236"/>
      <c r="P441" s="236"/>
      <c r="Q441" s="236"/>
      <c r="R441" s="236"/>
      <c r="S441" s="236"/>
      <c r="T441" s="23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8" t="s">
        <v>192</v>
      </c>
      <c r="AU441" s="238" t="s">
        <v>85</v>
      </c>
      <c r="AV441" s="13" t="s">
        <v>85</v>
      </c>
      <c r="AW441" s="13" t="s">
        <v>36</v>
      </c>
      <c r="AX441" s="13" t="s">
        <v>75</v>
      </c>
      <c r="AY441" s="238" t="s">
        <v>125</v>
      </c>
    </row>
    <row r="442" s="13" customFormat="1">
      <c r="A442" s="13"/>
      <c r="B442" s="227"/>
      <c r="C442" s="228"/>
      <c r="D442" s="229" t="s">
        <v>192</v>
      </c>
      <c r="E442" s="230" t="s">
        <v>19</v>
      </c>
      <c r="F442" s="231" t="s">
        <v>575</v>
      </c>
      <c r="G442" s="228"/>
      <c r="H442" s="232">
        <v>0.81799999999999995</v>
      </c>
      <c r="I442" s="233"/>
      <c r="J442" s="228"/>
      <c r="K442" s="228"/>
      <c r="L442" s="234"/>
      <c r="M442" s="235"/>
      <c r="N442" s="236"/>
      <c r="O442" s="236"/>
      <c r="P442" s="236"/>
      <c r="Q442" s="236"/>
      <c r="R442" s="236"/>
      <c r="S442" s="236"/>
      <c r="T442" s="23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8" t="s">
        <v>192</v>
      </c>
      <c r="AU442" s="238" t="s">
        <v>85</v>
      </c>
      <c r="AV442" s="13" t="s">
        <v>85</v>
      </c>
      <c r="AW442" s="13" t="s">
        <v>36</v>
      </c>
      <c r="AX442" s="13" t="s">
        <v>75</v>
      </c>
      <c r="AY442" s="238" t="s">
        <v>125</v>
      </c>
    </row>
    <row r="443" s="13" customFormat="1">
      <c r="A443" s="13"/>
      <c r="B443" s="227"/>
      <c r="C443" s="228"/>
      <c r="D443" s="229" t="s">
        <v>192</v>
      </c>
      <c r="E443" s="230" t="s">
        <v>19</v>
      </c>
      <c r="F443" s="231" t="s">
        <v>592</v>
      </c>
      <c r="G443" s="228"/>
      <c r="H443" s="232">
        <v>1.1479999999999999</v>
      </c>
      <c r="I443" s="233"/>
      <c r="J443" s="228"/>
      <c r="K443" s="228"/>
      <c r="L443" s="234"/>
      <c r="M443" s="235"/>
      <c r="N443" s="236"/>
      <c r="O443" s="236"/>
      <c r="P443" s="236"/>
      <c r="Q443" s="236"/>
      <c r="R443" s="236"/>
      <c r="S443" s="236"/>
      <c r="T443" s="23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8" t="s">
        <v>192</v>
      </c>
      <c r="AU443" s="238" t="s">
        <v>85</v>
      </c>
      <c r="AV443" s="13" t="s">
        <v>85</v>
      </c>
      <c r="AW443" s="13" t="s">
        <v>36</v>
      </c>
      <c r="AX443" s="13" t="s">
        <v>75</v>
      </c>
      <c r="AY443" s="238" t="s">
        <v>125</v>
      </c>
    </row>
    <row r="444" s="13" customFormat="1">
      <c r="A444" s="13"/>
      <c r="B444" s="227"/>
      <c r="C444" s="228"/>
      <c r="D444" s="229" t="s">
        <v>192</v>
      </c>
      <c r="E444" s="230" t="s">
        <v>19</v>
      </c>
      <c r="F444" s="231" t="s">
        <v>577</v>
      </c>
      <c r="G444" s="228"/>
      <c r="H444" s="232">
        <v>7.5599999999999996</v>
      </c>
      <c r="I444" s="233"/>
      <c r="J444" s="228"/>
      <c r="K444" s="228"/>
      <c r="L444" s="234"/>
      <c r="M444" s="235"/>
      <c r="N444" s="236"/>
      <c r="O444" s="236"/>
      <c r="P444" s="236"/>
      <c r="Q444" s="236"/>
      <c r="R444" s="236"/>
      <c r="S444" s="236"/>
      <c r="T444" s="23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8" t="s">
        <v>192</v>
      </c>
      <c r="AU444" s="238" t="s">
        <v>85</v>
      </c>
      <c r="AV444" s="13" t="s">
        <v>85</v>
      </c>
      <c r="AW444" s="13" t="s">
        <v>36</v>
      </c>
      <c r="AX444" s="13" t="s">
        <v>75</v>
      </c>
      <c r="AY444" s="238" t="s">
        <v>125</v>
      </c>
    </row>
    <row r="445" s="13" customFormat="1">
      <c r="A445" s="13"/>
      <c r="B445" s="227"/>
      <c r="C445" s="228"/>
      <c r="D445" s="229" t="s">
        <v>192</v>
      </c>
      <c r="E445" s="230" t="s">
        <v>19</v>
      </c>
      <c r="F445" s="231" t="s">
        <v>578</v>
      </c>
      <c r="G445" s="228"/>
      <c r="H445" s="232">
        <v>2</v>
      </c>
      <c r="I445" s="233"/>
      <c r="J445" s="228"/>
      <c r="K445" s="228"/>
      <c r="L445" s="234"/>
      <c r="M445" s="235"/>
      <c r="N445" s="236"/>
      <c r="O445" s="236"/>
      <c r="P445" s="236"/>
      <c r="Q445" s="236"/>
      <c r="R445" s="236"/>
      <c r="S445" s="236"/>
      <c r="T445" s="23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8" t="s">
        <v>192</v>
      </c>
      <c r="AU445" s="238" t="s">
        <v>85</v>
      </c>
      <c r="AV445" s="13" t="s">
        <v>85</v>
      </c>
      <c r="AW445" s="13" t="s">
        <v>36</v>
      </c>
      <c r="AX445" s="13" t="s">
        <v>75</v>
      </c>
      <c r="AY445" s="238" t="s">
        <v>125</v>
      </c>
    </row>
    <row r="446" s="13" customFormat="1">
      <c r="A446" s="13"/>
      <c r="B446" s="227"/>
      <c r="C446" s="228"/>
      <c r="D446" s="229" t="s">
        <v>192</v>
      </c>
      <c r="E446" s="230" t="s">
        <v>19</v>
      </c>
      <c r="F446" s="231" t="s">
        <v>579</v>
      </c>
      <c r="G446" s="228"/>
      <c r="H446" s="232">
        <v>2.8999999999999999</v>
      </c>
      <c r="I446" s="233"/>
      <c r="J446" s="228"/>
      <c r="K446" s="228"/>
      <c r="L446" s="234"/>
      <c r="M446" s="235"/>
      <c r="N446" s="236"/>
      <c r="O446" s="236"/>
      <c r="P446" s="236"/>
      <c r="Q446" s="236"/>
      <c r="R446" s="236"/>
      <c r="S446" s="236"/>
      <c r="T446" s="23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8" t="s">
        <v>192</v>
      </c>
      <c r="AU446" s="238" t="s">
        <v>85</v>
      </c>
      <c r="AV446" s="13" t="s">
        <v>85</v>
      </c>
      <c r="AW446" s="13" t="s">
        <v>36</v>
      </c>
      <c r="AX446" s="13" t="s">
        <v>75</v>
      </c>
      <c r="AY446" s="238" t="s">
        <v>125</v>
      </c>
    </row>
    <row r="447" s="13" customFormat="1">
      <c r="A447" s="13"/>
      <c r="B447" s="227"/>
      <c r="C447" s="228"/>
      <c r="D447" s="229" t="s">
        <v>192</v>
      </c>
      <c r="E447" s="230" t="s">
        <v>19</v>
      </c>
      <c r="F447" s="231" t="s">
        <v>580</v>
      </c>
      <c r="G447" s="228"/>
      <c r="H447" s="232">
        <v>19.875</v>
      </c>
      <c r="I447" s="233"/>
      <c r="J447" s="228"/>
      <c r="K447" s="228"/>
      <c r="L447" s="234"/>
      <c r="M447" s="235"/>
      <c r="N447" s="236"/>
      <c r="O447" s="236"/>
      <c r="P447" s="236"/>
      <c r="Q447" s="236"/>
      <c r="R447" s="236"/>
      <c r="S447" s="236"/>
      <c r="T447" s="23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8" t="s">
        <v>192</v>
      </c>
      <c r="AU447" s="238" t="s">
        <v>85</v>
      </c>
      <c r="AV447" s="13" t="s">
        <v>85</v>
      </c>
      <c r="AW447" s="13" t="s">
        <v>36</v>
      </c>
      <c r="AX447" s="13" t="s">
        <v>75</v>
      </c>
      <c r="AY447" s="238" t="s">
        <v>125</v>
      </c>
    </row>
    <row r="448" s="15" customFormat="1">
      <c r="A448" s="15"/>
      <c r="B448" s="261"/>
      <c r="C448" s="262"/>
      <c r="D448" s="229" t="s">
        <v>192</v>
      </c>
      <c r="E448" s="263" t="s">
        <v>19</v>
      </c>
      <c r="F448" s="264" t="s">
        <v>581</v>
      </c>
      <c r="G448" s="262"/>
      <c r="H448" s="265">
        <v>38.881</v>
      </c>
      <c r="I448" s="266"/>
      <c r="J448" s="262"/>
      <c r="K448" s="262"/>
      <c r="L448" s="267"/>
      <c r="M448" s="268"/>
      <c r="N448" s="269"/>
      <c r="O448" s="269"/>
      <c r="P448" s="269"/>
      <c r="Q448" s="269"/>
      <c r="R448" s="269"/>
      <c r="S448" s="269"/>
      <c r="T448" s="270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1" t="s">
        <v>192</v>
      </c>
      <c r="AU448" s="271" t="s">
        <v>85</v>
      </c>
      <c r="AV448" s="15" t="s">
        <v>144</v>
      </c>
      <c r="AW448" s="15" t="s">
        <v>36</v>
      </c>
      <c r="AX448" s="15" t="s">
        <v>75</v>
      </c>
      <c r="AY448" s="271" t="s">
        <v>125</v>
      </c>
    </row>
    <row r="449" s="14" customFormat="1">
      <c r="A449" s="14"/>
      <c r="B449" s="239"/>
      <c r="C449" s="240"/>
      <c r="D449" s="229" t="s">
        <v>192</v>
      </c>
      <c r="E449" s="241" t="s">
        <v>19</v>
      </c>
      <c r="F449" s="242" t="s">
        <v>202</v>
      </c>
      <c r="G449" s="240"/>
      <c r="H449" s="243">
        <v>38.881</v>
      </c>
      <c r="I449" s="244"/>
      <c r="J449" s="240"/>
      <c r="K449" s="240"/>
      <c r="L449" s="245"/>
      <c r="M449" s="246"/>
      <c r="N449" s="247"/>
      <c r="O449" s="247"/>
      <c r="P449" s="247"/>
      <c r="Q449" s="247"/>
      <c r="R449" s="247"/>
      <c r="S449" s="247"/>
      <c r="T449" s="24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9" t="s">
        <v>192</v>
      </c>
      <c r="AU449" s="249" t="s">
        <v>85</v>
      </c>
      <c r="AV449" s="14" t="s">
        <v>151</v>
      </c>
      <c r="AW449" s="14" t="s">
        <v>36</v>
      </c>
      <c r="AX449" s="14" t="s">
        <v>83</v>
      </c>
      <c r="AY449" s="249" t="s">
        <v>125</v>
      </c>
    </row>
    <row r="450" s="2" customFormat="1" ht="24.15" customHeight="1">
      <c r="A450" s="39"/>
      <c r="B450" s="40"/>
      <c r="C450" s="205" t="s">
        <v>811</v>
      </c>
      <c r="D450" s="205" t="s">
        <v>128</v>
      </c>
      <c r="E450" s="206" t="s">
        <v>812</v>
      </c>
      <c r="F450" s="207" t="s">
        <v>813</v>
      </c>
      <c r="G450" s="208" t="s">
        <v>188</v>
      </c>
      <c r="H450" s="209">
        <v>3</v>
      </c>
      <c r="I450" s="210"/>
      <c r="J450" s="211">
        <f>ROUND(I450*H450,2)</f>
        <v>0</v>
      </c>
      <c r="K450" s="207" t="s">
        <v>132</v>
      </c>
      <c r="L450" s="45"/>
      <c r="M450" s="212" t="s">
        <v>19</v>
      </c>
      <c r="N450" s="213" t="s">
        <v>46</v>
      </c>
      <c r="O450" s="85"/>
      <c r="P450" s="214">
        <f>O450*H450</f>
        <v>0</v>
      </c>
      <c r="Q450" s="214">
        <v>0.0066100000000000004</v>
      </c>
      <c r="R450" s="214">
        <f>Q450*H450</f>
        <v>0.01983</v>
      </c>
      <c r="S450" s="214">
        <v>0</v>
      </c>
      <c r="T450" s="215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16" t="s">
        <v>242</v>
      </c>
      <c r="AT450" s="216" t="s">
        <v>128</v>
      </c>
      <c r="AU450" s="216" t="s">
        <v>85</v>
      </c>
      <c r="AY450" s="18" t="s">
        <v>125</v>
      </c>
      <c r="BE450" s="217">
        <f>IF(N450="základní",J450,0)</f>
        <v>0</v>
      </c>
      <c r="BF450" s="217">
        <f>IF(N450="snížená",J450,0)</f>
        <v>0</v>
      </c>
      <c r="BG450" s="217">
        <f>IF(N450="zákl. přenesená",J450,0)</f>
        <v>0</v>
      </c>
      <c r="BH450" s="217">
        <f>IF(N450="sníž. přenesená",J450,0)</f>
        <v>0</v>
      </c>
      <c r="BI450" s="217">
        <f>IF(N450="nulová",J450,0)</f>
        <v>0</v>
      </c>
      <c r="BJ450" s="18" t="s">
        <v>83</v>
      </c>
      <c r="BK450" s="217">
        <f>ROUND(I450*H450,2)</f>
        <v>0</v>
      </c>
      <c r="BL450" s="18" t="s">
        <v>242</v>
      </c>
      <c r="BM450" s="216" t="s">
        <v>814</v>
      </c>
    </row>
    <row r="451" s="2" customFormat="1">
      <c r="A451" s="39"/>
      <c r="B451" s="40"/>
      <c r="C451" s="41"/>
      <c r="D451" s="218" t="s">
        <v>135</v>
      </c>
      <c r="E451" s="41"/>
      <c r="F451" s="219" t="s">
        <v>815</v>
      </c>
      <c r="G451" s="41"/>
      <c r="H451" s="41"/>
      <c r="I451" s="220"/>
      <c r="J451" s="41"/>
      <c r="K451" s="41"/>
      <c r="L451" s="45"/>
      <c r="M451" s="221"/>
      <c r="N451" s="222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135</v>
      </c>
      <c r="AU451" s="18" t="s">
        <v>85</v>
      </c>
    </row>
    <row r="452" s="13" customFormat="1">
      <c r="A452" s="13"/>
      <c r="B452" s="227"/>
      <c r="C452" s="228"/>
      <c r="D452" s="229" t="s">
        <v>192</v>
      </c>
      <c r="E452" s="230" t="s">
        <v>19</v>
      </c>
      <c r="F452" s="231" t="s">
        <v>816</v>
      </c>
      <c r="G452" s="228"/>
      <c r="H452" s="232">
        <v>3</v>
      </c>
      <c r="I452" s="233"/>
      <c r="J452" s="228"/>
      <c r="K452" s="228"/>
      <c r="L452" s="234"/>
      <c r="M452" s="235"/>
      <c r="N452" s="236"/>
      <c r="O452" s="236"/>
      <c r="P452" s="236"/>
      <c r="Q452" s="236"/>
      <c r="R452" s="236"/>
      <c r="S452" s="236"/>
      <c r="T452" s="23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8" t="s">
        <v>192</v>
      </c>
      <c r="AU452" s="238" t="s">
        <v>85</v>
      </c>
      <c r="AV452" s="13" t="s">
        <v>85</v>
      </c>
      <c r="AW452" s="13" t="s">
        <v>36</v>
      </c>
      <c r="AX452" s="13" t="s">
        <v>83</v>
      </c>
      <c r="AY452" s="238" t="s">
        <v>125</v>
      </c>
    </row>
    <row r="453" s="2" customFormat="1" ht="24.15" customHeight="1">
      <c r="A453" s="39"/>
      <c r="B453" s="40"/>
      <c r="C453" s="205" t="s">
        <v>817</v>
      </c>
      <c r="D453" s="205" t="s">
        <v>128</v>
      </c>
      <c r="E453" s="206" t="s">
        <v>818</v>
      </c>
      <c r="F453" s="207" t="s">
        <v>819</v>
      </c>
      <c r="G453" s="208" t="s">
        <v>188</v>
      </c>
      <c r="H453" s="209">
        <v>322.18900000000002</v>
      </c>
      <c r="I453" s="210"/>
      <c r="J453" s="211">
        <f>ROUND(I453*H453,2)</f>
        <v>0</v>
      </c>
      <c r="K453" s="207" t="s">
        <v>132</v>
      </c>
      <c r="L453" s="45"/>
      <c r="M453" s="212" t="s">
        <v>19</v>
      </c>
      <c r="N453" s="213" t="s">
        <v>46</v>
      </c>
      <c r="O453" s="85"/>
      <c r="P453" s="214">
        <f>O453*H453</f>
        <v>0</v>
      </c>
      <c r="Q453" s="214">
        <v>0.00034000000000000002</v>
      </c>
      <c r="R453" s="214">
        <f>Q453*H453</f>
        <v>0.10954426000000002</v>
      </c>
      <c r="S453" s="214">
        <v>0</v>
      </c>
      <c r="T453" s="215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16" t="s">
        <v>242</v>
      </c>
      <c r="AT453" s="216" t="s">
        <v>128</v>
      </c>
      <c r="AU453" s="216" t="s">
        <v>85</v>
      </c>
      <c r="AY453" s="18" t="s">
        <v>125</v>
      </c>
      <c r="BE453" s="217">
        <f>IF(N453="základní",J453,0)</f>
        <v>0</v>
      </c>
      <c r="BF453" s="217">
        <f>IF(N453="snížená",J453,0)</f>
        <v>0</v>
      </c>
      <c r="BG453" s="217">
        <f>IF(N453="zákl. přenesená",J453,0)</f>
        <v>0</v>
      </c>
      <c r="BH453" s="217">
        <f>IF(N453="sníž. přenesená",J453,0)</f>
        <v>0</v>
      </c>
      <c r="BI453" s="217">
        <f>IF(N453="nulová",J453,0)</f>
        <v>0</v>
      </c>
      <c r="BJ453" s="18" t="s">
        <v>83</v>
      </c>
      <c r="BK453" s="217">
        <f>ROUND(I453*H453,2)</f>
        <v>0</v>
      </c>
      <c r="BL453" s="18" t="s">
        <v>242</v>
      </c>
      <c r="BM453" s="216" t="s">
        <v>820</v>
      </c>
    </row>
    <row r="454" s="2" customFormat="1">
      <c r="A454" s="39"/>
      <c r="B454" s="40"/>
      <c r="C454" s="41"/>
      <c r="D454" s="218" t="s">
        <v>135</v>
      </c>
      <c r="E454" s="41"/>
      <c r="F454" s="219" t="s">
        <v>821</v>
      </c>
      <c r="G454" s="41"/>
      <c r="H454" s="41"/>
      <c r="I454" s="220"/>
      <c r="J454" s="41"/>
      <c r="K454" s="41"/>
      <c r="L454" s="45"/>
      <c r="M454" s="221"/>
      <c r="N454" s="222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135</v>
      </c>
      <c r="AU454" s="18" t="s">
        <v>85</v>
      </c>
    </row>
    <row r="455" s="2" customFormat="1" ht="16.5" customHeight="1">
      <c r="A455" s="39"/>
      <c r="B455" s="40"/>
      <c r="C455" s="205" t="s">
        <v>822</v>
      </c>
      <c r="D455" s="205" t="s">
        <v>128</v>
      </c>
      <c r="E455" s="206" t="s">
        <v>823</v>
      </c>
      <c r="F455" s="207" t="s">
        <v>824</v>
      </c>
      <c r="G455" s="208" t="s">
        <v>344</v>
      </c>
      <c r="H455" s="209">
        <v>2</v>
      </c>
      <c r="I455" s="210"/>
      <c r="J455" s="211">
        <f>ROUND(I455*H455,2)</f>
        <v>0</v>
      </c>
      <c r="K455" s="207" t="s">
        <v>19</v>
      </c>
      <c r="L455" s="45"/>
      <c r="M455" s="212" t="s">
        <v>19</v>
      </c>
      <c r="N455" s="213" t="s">
        <v>46</v>
      </c>
      <c r="O455" s="85"/>
      <c r="P455" s="214">
        <f>O455*H455</f>
        <v>0</v>
      </c>
      <c r="Q455" s="214">
        <v>0.00034000000000000002</v>
      </c>
      <c r="R455" s="214">
        <f>Q455*H455</f>
        <v>0.00068000000000000005</v>
      </c>
      <c r="S455" s="214">
        <v>0</v>
      </c>
      <c r="T455" s="215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16" t="s">
        <v>242</v>
      </c>
      <c r="AT455" s="216" t="s">
        <v>128</v>
      </c>
      <c r="AU455" s="216" t="s">
        <v>85</v>
      </c>
      <c r="AY455" s="18" t="s">
        <v>125</v>
      </c>
      <c r="BE455" s="217">
        <f>IF(N455="základní",J455,0)</f>
        <v>0</v>
      </c>
      <c r="BF455" s="217">
        <f>IF(N455="snížená",J455,0)</f>
        <v>0</v>
      </c>
      <c r="BG455" s="217">
        <f>IF(N455="zákl. přenesená",J455,0)</f>
        <v>0</v>
      </c>
      <c r="BH455" s="217">
        <f>IF(N455="sníž. přenesená",J455,0)</f>
        <v>0</v>
      </c>
      <c r="BI455" s="217">
        <f>IF(N455="nulová",J455,0)</f>
        <v>0</v>
      </c>
      <c r="BJ455" s="18" t="s">
        <v>83</v>
      </c>
      <c r="BK455" s="217">
        <f>ROUND(I455*H455,2)</f>
        <v>0</v>
      </c>
      <c r="BL455" s="18" t="s">
        <v>242</v>
      </c>
      <c r="BM455" s="216" t="s">
        <v>825</v>
      </c>
    </row>
    <row r="456" s="2" customFormat="1" ht="21.75" customHeight="1">
      <c r="A456" s="39"/>
      <c r="B456" s="40"/>
      <c r="C456" s="205" t="s">
        <v>826</v>
      </c>
      <c r="D456" s="205" t="s">
        <v>128</v>
      </c>
      <c r="E456" s="206" t="s">
        <v>827</v>
      </c>
      <c r="F456" s="207" t="s">
        <v>828</v>
      </c>
      <c r="G456" s="208" t="s">
        <v>270</v>
      </c>
      <c r="H456" s="209">
        <v>9.0999999999999996</v>
      </c>
      <c r="I456" s="210"/>
      <c r="J456" s="211">
        <f>ROUND(I456*H456,2)</f>
        <v>0</v>
      </c>
      <c r="K456" s="207" t="s">
        <v>132</v>
      </c>
      <c r="L456" s="45"/>
      <c r="M456" s="212" t="s">
        <v>19</v>
      </c>
      <c r="N456" s="213" t="s">
        <v>46</v>
      </c>
      <c r="O456" s="85"/>
      <c r="P456" s="214">
        <f>O456*H456</f>
        <v>0</v>
      </c>
      <c r="Q456" s="214">
        <v>0</v>
      </c>
      <c r="R456" s="214">
        <f>Q456*H456</f>
        <v>0</v>
      </c>
      <c r="S456" s="214">
        <v>0</v>
      </c>
      <c r="T456" s="215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16" t="s">
        <v>242</v>
      </c>
      <c r="AT456" s="216" t="s">
        <v>128</v>
      </c>
      <c r="AU456" s="216" t="s">
        <v>85</v>
      </c>
      <c r="AY456" s="18" t="s">
        <v>125</v>
      </c>
      <c r="BE456" s="217">
        <f>IF(N456="základní",J456,0)</f>
        <v>0</v>
      </c>
      <c r="BF456" s="217">
        <f>IF(N456="snížená",J456,0)</f>
        <v>0</v>
      </c>
      <c r="BG456" s="217">
        <f>IF(N456="zákl. přenesená",J456,0)</f>
        <v>0</v>
      </c>
      <c r="BH456" s="217">
        <f>IF(N456="sníž. přenesená",J456,0)</f>
        <v>0</v>
      </c>
      <c r="BI456" s="217">
        <f>IF(N456="nulová",J456,0)</f>
        <v>0</v>
      </c>
      <c r="BJ456" s="18" t="s">
        <v>83</v>
      </c>
      <c r="BK456" s="217">
        <f>ROUND(I456*H456,2)</f>
        <v>0</v>
      </c>
      <c r="BL456" s="18" t="s">
        <v>242</v>
      </c>
      <c r="BM456" s="216" t="s">
        <v>829</v>
      </c>
    </row>
    <row r="457" s="2" customFormat="1">
      <c r="A457" s="39"/>
      <c r="B457" s="40"/>
      <c r="C457" s="41"/>
      <c r="D457" s="218" t="s">
        <v>135</v>
      </c>
      <c r="E457" s="41"/>
      <c r="F457" s="219" t="s">
        <v>830</v>
      </c>
      <c r="G457" s="41"/>
      <c r="H457" s="41"/>
      <c r="I457" s="220"/>
      <c r="J457" s="41"/>
      <c r="K457" s="41"/>
      <c r="L457" s="45"/>
      <c r="M457" s="221"/>
      <c r="N457" s="222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135</v>
      </c>
      <c r="AU457" s="18" t="s">
        <v>85</v>
      </c>
    </row>
    <row r="458" s="13" customFormat="1">
      <c r="A458" s="13"/>
      <c r="B458" s="227"/>
      <c r="C458" s="228"/>
      <c r="D458" s="229" t="s">
        <v>192</v>
      </c>
      <c r="E458" s="230" t="s">
        <v>19</v>
      </c>
      <c r="F458" s="231" t="s">
        <v>831</v>
      </c>
      <c r="G458" s="228"/>
      <c r="H458" s="232">
        <v>9.0999999999999996</v>
      </c>
      <c r="I458" s="233"/>
      <c r="J458" s="228"/>
      <c r="K458" s="228"/>
      <c r="L458" s="234"/>
      <c r="M458" s="235"/>
      <c r="N458" s="236"/>
      <c r="O458" s="236"/>
      <c r="P458" s="236"/>
      <c r="Q458" s="236"/>
      <c r="R458" s="236"/>
      <c r="S458" s="236"/>
      <c r="T458" s="23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8" t="s">
        <v>192</v>
      </c>
      <c r="AU458" s="238" t="s">
        <v>85</v>
      </c>
      <c r="AV458" s="13" t="s">
        <v>85</v>
      </c>
      <c r="AW458" s="13" t="s">
        <v>36</v>
      </c>
      <c r="AX458" s="13" t="s">
        <v>83</v>
      </c>
      <c r="AY458" s="238" t="s">
        <v>125</v>
      </c>
    </row>
    <row r="459" s="2" customFormat="1" ht="16.5" customHeight="1">
      <c r="A459" s="39"/>
      <c r="B459" s="40"/>
      <c r="C459" s="205" t="s">
        <v>832</v>
      </c>
      <c r="D459" s="205" t="s">
        <v>128</v>
      </c>
      <c r="E459" s="206" t="s">
        <v>833</v>
      </c>
      <c r="F459" s="207" t="s">
        <v>834</v>
      </c>
      <c r="G459" s="208" t="s">
        <v>270</v>
      </c>
      <c r="H459" s="209">
        <v>38.939999999999998</v>
      </c>
      <c r="I459" s="210"/>
      <c r="J459" s="211">
        <f>ROUND(I459*H459,2)</f>
        <v>0</v>
      </c>
      <c r="K459" s="207" t="s">
        <v>132</v>
      </c>
      <c r="L459" s="45"/>
      <c r="M459" s="212" t="s">
        <v>19</v>
      </c>
      <c r="N459" s="213" t="s">
        <v>46</v>
      </c>
      <c r="O459" s="85"/>
      <c r="P459" s="214">
        <f>O459*H459</f>
        <v>0</v>
      </c>
      <c r="Q459" s="214">
        <v>0.0038</v>
      </c>
      <c r="R459" s="214">
        <f>Q459*H459</f>
        <v>0.14797199999999999</v>
      </c>
      <c r="S459" s="214">
        <v>0</v>
      </c>
      <c r="T459" s="215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16" t="s">
        <v>242</v>
      </c>
      <c r="AT459" s="216" t="s">
        <v>128</v>
      </c>
      <c r="AU459" s="216" t="s">
        <v>85</v>
      </c>
      <c r="AY459" s="18" t="s">
        <v>125</v>
      </c>
      <c r="BE459" s="217">
        <f>IF(N459="základní",J459,0)</f>
        <v>0</v>
      </c>
      <c r="BF459" s="217">
        <f>IF(N459="snížená",J459,0)</f>
        <v>0</v>
      </c>
      <c r="BG459" s="217">
        <f>IF(N459="zákl. přenesená",J459,0)</f>
        <v>0</v>
      </c>
      <c r="BH459" s="217">
        <f>IF(N459="sníž. přenesená",J459,0)</f>
        <v>0</v>
      </c>
      <c r="BI459" s="217">
        <f>IF(N459="nulová",J459,0)</f>
        <v>0</v>
      </c>
      <c r="BJ459" s="18" t="s">
        <v>83</v>
      </c>
      <c r="BK459" s="217">
        <f>ROUND(I459*H459,2)</f>
        <v>0</v>
      </c>
      <c r="BL459" s="18" t="s">
        <v>242</v>
      </c>
      <c r="BM459" s="216" t="s">
        <v>835</v>
      </c>
    </row>
    <row r="460" s="2" customFormat="1">
      <c r="A460" s="39"/>
      <c r="B460" s="40"/>
      <c r="C460" s="41"/>
      <c r="D460" s="218" t="s">
        <v>135</v>
      </c>
      <c r="E460" s="41"/>
      <c r="F460" s="219" t="s">
        <v>836</v>
      </c>
      <c r="G460" s="41"/>
      <c r="H460" s="41"/>
      <c r="I460" s="220"/>
      <c r="J460" s="41"/>
      <c r="K460" s="41"/>
      <c r="L460" s="45"/>
      <c r="M460" s="221"/>
      <c r="N460" s="222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135</v>
      </c>
      <c r="AU460" s="18" t="s">
        <v>85</v>
      </c>
    </row>
    <row r="461" s="13" customFormat="1">
      <c r="A461" s="13"/>
      <c r="B461" s="227"/>
      <c r="C461" s="228"/>
      <c r="D461" s="229" t="s">
        <v>192</v>
      </c>
      <c r="E461" s="230" t="s">
        <v>19</v>
      </c>
      <c r="F461" s="231" t="s">
        <v>837</v>
      </c>
      <c r="G461" s="228"/>
      <c r="H461" s="232">
        <v>8.75</v>
      </c>
      <c r="I461" s="233"/>
      <c r="J461" s="228"/>
      <c r="K461" s="228"/>
      <c r="L461" s="234"/>
      <c r="M461" s="235"/>
      <c r="N461" s="236"/>
      <c r="O461" s="236"/>
      <c r="P461" s="236"/>
      <c r="Q461" s="236"/>
      <c r="R461" s="236"/>
      <c r="S461" s="236"/>
      <c r="T461" s="23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8" t="s">
        <v>192</v>
      </c>
      <c r="AU461" s="238" t="s">
        <v>85</v>
      </c>
      <c r="AV461" s="13" t="s">
        <v>85</v>
      </c>
      <c r="AW461" s="13" t="s">
        <v>36</v>
      </c>
      <c r="AX461" s="13" t="s">
        <v>75</v>
      </c>
      <c r="AY461" s="238" t="s">
        <v>125</v>
      </c>
    </row>
    <row r="462" s="13" customFormat="1">
      <c r="A462" s="13"/>
      <c r="B462" s="227"/>
      <c r="C462" s="228"/>
      <c r="D462" s="229" t="s">
        <v>192</v>
      </c>
      <c r="E462" s="230" t="s">
        <v>19</v>
      </c>
      <c r="F462" s="231" t="s">
        <v>838</v>
      </c>
      <c r="G462" s="228"/>
      <c r="H462" s="232">
        <v>4.7249999999999996</v>
      </c>
      <c r="I462" s="233"/>
      <c r="J462" s="228"/>
      <c r="K462" s="228"/>
      <c r="L462" s="234"/>
      <c r="M462" s="235"/>
      <c r="N462" s="236"/>
      <c r="O462" s="236"/>
      <c r="P462" s="236"/>
      <c r="Q462" s="236"/>
      <c r="R462" s="236"/>
      <c r="S462" s="236"/>
      <c r="T462" s="23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8" t="s">
        <v>192</v>
      </c>
      <c r="AU462" s="238" t="s">
        <v>85</v>
      </c>
      <c r="AV462" s="13" t="s">
        <v>85</v>
      </c>
      <c r="AW462" s="13" t="s">
        <v>36</v>
      </c>
      <c r="AX462" s="13" t="s">
        <v>75</v>
      </c>
      <c r="AY462" s="238" t="s">
        <v>125</v>
      </c>
    </row>
    <row r="463" s="13" customFormat="1">
      <c r="A463" s="13"/>
      <c r="B463" s="227"/>
      <c r="C463" s="228"/>
      <c r="D463" s="229" t="s">
        <v>192</v>
      </c>
      <c r="E463" s="230" t="s">
        <v>19</v>
      </c>
      <c r="F463" s="231" t="s">
        <v>839</v>
      </c>
      <c r="G463" s="228"/>
      <c r="H463" s="232">
        <v>21.062999999999999</v>
      </c>
      <c r="I463" s="233"/>
      <c r="J463" s="228"/>
      <c r="K463" s="228"/>
      <c r="L463" s="234"/>
      <c r="M463" s="235"/>
      <c r="N463" s="236"/>
      <c r="O463" s="236"/>
      <c r="P463" s="236"/>
      <c r="Q463" s="236"/>
      <c r="R463" s="236"/>
      <c r="S463" s="236"/>
      <c r="T463" s="23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8" t="s">
        <v>192</v>
      </c>
      <c r="AU463" s="238" t="s">
        <v>85</v>
      </c>
      <c r="AV463" s="13" t="s">
        <v>85</v>
      </c>
      <c r="AW463" s="13" t="s">
        <v>36</v>
      </c>
      <c r="AX463" s="13" t="s">
        <v>75</v>
      </c>
      <c r="AY463" s="238" t="s">
        <v>125</v>
      </c>
    </row>
    <row r="464" s="13" customFormat="1">
      <c r="A464" s="13"/>
      <c r="B464" s="227"/>
      <c r="C464" s="228"/>
      <c r="D464" s="229" t="s">
        <v>192</v>
      </c>
      <c r="E464" s="230" t="s">
        <v>19</v>
      </c>
      <c r="F464" s="231" t="s">
        <v>840</v>
      </c>
      <c r="G464" s="228"/>
      <c r="H464" s="232">
        <v>4.4020000000000001</v>
      </c>
      <c r="I464" s="233"/>
      <c r="J464" s="228"/>
      <c r="K464" s="228"/>
      <c r="L464" s="234"/>
      <c r="M464" s="235"/>
      <c r="N464" s="236"/>
      <c r="O464" s="236"/>
      <c r="P464" s="236"/>
      <c r="Q464" s="236"/>
      <c r="R464" s="236"/>
      <c r="S464" s="236"/>
      <c r="T464" s="23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8" t="s">
        <v>192</v>
      </c>
      <c r="AU464" s="238" t="s">
        <v>85</v>
      </c>
      <c r="AV464" s="13" t="s">
        <v>85</v>
      </c>
      <c r="AW464" s="13" t="s">
        <v>36</v>
      </c>
      <c r="AX464" s="13" t="s">
        <v>75</v>
      </c>
      <c r="AY464" s="238" t="s">
        <v>125</v>
      </c>
    </row>
    <row r="465" s="14" customFormat="1">
      <c r="A465" s="14"/>
      <c r="B465" s="239"/>
      <c r="C465" s="240"/>
      <c r="D465" s="229" t="s">
        <v>192</v>
      </c>
      <c r="E465" s="241" t="s">
        <v>19</v>
      </c>
      <c r="F465" s="242" t="s">
        <v>202</v>
      </c>
      <c r="G465" s="240"/>
      <c r="H465" s="243">
        <v>38.939999999999998</v>
      </c>
      <c r="I465" s="244"/>
      <c r="J465" s="240"/>
      <c r="K465" s="240"/>
      <c r="L465" s="245"/>
      <c r="M465" s="246"/>
      <c r="N465" s="247"/>
      <c r="O465" s="247"/>
      <c r="P465" s="247"/>
      <c r="Q465" s="247"/>
      <c r="R465" s="247"/>
      <c r="S465" s="247"/>
      <c r="T465" s="248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9" t="s">
        <v>192</v>
      </c>
      <c r="AU465" s="249" t="s">
        <v>85</v>
      </c>
      <c r="AV465" s="14" t="s">
        <v>151</v>
      </c>
      <c r="AW465" s="14" t="s">
        <v>36</v>
      </c>
      <c r="AX465" s="14" t="s">
        <v>83</v>
      </c>
      <c r="AY465" s="249" t="s">
        <v>125</v>
      </c>
    </row>
    <row r="466" s="2" customFormat="1" ht="21.75" customHeight="1">
      <c r="A466" s="39"/>
      <c r="B466" s="40"/>
      <c r="C466" s="205" t="s">
        <v>841</v>
      </c>
      <c r="D466" s="205" t="s">
        <v>128</v>
      </c>
      <c r="E466" s="206" t="s">
        <v>842</v>
      </c>
      <c r="F466" s="207" t="s">
        <v>843</v>
      </c>
      <c r="G466" s="208" t="s">
        <v>270</v>
      </c>
      <c r="H466" s="209">
        <v>38.939999999999998</v>
      </c>
      <c r="I466" s="210"/>
      <c r="J466" s="211">
        <f>ROUND(I466*H466,2)</f>
        <v>0</v>
      </c>
      <c r="K466" s="207" t="s">
        <v>132</v>
      </c>
      <c r="L466" s="45"/>
      <c r="M466" s="212" t="s">
        <v>19</v>
      </c>
      <c r="N466" s="213" t="s">
        <v>46</v>
      </c>
      <c r="O466" s="85"/>
      <c r="P466" s="214">
        <f>O466*H466</f>
        <v>0</v>
      </c>
      <c r="Q466" s="214">
        <v>0.00109</v>
      </c>
      <c r="R466" s="214">
        <f>Q466*H466</f>
        <v>0.042444599999999999</v>
      </c>
      <c r="S466" s="214">
        <v>0</v>
      </c>
      <c r="T466" s="215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16" t="s">
        <v>242</v>
      </c>
      <c r="AT466" s="216" t="s">
        <v>128</v>
      </c>
      <c r="AU466" s="216" t="s">
        <v>85</v>
      </c>
      <c r="AY466" s="18" t="s">
        <v>125</v>
      </c>
      <c r="BE466" s="217">
        <f>IF(N466="základní",J466,0)</f>
        <v>0</v>
      </c>
      <c r="BF466" s="217">
        <f>IF(N466="snížená",J466,0)</f>
        <v>0</v>
      </c>
      <c r="BG466" s="217">
        <f>IF(N466="zákl. přenesená",J466,0)</f>
        <v>0</v>
      </c>
      <c r="BH466" s="217">
        <f>IF(N466="sníž. přenesená",J466,0)</f>
        <v>0</v>
      </c>
      <c r="BI466" s="217">
        <f>IF(N466="nulová",J466,0)</f>
        <v>0</v>
      </c>
      <c r="BJ466" s="18" t="s">
        <v>83</v>
      </c>
      <c r="BK466" s="217">
        <f>ROUND(I466*H466,2)</f>
        <v>0</v>
      </c>
      <c r="BL466" s="18" t="s">
        <v>242</v>
      </c>
      <c r="BM466" s="216" t="s">
        <v>844</v>
      </c>
    </row>
    <row r="467" s="2" customFormat="1">
      <c r="A467" s="39"/>
      <c r="B467" s="40"/>
      <c r="C467" s="41"/>
      <c r="D467" s="218" t="s">
        <v>135</v>
      </c>
      <c r="E467" s="41"/>
      <c r="F467" s="219" t="s">
        <v>845</v>
      </c>
      <c r="G467" s="41"/>
      <c r="H467" s="41"/>
      <c r="I467" s="220"/>
      <c r="J467" s="41"/>
      <c r="K467" s="41"/>
      <c r="L467" s="45"/>
      <c r="M467" s="221"/>
      <c r="N467" s="222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135</v>
      </c>
      <c r="AU467" s="18" t="s">
        <v>85</v>
      </c>
    </row>
    <row r="468" s="2" customFormat="1" ht="16.5" customHeight="1">
      <c r="A468" s="39"/>
      <c r="B468" s="40"/>
      <c r="C468" s="205" t="s">
        <v>846</v>
      </c>
      <c r="D468" s="205" t="s">
        <v>128</v>
      </c>
      <c r="E468" s="206" t="s">
        <v>847</v>
      </c>
      <c r="F468" s="207" t="s">
        <v>848</v>
      </c>
      <c r="G468" s="208" t="s">
        <v>270</v>
      </c>
      <c r="H468" s="209">
        <v>30.181999999999999</v>
      </c>
      <c r="I468" s="210"/>
      <c r="J468" s="211">
        <f>ROUND(I468*H468,2)</f>
        <v>0</v>
      </c>
      <c r="K468" s="207" t="s">
        <v>132</v>
      </c>
      <c r="L468" s="45"/>
      <c r="M468" s="212" t="s">
        <v>19</v>
      </c>
      <c r="N468" s="213" t="s">
        <v>46</v>
      </c>
      <c r="O468" s="85"/>
      <c r="P468" s="214">
        <f>O468*H468</f>
        <v>0</v>
      </c>
      <c r="Q468" s="214">
        <v>0.00106</v>
      </c>
      <c r="R468" s="214">
        <f>Q468*H468</f>
        <v>0.031992919999999994</v>
      </c>
      <c r="S468" s="214">
        <v>0</v>
      </c>
      <c r="T468" s="215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16" t="s">
        <v>242</v>
      </c>
      <c r="AT468" s="216" t="s">
        <v>128</v>
      </c>
      <c r="AU468" s="216" t="s">
        <v>85</v>
      </c>
      <c r="AY468" s="18" t="s">
        <v>125</v>
      </c>
      <c r="BE468" s="217">
        <f>IF(N468="základní",J468,0)</f>
        <v>0</v>
      </c>
      <c r="BF468" s="217">
        <f>IF(N468="snížená",J468,0)</f>
        <v>0</v>
      </c>
      <c r="BG468" s="217">
        <f>IF(N468="zákl. přenesená",J468,0)</f>
        <v>0</v>
      </c>
      <c r="BH468" s="217">
        <f>IF(N468="sníž. přenesená",J468,0)</f>
        <v>0</v>
      </c>
      <c r="BI468" s="217">
        <f>IF(N468="nulová",J468,0)</f>
        <v>0</v>
      </c>
      <c r="BJ468" s="18" t="s">
        <v>83</v>
      </c>
      <c r="BK468" s="217">
        <f>ROUND(I468*H468,2)</f>
        <v>0</v>
      </c>
      <c r="BL468" s="18" t="s">
        <v>242</v>
      </c>
      <c r="BM468" s="216" t="s">
        <v>849</v>
      </c>
    </row>
    <row r="469" s="2" customFormat="1">
      <c r="A469" s="39"/>
      <c r="B469" s="40"/>
      <c r="C469" s="41"/>
      <c r="D469" s="218" t="s">
        <v>135</v>
      </c>
      <c r="E469" s="41"/>
      <c r="F469" s="219" t="s">
        <v>850</v>
      </c>
      <c r="G469" s="41"/>
      <c r="H469" s="41"/>
      <c r="I469" s="220"/>
      <c r="J469" s="41"/>
      <c r="K469" s="41"/>
      <c r="L469" s="45"/>
      <c r="M469" s="221"/>
      <c r="N469" s="222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135</v>
      </c>
      <c r="AU469" s="18" t="s">
        <v>85</v>
      </c>
    </row>
    <row r="470" s="13" customFormat="1">
      <c r="A470" s="13"/>
      <c r="B470" s="227"/>
      <c r="C470" s="228"/>
      <c r="D470" s="229" t="s">
        <v>192</v>
      </c>
      <c r="E470" s="230" t="s">
        <v>19</v>
      </c>
      <c r="F470" s="231" t="s">
        <v>851</v>
      </c>
      <c r="G470" s="228"/>
      <c r="H470" s="232">
        <v>4.3419999999999996</v>
      </c>
      <c r="I470" s="233"/>
      <c r="J470" s="228"/>
      <c r="K470" s="228"/>
      <c r="L470" s="234"/>
      <c r="M470" s="235"/>
      <c r="N470" s="236"/>
      <c r="O470" s="236"/>
      <c r="P470" s="236"/>
      <c r="Q470" s="236"/>
      <c r="R470" s="236"/>
      <c r="S470" s="236"/>
      <c r="T470" s="23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8" t="s">
        <v>192</v>
      </c>
      <c r="AU470" s="238" t="s">
        <v>85</v>
      </c>
      <c r="AV470" s="13" t="s">
        <v>85</v>
      </c>
      <c r="AW470" s="13" t="s">
        <v>36</v>
      </c>
      <c r="AX470" s="13" t="s">
        <v>75</v>
      </c>
      <c r="AY470" s="238" t="s">
        <v>125</v>
      </c>
    </row>
    <row r="471" s="13" customFormat="1">
      <c r="A471" s="13"/>
      <c r="B471" s="227"/>
      <c r="C471" s="228"/>
      <c r="D471" s="229" t="s">
        <v>192</v>
      </c>
      <c r="E471" s="230" t="s">
        <v>19</v>
      </c>
      <c r="F471" s="231" t="s">
        <v>852</v>
      </c>
      <c r="G471" s="228"/>
      <c r="H471" s="232">
        <v>20</v>
      </c>
      <c r="I471" s="233"/>
      <c r="J471" s="228"/>
      <c r="K471" s="228"/>
      <c r="L471" s="234"/>
      <c r="M471" s="235"/>
      <c r="N471" s="236"/>
      <c r="O471" s="236"/>
      <c r="P471" s="236"/>
      <c r="Q471" s="236"/>
      <c r="R471" s="236"/>
      <c r="S471" s="236"/>
      <c r="T471" s="23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8" t="s">
        <v>192</v>
      </c>
      <c r="AU471" s="238" t="s">
        <v>85</v>
      </c>
      <c r="AV471" s="13" t="s">
        <v>85</v>
      </c>
      <c r="AW471" s="13" t="s">
        <v>36</v>
      </c>
      <c r="AX471" s="13" t="s">
        <v>75</v>
      </c>
      <c r="AY471" s="238" t="s">
        <v>125</v>
      </c>
    </row>
    <row r="472" s="13" customFormat="1">
      <c r="A472" s="13"/>
      <c r="B472" s="227"/>
      <c r="C472" s="228"/>
      <c r="D472" s="229" t="s">
        <v>192</v>
      </c>
      <c r="E472" s="230" t="s">
        <v>19</v>
      </c>
      <c r="F472" s="231" t="s">
        <v>853</v>
      </c>
      <c r="G472" s="228"/>
      <c r="H472" s="232">
        <v>5.8399999999999999</v>
      </c>
      <c r="I472" s="233"/>
      <c r="J472" s="228"/>
      <c r="K472" s="228"/>
      <c r="L472" s="234"/>
      <c r="M472" s="235"/>
      <c r="N472" s="236"/>
      <c r="O472" s="236"/>
      <c r="P472" s="236"/>
      <c r="Q472" s="236"/>
      <c r="R472" s="236"/>
      <c r="S472" s="236"/>
      <c r="T472" s="23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8" t="s">
        <v>192</v>
      </c>
      <c r="AU472" s="238" t="s">
        <v>85</v>
      </c>
      <c r="AV472" s="13" t="s">
        <v>85</v>
      </c>
      <c r="AW472" s="13" t="s">
        <v>36</v>
      </c>
      <c r="AX472" s="13" t="s">
        <v>75</v>
      </c>
      <c r="AY472" s="238" t="s">
        <v>125</v>
      </c>
    </row>
    <row r="473" s="14" customFormat="1">
      <c r="A473" s="14"/>
      <c r="B473" s="239"/>
      <c r="C473" s="240"/>
      <c r="D473" s="229" t="s">
        <v>192</v>
      </c>
      <c r="E473" s="241" t="s">
        <v>19</v>
      </c>
      <c r="F473" s="242" t="s">
        <v>202</v>
      </c>
      <c r="G473" s="240"/>
      <c r="H473" s="243">
        <v>30.181999999999999</v>
      </c>
      <c r="I473" s="244"/>
      <c r="J473" s="240"/>
      <c r="K473" s="240"/>
      <c r="L473" s="245"/>
      <c r="M473" s="246"/>
      <c r="N473" s="247"/>
      <c r="O473" s="247"/>
      <c r="P473" s="247"/>
      <c r="Q473" s="247"/>
      <c r="R473" s="247"/>
      <c r="S473" s="247"/>
      <c r="T473" s="248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9" t="s">
        <v>192</v>
      </c>
      <c r="AU473" s="249" t="s">
        <v>85</v>
      </c>
      <c r="AV473" s="14" t="s">
        <v>151</v>
      </c>
      <c r="AW473" s="14" t="s">
        <v>36</v>
      </c>
      <c r="AX473" s="14" t="s">
        <v>83</v>
      </c>
      <c r="AY473" s="249" t="s">
        <v>125</v>
      </c>
    </row>
    <row r="474" s="2" customFormat="1" ht="21.75" customHeight="1">
      <c r="A474" s="39"/>
      <c r="B474" s="40"/>
      <c r="C474" s="205" t="s">
        <v>854</v>
      </c>
      <c r="D474" s="205" t="s">
        <v>128</v>
      </c>
      <c r="E474" s="206" t="s">
        <v>855</v>
      </c>
      <c r="F474" s="207" t="s">
        <v>856</v>
      </c>
      <c r="G474" s="208" t="s">
        <v>270</v>
      </c>
      <c r="H474" s="209">
        <v>17.75</v>
      </c>
      <c r="I474" s="210"/>
      <c r="J474" s="211">
        <f>ROUND(I474*H474,2)</f>
        <v>0</v>
      </c>
      <c r="K474" s="207" t="s">
        <v>132</v>
      </c>
      <c r="L474" s="45"/>
      <c r="M474" s="212" t="s">
        <v>19</v>
      </c>
      <c r="N474" s="213" t="s">
        <v>46</v>
      </c>
      <c r="O474" s="85"/>
      <c r="P474" s="214">
        <f>O474*H474</f>
        <v>0</v>
      </c>
      <c r="Q474" s="214">
        <v>0.0015</v>
      </c>
      <c r="R474" s="214">
        <f>Q474*H474</f>
        <v>0.026624999999999999</v>
      </c>
      <c r="S474" s="214">
        <v>0</v>
      </c>
      <c r="T474" s="215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16" t="s">
        <v>242</v>
      </c>
      <c r="AT474" s="216" t="s">
        <v>128</v>
      </c>
      <c r="AU474" s="216" t="s">
        <v>85</v>
      </c>
      <c r="AY474" s="18" t="s">
        <v>125</v>
      </c>
      <c r="BE474" s="217">
        <f>IF(N474="základní",J474,0)</f>
        <v>0</v>
      </c>
      <c r="BF474" s="217">
        <f>IF(N474="snížená",J474,0)</f>
        <v>0</v>
      </c>
      <c r="BG474" s="217">
        <f>IF(N474="zákl. přenesená",J474,0)</f>
        <v>0</v>
      </c>
      <c r="BH474" s="217">
        <f>IF(N474="sníž. přenesená",J474,0)</f>
        <v>0</v>
      </c>
      <c r="BI474" s="217">
        <f>IF(N474="nulová",J474,0)</f>
        <v>0</v>
      </c>
      <c r="BJ474" s="18" t="s">
        <v>83</v>
      </c>
      <c r="BK474" s="217">
        <f>ROUND(I474*H474,2)</f>
        <v>0</v>
      </c>
      <c r="BL474" s="18" t="s">
        <v>242</v>
      </c>
      <c r="BM474" s="216" t="s">
        <v>857</v>
      </c>
    </row>
    <row r="475" s="2" customFormat="1">
      <c r="A475" s="39"/>
      <c r="B475" s="40"/>
      <c r="C475" s="41"/>
      <c r="D475" s="218" t="s">
        <v>135</v>
      </c>
      <c r="E475" s="41"/>
      <c r="F475" s="219" t="s">
        <v>858</v>
      </c>
      <c r="G475" s="41"/>
      <c r="H475" s="41"/>
      <c r="I475" s="220"/>
      <c r="J475" s="41"/>
      <c r="K475" s="41"/>
      <c r="L475" s="45"/>
      <c r="M475" s="221"/>
      <c r="N475" s="222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135</v>
      </c>
      <c r="AU475" s="18" t="s">
        <v>85</v>
      </c>
    </row>
    <row r="476" s="13" customFormat="1">
      <c r="A476" s="13"/>
      <c r="B476" s="227"/>
      <c r="C476" s="228"/>
      <c r="D476" s="229" t="s">
        <v>192</v>
      </c>
      <c r="E476" s="230" t="s">
        <v>19</v>
      </c>
      <c r="F476" s="231" t="s">
        <v>859</v>
      </c>
      <c r="G476" s="228"/>
      <c r="H476" s="232">
        <v>17.75</v>
      </c>
      <c r="I476" s="233"/>
      <c r="J476" s="228"/>
      <c r="K476" s="228"/>
      <c r="L476" s="234"/>
      <c r="M476" s="235"/>
      <c r="N476" s="236"/>
      <c r="O476" s="236"/>
      <c r="P476" s="236"/>
      <c r="Q476" s="236"/>
      <c r="R476" s="236"/>
      <c r="S476" s="236"/>
      <c r="T476" s="237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8" t="s">
        <v>192</v>
      </c>
      <c r="AU476" s="238" t="s">
        <v>85</v>
      </c>
      <c r="AV476" s="13" t="s">
        <v>85</v>
      </c>
      <c r="AW476" s="13" t="s">
        <v>36</v>
      </c>
      <c r="AX476" s="13" t="s">
        <v>83</v>
      </c>
      <c r="AY476" s="238" t="s">
        <v>125</v>
      </c>
    </row>
    <row r="477" s="2" customFormat="1" ht="24.15" customHeight="1">
      <c r="A477" s="39"/>
      <c r="B477" s="40"/>
      <c r="C477" s="205" t="s">
        <v>860</v>
      </c>
      <c r="D477" s="205" t="s">
        <v>128</v>
      </c>
      <c r="E477" s="206" t="s">
        <v>861</v>
      </c>
      <c r="F477" s="207" t="s">
        <v>862</v>
      </c>
      <c r="G477" s="208" t="s">
        <v>344</v>
      </c>
      <c r="H477" s="209">
        <v>1</v>
      </c>
      <c r="I477" s="210"/>
      <c r="J477" s="211">
        <f>ROUND(I477*H477,2)</f>
        <v>0</v>
      </c>
      <c r="K477" s="207" t="s">
        <v>19</v>
      </c>
      <c r="L477" s="45"/>
      <c r="M477" s="212" t="s">
        <v>19</v>
      </c>
      <c r="N477" s="213" t="s">
        <v>46</v>
      </c>
      <c r="O477" s="85"/>
      <c r="P477" s="214">
        <f>O477*H477</f>
        <v>0</v>
      </c>
      <c r="Q477" s="214">
        <v>0.0090600000000000003</v>
      </c>
      <c r="R477" s="214">
        <f>Q477*H477</f>
        <v>0.0090600000000000003</v>
      </c>
      <c r="S477" s="214">
        <v>0</v>
      </c>
      <c r="T477" s="215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16" t="s">
        <v>242</v>
      </c>
      <c r="AT477" s="216" t="s">
        <v>128</v>
      </c>
      <c r="AU477" s="216" t="s">
        <v>85</v>
      </c>
      <c r="AY477" s="18" t="s">
        <v>125</v>
      </c>
      <c r="BE477" s="217">
        <f>IF(N477="základní",J477,0)</f>
        <v>0</v>
      </c>
      <c r="BF477" s="217">
        <f>IF(N477="snížená",J477,0)</f>
        <v>0</v>
      </c>
      <c r="BG477" s="217">
        <f>IF(N477="zákl. přenesená",J477,0)</f>
        <v>0</v>
      </c>
      <c r="BH477" s="217">
        <f>IF(N477="sníž. přenesená",J477,0)</f>
        <v>0</v>
      </c>
      <c r="BI477" s="217">
        <f>IF(N477="nulová",J477,0)</f>
        <v>0</v>
      </c>
      <c r="BJ477" s="18" t="s">
        <v>83</v>
      </c>
      <c r="BK477" s="217">
        <f>ROUND(I477*H477,2)</f>
        <v>0</v>
      </c>
      <c r="BL477" s="18" t="s">
        <v>242</v>
      </c>
      <c r="BM477" s="216" t="s">
        <v>863</v>
      </c>
    </row>
    <row r="478" s="2" customFormat="1" ht="21.75" customHeight="1">
      <c r="A478" s="39"/>
      <c r="B478" s="40"/>
      <c r="C478" s="205" t="s">
        <v>864</v>
      </c>
      <c r="D478" s="205" t="s">
        <v>128</v>
      </c>
      <c r="E478" s="206" t="s">
        <v>865</v>
      </c>
      <c r="F478" s="207" t="s">
        <v>866</v>
      </c>
      <c r="G478" s="208" t="s">
        <v>270</v>
      </c>
      <c r="H478" s="209">
        <v>15.582000000000001</v>
      </c>
      <c r="I478" s="210"/>
      <c r="J478" s="211">
        <f>ROUND(I478*H478,2)</f>
        <v>0</v>
      </c>
      <c r="K478" s="207" t="s">
        <v>132</v>
      </c>
      <c r="L478" s="45"/>
      <c r="M478" s="212" t="s">
        <v>19</v>
      </c>
      <c r="N478" s="213" t="s">
        <v>46</v>
      </c>
      <c r="O478" s="85"/>
      <c r="P478" s="214">
        <f>O478*H478</f>
        <v>0</v>
      </c>
      <c r="Q478" s="214">
        <v>0.0019599999999999999</v>
      </c>
      <c r="R478" s="214">
        <f>Q478*H478</f>
        <v>0.03054072</v>
      </c>
      <c r="S478" s="214">
        <v>0</v>
      </c>
      <c r="T478" s="215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16" t="s">
        <v>242</v>
      </c>
      <c r="AT478" s="216" t="s">
        <v>128</v>
      </c>
      <c r="AU478" s="216" t="s">
        <v>85</v>
      </c>
      <c r="AY478" s="18" t="s">
        <v>125</v>
      </c>
      <c r="BE478" s="217">
        <f>IF(N478="základní",J478,0)</f>
        <v>0</v>
      </c>
      <c r="BF478" s="217">
        <f>IF(N478="snížená",J478,0)</f>
        <v>0</v>
      </c>
      <c r="BG478" s="217">
        <f>IF(N478="zákl. přenesená",J478,0)</f>
        <v>0</v>
      </c>
      <c r="BH478" s="217">
        <f>IF(N478="sníž. přenesená",J478,0)</f>
        <v>0</v>
      </c>
      <c r="BI478" s="217">
        <f>IF(N478="nulová",J478,0)</f>
        <v>0</v>
      </c>
      <c r="BJ478" s="18" t="s">
        <v>83</v>
      </c>
      <c r="BK478" s="217">
        <f>ROUND(I478*H478,2)</f>
        <v>0</v>
      </c>
      <c r="BL478" s="18" t="s">
        <v>242</v>
      </c>
      <c r="BM478" s="216" t="s">
        <v>867</v>
      </c>
    </row>
    <row r="479" s="2" customFormat="1">
      <c r="A479" s="39"/>
      <c r="B479" s="40"/>
      <c r="C479" s="41"/>
      <c r="D479" s="218" t="s">
        <v>135</v>
      </c>
      <c r="E479" s="41"/>
      <c r="F479" s="219" t="s">
        <v>868</v>
      </c>
      <c r="G479" s="41"/>
      <c r="H479" s="41"/>
      <c r="I479" s="220"/>
      <c r="J479" s="41"/>
      <c r="K479" s="41"/>
      <c r="L479" s="45"/>
      <c r="M479" s="221"/>
      <c r="N479" s="222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135</v>
      </c>
      <c r="AU479" s="18" t="s">
        <v>85</v>
      </c>
    </row>
    <row r="480" s="13" customFormat="1">
      <c r="A480" s="13"/>
      <c r="B480" s="227"/>
      <c r="C480" s="228"/>
      <c r="D480" s="229" t="s">
        <v>192</v>
      </c>
      <c r="E480" s="230" t="s">
        <v>19</v>
      </c>
      <c r="F480" s="231" t="s">
        <v>869</v>
      </c>
      <c r="G480" s="228"/>
      <c r="H480" s="232">
        <v>15.582000000000001</v>
      </c>
      <c r="I480" s="233"/>
      <c r="J480" s="228"/>
      <c r="K480" s="228"/>
      <c r="L480" s="234"/>
      <c r="M480" s="235"/>
      <c r="N480" s="236"/>
      <c r="O480" s="236"/>
      <c r="P480" s="236"/>
      <c r="Q480" s="236"/>
      <c r="R480" s="236"/>
      <c r="S480" s="236"/>
      <c r="T480" s="23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8" t="s">
        <v>192</v>
      </c>
      <c r="AU480" s="238" t="s">
        <v>85</v>
      </c>
      <c r="AV480" s="13" t="s">
        <v>85</v>
      </c>
      <c r="AW480" s="13" t="s">
        <v>36</v>
      </c>
      <c r="AX480" s="13" t="s">
        <v>83</v>
      </c>
      <c r="AY480" s="238" t="s">
        <v>125</v>
      </c>
    </row>
    <row r="481" s="2" customFormat="1" ht="21.75" customHeight="1">
      <c r="A481" s="39"/>
      <c r="B481" s="40"/>
      <c r="C481" s="205" t="s">
        <v>870</v>
      </c>
      <c r="D481" s="205" t="s">
        <v>128</v>
      </c>
      <c r="E481" s="206" t="s">
        <v>871</v>
      </c>
      <c r="F481" s="207" t="s">
        <v>872</v>
      </c>
      <c r="G481" s="208" t="s">
        <v>270</v>
      </c>
      <c r="H481" s="209">
        <v>42.520000000000003</v>
      </c>
      <c r="I481" s="210"/>
      <c r="J481" s="211">
        <f>ROUND(I481*H481,2)</f>
        <v>0</v>
      </c>
      <c r="K481" s="207" t="s">
        <v>132</v>
      </c>
      <c r="L481" s="45"/>
      <c r="M481" s="212" t="s">
        <v>19</v>
      </c>
      <c r="N481" s="213" t="s">
        <v>46</v>
      </c>
      <c r="O481" s="85"/>
      <c r="P481" s="214">
        <f>O481*H481</f>
        <v>0</v>
      </c>
      <c r="Q481" s="214">
        <v>0.0028600000000000001</v>
      </c>
      <c r="R481" s="214">
        <f>Q481*H481</f>
        <v>0.12160720000000001</v>
      </c>
      <c r="S481" s="214">
        <v>0</v>
      </c>
      <c r="T481" s="215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16" t="s">
        <v>242</v>
      </c>
      <c r="AT481" s="216" t="s">
        <v>128</v>
      </c>
      <c r="AU481" s="216" t="s">
        <v>85</v>
      </c>
      <c r="AY481" s="18" t="s">
        <v>125</v>
      </c>
      <c r="BE481" s="217">
        <f>IF(N481="základní",J481,0)</f>
        <v>0</v>
      </c>
      <c r="BF481" s="217">
        <f>IF(N481="snížená",J481,0)</f>
        <v>0</v>
      </c>
      <c r="BG481" s="217">
        <f>IF(N481="zákl. přenesená",J481,0)</f>
        <v>0</v>
      </c>
      <c r="BH481" s="217">
        <f>IF(N481="sníž. přenesená",J481,0)</f>
        <v>0</v>
      </c>
      <c r="BI481" s="217">
        <f>IF(N481="nulová",J481,0)</f>
        <v>0</v>
      </c>
      <c r="BJ481" s="18" t="s">
        <v>83</v>
      </c>
      <c r="BK481" s="217">
        <f>ROUND(I481*H481,2)</f>
        <v>0</v>
      </c>
      <c r="BL481" s="18" t="s">
        <v>242</v>
      </c>
      <c r="BM481" s="216" t="s">
        <v>873</v>
      </c>
    </row>
    <row r="482" s="2" customFormat="1">
      <c r="A482" s="39"/>
      <c r="B482" s="40"/>
      <c r="C482" s="41"/>
      <c r="D482" s="218" t="s">
        <v>135</v>
      </c>
      <c r="E482" s="41"/>
      <c r="F482" s="219" t="s">
        <v>874</v>
      </c>
      <c r="G482" s="41"/>
      <c r="H482" s="41"/>
      <c r="I482" s="220"/>
      <c r="J482" s="41"/>
      <c r="K482" s="41"/>
      <c r="L482" s="45"/>
      <c r="M482" s="221"/>
      <c r="N482" s="222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135</v>
      </c>
      <c r="AU482" s="18" t="s">
        <v>85</v>
      </c>
    </row>
    <row r="483" s="13" customFormat="1">
      <c r="A483" s="13"/>
      <c r="B483" s="227"/>
      <c r="C483" s="228"/>
      <c r="D483" s="229" t="s">
        <v>192</v>
      </c>
      <c r="E483" s="230" t="s">
        <v>19</v>
      </c>
      <c r="F483" s="231" t="s">
        <v>875</v>
      </c>
      <c r="G483" s="228"/>
      <c r="H483" s="232">
        <v>17.719999999999999</v>
      </c>
      <c r="I483" s="233"/>
      <c r="J483" s="228"/>
      <c r="K483" s="228"/>
      <c r="L483" s="234"/>
      <c r="M483" s="235"/>
      <c r="N483" s="236"/>
      <c r="O483" s="236"/>
      <c r="P483" s="236"/>
      <c r="Q483" s="236"/>
      <c r="R483" s="236"/>
      <c r="S483" s="236"/>
      <c r="T483" s="23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8" t="s">
        <v>192</v>
      </c>
      <c r="AU483" s="238" t="s">
        <v>85</v>
      </c>
      <c r="AV483" s="13" t="s">
        <v>85</v>
      </c>
      <c r="AW483" s="13" t="s">
        <v>36</v>
      </c>
      <c r="AX483" s="13" t="s">
        <v>75</v>
      </c>
      <c r="AY483" s="238" t="s">
        <v>125</v>
      </c>
    </row>
    <row r="484" s="13" customFormat="1">
      <c r="A484" s="13"/>
      <c r="B484" s="227"/>
      <c r="C484" s="228"/>
      <c r="D484" s="229" t="s">
        <v>192</v>
      </c>
      <c r="E484" s="230" t="s">
        <v>19</v>
      </c>
      <c r="F484" s="231" t="s">
        <v>876</v>
      </c>
      <c r="G484" s="228"/>
      <c r="H484" s="232">
        <v>24.800000000000001</v>
      </c>
      <c r="I484" s="233"/>
      <c r="J484" s="228"/>
      <c r="K484" s="228"/>
      <c r="L484" s="234"/>
      <c r="M484" s="235"/>
      <c r="N484" s="236"/>
      <c r="O484" s="236"/>
      <c r="P484" s="236"/>
      <c r="Q484" s="236"/>
      <c r="R484" s="236"/>
      <c r="S484" s="236"/>
      <c r="T484" s="237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8" t="s">
        <v>192</v>
      </c>
      <c r="AU484" s="238" t="s">
        <v>85</v>
      </c>
      <c r="AV484" s="13" t="s">
        <v>85</v>
      </c>
      <c r="AW484" s="13" t="s">
        <v>36</v>
      </c>
      <c r="AX484" s="13" t="s">
        <v>75</v>
      </c>
      <c r="AY484" s="238" t="s">
        <v>125</v>
      </c>
    </row>
    <row r="485" s="14" customFormat="1">
      <c r="A485" s="14"/>
      <c r="B485" s="239"/>
      <c r="C485" s="240"/>
      <c r="D485" s="229" t="s">
        <v>192</v>
      </c>
      <c r="E485" s="241" t="s">
        <v>19</v>
      </c>
      <c r="F485" s="242" t="s">
        <v>202</v>
      </c>
      <c r="G485" s="240"/>
      <c r="H485" s="243">
        <v>42.519999999999996</v>
      </c>
      <c r="I485" s="244"/>
      <c r="J485" s="240"/>
      <c r="K485" s="240"/>
      <c r="L485" s="245"/>
      <c r="M485" s="246"/>
      <c r="N485" s="247"/>
      <c r="O485" s="247"/>
      <c r="P485" s="247"/>
      <c r="Q485" s="247"/>
      <c r="R485" s="247"/>
      <c r="S485" s="247"/>
      <c r="T485" s="248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9" t="s">
        <v>192</v>
      </c>
      <c r="AU485" s="249" t="s">
        <v>85</v>
      </c>
      <c r="AV485" s="14" t="s">
        <v>151</v>
      </c>
      <c r="AW485" s="14" t="s">
        <v>36</v>
      </c>
      <c r="AX485" s="14" t="s">
        <v>83</v>
      </c>
      <c r="AY485" s="249" t="s">
        <v>125</v>
      </c>
    </row>
    <row r="486" s="2" customFormat="1" ht="21.75" customHeight="1">
      <c r="A486" s="39"/>
      <c r="B486" s="40"/>
      <c r="C486" s="205" t="s">
        <v>877</v>
      </c>
      <c r="D486" s="205" t="s">
        <v>128</v>
      </c>
      <c r="E486" s="206" t="s">
        <v>878</v>
      </c>
      <c r="F486" s="207" t="s">
        <v>879</v>
      </c>
      <c r="G486" s="208" t="s">
        <v>270</v>
      </c>
      <c r="H486" s="209">
        <v>8.4199999999999999</v>
      </c>
      <c r="I486" s="210"/>
      <c r="J486" s="211">
        <f>ROUND(I486*H486,2)</f>
        <v>0</v>
      </c>
      <c r="K486" s="207" t="s">
        <v>132</v>
      </c>
      <c r="L486" s="45"/>
      <c r="M486" s="212" t="s">
        <v>19</v>
      </c>
      <c r="N486" s="213" t="s">
        <v>46</v>
      </c>
      <c r="O486" s="85"/>
      <c r="P486" s="214">
        <f>O486*H486</f>
        <v>0</v>
      </c>
      <c r="Q486" s="214">
        <v>0.0045500000000000002</v>
      </c>
      <c r="R486" s="214">
        <f>Q486*H486</f>
        <v>0.038311000000000005</v>
      </c>
      <c r="S486" s="214">
        <v>0</v>
      </c>
      <c r="T486" s="215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16" t="s">
        <v>242</v>
      </c>
      <c r="AT486" s="216" t="s">
        <v>128</v>
      </c>
      <c r="AU486" s="216" t="s">
        <v>85</v>
      </c>
      <c r="AY486" s="18" t="s">
        <v>125</v>
      </c>
      <c r="BE486" s="217">
        <f>IF(N486="základní",J486,0)</f>
        <v>0</v>
      </c>
      <c r="BF486" s="217">
        <f>IF(N486="snížená",J486,0)</f>
        <v>0</v>
      </c>
      <c r="BG486" s="217">
        <f>IF(N486="zákl. přenesená",J486,0)</f>
        <v>0</v>
      </c>
      <c r="BH486" s="217">
        <f>IF(N486="sníž. přenesená",J486,0)</f>
        <v>0</v>
      </c>
      <c r="BI486" s="217">
        <f>IF(N486="nulová",J486,0)</f>
        <v>0</v>
      </c>
      <c r="BJ486" s="18" t="s">
        <v>83</v>
      </c>
      <c r="BK486" s="217">
        <f>ROUND(I486*H486,2)</f>
        <v>0</v>
      </c>
      <c r="BL486" s="18" t="s">
        <v>242</v>
      </c>
      <c r="BM486" s="216" t="s">
        <v>880</v>
      </c>
    </row>
    <row r="487" s="2" customFormat="1">
      <c r="A487" s="39"/>
      <c r="B487" s="40"/>
      <c r="C487" s="41"/>
      <c r="D487" s="218" t="s">
        <v>135</v>
      </c>
      <c r="E487" s="41"/>
      <c r="F487" s="219" t="s">
        <v>881</v>
      </c>
      <c r="G487" s="41"/>
      <c r="H487" s="41"/>
      <c r="I487" s="220"/>
      <c r="J487" s="41"/>
      <c r="K487" s="41"/>
      <c r="L487" s="45"/>
      <c r="M487" s="221"/>
      <c r="N487" s="222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135</v>
      </c>
      <c r="AU487" s="18" t="s">
        <v>85</v>
      </c>
    </row>
    <row r="488" s="13" customFormat="1">
      <c r="A488" s="13"/>
      <c r="B488" s="227"/>
      <c r="C488" s="228"/>
      <c r="D488" s="229" t="s">
        <v>192</v>
      </c>
      <c r="E488" s="230" t="s">
        <v>19</v>
      </c>
      <c r="F488" s="231" t="s">
        <v>882</v>
      </c>
      <c r="G488" s="228"/>
      <c r="H488" s="232">
        <v>8.4199999999999999</v>
      </c>
      <c r="I488" s="233"/>
      <c r="J488" s="228"/>
      <c r="K488" s="228"/>
      <c r="L488" s="234"/>
      <c r="M488" s="235"/>
      <c r="N488" s="236"/>
      <c r="O488" s="236"/>
      <c r="P488" s="236"/>
      <c r="Q488" s="236"/>
      <c r="R488" s="236"/>
      <c r="S488" s="236"/>
      <c r="T488" s="237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8" t="s">
        <v>192</v>
      </c>
      <c r="AU488" s="238" t="s">
        <v>85</v>
      </c>
      <c r="AV488" s="13" t="s">
        <v>85</v>
      </c>
      <c r="AW488" s="13" t="s">
        <v>36</v>
      </c>
      <c r="AX488" s="13" t="s">
        <v>83</v>
      </c>
      <c r="AY488" s="238" t="s">
        <v>125</v>
      </c>
    </row>
    <row r="489" s="2" customFormat="1" ht="24.15" customHeight="1">
      <c r="A489" s="39"/>
      <c r="B489" s="40"/>
      <c r="C489" s="205" t="s">
        <v>883</v>
      </c>
      <c r="D489" s="205" t="s">
        <v>128</v>
      </c>
      <c r="E489" s="206" t="s">
        <v>884</v>
      </c>
      <c r="F489" s="207" t="s">
        <v>885</v>
      </c>
      <c r="G489" s="208" t="s">
        <v>270</v>
      </c>
      <c r="H489" s="209">
        <v>6.7000000000000002</v>
      </c>
      <c r="I489" s="210"/>
      <c r="J489" s="211">
        <f>ROUND(I489*H489,2)</f>
        <v>0</v>
      </c>
      <c r="K489" s="207" t="s">
        <v>132</v>
      </c>
      <c r="L489" s="45"/>
      <c r="M489" s="212" t="s">
        <v>19</v>
      </c>
      <c r="N489" s="213" t="s">
        <v>46</v>
      </c>
      <c r="O489" s="85"/>
      <c r="P489" s="214">
        <f>O489*H489</f>
        <v>0</v>
      </c>
      <c r="Q489" s="214">
        <v>0.0020500000000000002</v>
      </c>
      <c r="R489" s="214">
        <f>Q489*H489</f>
        <v>0.013735000000000001</v>
      </c>
      <c r="S489" s="214">
        <v>0</v>
      </c>
      <c r="T489" s="215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16" t="s">
        <v>242</v>
      </c>
      <c r="AT489" s="216" t="s">
        <v>128</v>
      </c>
      <c r="AU489" s="216" t="s">
        <v>85</v>
      </c>
      <c r="AY489" s="18" t="s">
        <v>125</v>
      </c>
      <c r="BE489" s="217">
        <f>IF(N489="základní",J489,0)</f>
        <v>0</v>
      </c>
      <c r="BF489" s="217">
        <f>IF(N489="snížená",J489,0)</f>
        <v>0</v>
      </c>
      <c r="BG489" s="217">
        <f>IF(N489="zákl. přenesená",J489,0)</f>
        <v>0</v>
      </c>
      <c r="BH489" s="217">
        <f>IF(N489="sníž. přenesená",J489,0)</f>
        <v>0</v>
      </c>
      <c r="BI489" s="217">
        <f>IF(N489="nulová",J489,0)</f>
        <v>0</v>
      </c>
      <c r="BJ489" s="18" t="s">
        <v>83</v>
      </c>
      <c r="BK489" s="217">
        <f>ROUND(I489*H489,2)</f>
        <v>0</v>
      </c>
      <c r="BL489" s="18" t="s">
        <v>242</v>
      </c>
      <c r="BM489" s="216" t="s">
        <v>886</v>
      </c>
    </row>
    <row r="490" s="2" customFormat="1">
      <c r="A490" s="39"/>
      <c r="B490" s="40"/>
      <c r="C490" s="41"/>
      <c r="D490" s="218" t="s">
        <v>135</v>
      </c>
      <c r="E490" s="41"/>
      <c r="F490" s="219" t="s">
        <v>887</v>
      </c>
      <c r="G490" s="41"/>
      <c r="H490" s="41"/>
      <c r="I490" s="220"/>
      <c r="J490" s="41"/>
      <c r="K490" s="41"/>
      <c r="L490" s="45"/>
      <c r="M490" s="221"/>
      <c r="N490" s="222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135</v>
      </c>
      <c r="AU490" s="18" t="s">
        <v>85</v>
      </c>
    </row>
    <row r="491" s="13" customFormat="1">
      <c r="A491" s="13"/>
      <c r="B491" s="227"/>
      <c r="C491" s="228"/>
      <c r="D491" s="229" t="s">
        <v>192</v>
      </c>
      <c r="E491" s="230" t="s">
        <v>19</v>
      </c>
      <c r="F491" s="231" t="s">
        <v>888</v>
      </c>
      <c r="G491" s="228"/>
      <c r="H491" s="232">
        <v>6.7000000000000002</v>
      </c>
      <c r="I491" s="233"/>
      <c r="J491" s="228"/>
      <c r="K491" s="228"/>
      <c r="L491" s="234"/>
      <c r="M491" s="235"/>
      <c r="N491" s="236"/>
      <c r="O491" s="236"/>
      <c r="P491" s="236"/>
      <c r="Q491" s="236"/>
      <c r="R491" s="236"/>
      <c r="S491" s="236"/>
      <c r="T491" s="23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8" t="s">
        <v>192</v>
      </c>
      <c r="AU491" s="238" t="s">
        <v>85</v>
      </c>
      <c r="AV491" s="13" t="s">
        <v>85</v>
      </c>
      <c r="AW491" s="13" t="s">
        <v>36</v>
      </c>
      <c r="AX491" s="13" t="s">
        <v>83</v>
      </c>
      <c r="AY491" s="238" t="s">
        <v>125</v>
      </c>
    </row>
    <row r="492" s="2" customFormat="1" ht="24.15" customHeight="1">
      <c r="A492" s="39"/>
      <c r="B492" s="40"/>
      <c r="C492" s="205" t="s">
        <v>889</v>
      </c>
      <c r="D492" s="205" t="s">
        <v>128</v>
      </c>
      <c r="E492" s="206" t="s">
        <v>890</v>
      </c>
      <c r="F492" s="207" t="s">
        <v>891</v>
      </c>
      <c r="G492" s="208" t="s">
        <v>270</v>
      </c>
      <c r="H492" s="209">
        <v>12.1</v>
      </c>
      <c r="I492" s="210"/>
      <c r="J492" s="211">
        <f>ROUND(I492*H492,2)</f>
        <v>0</v>
      </c>
      <c r="K492" s="207" t="s">
        <v>132</v>
      </c>
      <c r="L492" s="45"/>
      <c r="M492" s="212" t="s">
        <v>19</v>
      </c>
      <c r="N492" s="213" t="s">
        <v>46</v>
      </c>
      <c r="O492" s="85"/>
      <c r="P492" s="214">
        <f>O492*H492</f>
        <v>0</v>
      </c>
      <c r="Q492" s="214">
        <v>0.0035500000000000002</v>
      </c>
      <c r="R492" s="214">
        <f>Q492*H492</f>
        <v>0.042955</v>
      </c>
      <c r="S492" s="214">
        <v>0</v>
      </c>
      <c r="T492" s="215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16" t="s">
        <v>242</v>
      </c>
      <c r="AT492" s="216" t="s">
        <v>128</v>
      </c>
      <c r="AU492" s="216" t="s">
        <v>85</v>
      </c>
      <c r="AY492" s="18" t="s">
        <v>125</v>
      </c>
      <c r="BE492" s="217">
        <f>IF(N492="základní",J492,0)</f>
        <v>0</v>
      </c>
      <c r="BF492" s="217">
        <f>IF(N492="snížená",J492,0)</f>
        <v>0</v>
      </c>
      <c r="BG492" s="217">
        <f>IF(N492="zákl. přenesená",J492,0)</f>
        <v>0</v>
      </c>
      <c r="BH492" s="217">
        <f>IF(N492="sníž. přenesená",J492,0)</f>
        <v>0</v>
      </c>
      <c r="BI492" s="217">
        <f>IF(N492="nulová",J492,0)</f>
        <v>0</v>
      </c>
      <c r="BJ492" s="18" t="s">
        <v>83</v>
      </c>
      <c r="BK492" s="217">
        <f>ROUND(I492*H492,2)</f>
        <v>0</v>
      </c>
      <c r="BL492" s="18" t="s">
        <v>242</v>
      </c>
      <c r="BM492" s="216" t="s">
        <v>892</v>
      </c>
    </row>
    <row r="493" s="2" customFormat="1">
      <c r="A493" s="39"/>
      <c r="B493" s="40"/>
      <c r="C493" s="41"/>
      <c r="D493" s="218" t="s">
        <v>135</v>
      </c>
      <c r="E493" s="41"/>
      <c r="F493" s="219" t="s">
        <v>893</v>
      </c>
      <c r="G493" s="41"/>
      <c r="H493" s="41"/>
      <c r="I493" s="220"/>
      <c r="J493" s="41"/>
      <c r="K493" s="41"/>
      <c r="L493" s="45"/>
      <c r="M493" s="221"/>
      <c r="N493" s="222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135</v>
      </c>
      <c r="AU493" s="18" t="s">
        <v>85</v>
      </c>
    </row>
    <row r="494" s="13" customFormat="1">
      <c r="A494" s="13"/>
      <c r="B494" s="227"/>
      <c r="C494" s="228"/>
      <c r="D494" s="229" t="s">
        <v>192</v>
      </c>
      <c r="E494" s="230" t="s">
        <v>19</v>
      </c>
      <c r="F494" s="231" t="s">
        <v>894</v>
      </c>
      <c r="G494" s="228"/>
      <c r="H494" s="232">
        <v>9</v>
      </c>
      <c r="I494" s="233"/>
      <c r="J494" s="228"/>
      <c r="K494" s="228"/>
      <c r="L494" s="234"/>
      <c r="M494" s="235"/>
      <c r="N494" s="236"/>
      <c r="O494" s="236"/>
      <c r="P494" s="236"/>
      <c r="Q494" s="236"/>
      <c r="R494" s="236"/>
      <c r="S494" s="236"/>
      <c r="T494" s="23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8" t="s">
        <v>192</v>
      </c>
      <c r="AU494" s="238" t="s">
        <v>85</v>
      </c>
      <c r="AV494" s="13" t="s">
        <v>85</v>
      </c>
      <c r="AW494" s="13" t="s">
        <v>36</v>
      </c>
      <c r="AX494" s="13" t="s">
        <v>75</v>
      </c>
      <c r="AY494" s="238" t="s">
        <v>125</v>
      </c>
    </row>
    <row r="495" s="13" customFormat="1">
      <c r="A495" s="13"/>
      <c r="B495" s="227"/>
      <c r="C495" s="228"/>
      <c r="D495" s="229" t="s">
        <v>192</v>
      </c>
      <c r="E495" s="230" t="s">
        <v>19</v>
      </c>
      <c r="F495" s="231" t="s">
        <v>895</v>
      </c>
      <c r="G495" s="228"/>
      <c r="H495" s="232">
        <v>3.1000000000000001</v>
      </c>
      <c r="I495" s="233"/>
      <c r="J495" s="228"/>
      <c r="K495" s="228"/>
      <c r="L495" s="234"/>
      <c r="M495" s="235"/>
      <c r="N495" s="236"/>
      <c r="O495" s="236"/>
      <c r="P495" s="236"/>
      <c r="Q495" s="236"/>
      <c r="R495" s="236"/>
      <c r="S495" s="236"/>
      <c r="T495" s="237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8" t="s">
        <v>192</v>
      </c>
      <c r="AU495" s="238" t="s">
        <v>85</v>
      </c>
      <c r="AV495" s="13" t="s">
        <v>85</v>
      </c>
      <c r="AW495" s="13" t="s">
        <v>36</v>
      </c>
      <c r="AX495" s="13" t="s">
        <v>75</v>
      </c>
      <c r="AY495" s="238" t="s">
        <v>125</v>
      </c>
    </row>
    <row r="496" s="14" customFormat="1">
      <c r="A496" s="14"/>
      <c r="B496" s="239"/>
      <c r="C496" s="240"/>
      <c r="D496" s="229" t="s">
        <v>192</v>
      </c>
      <c r="E496" s="241" t="s">
        <v>19</v>
      </c>
      <c r="F496" s="242" t="s">
        <v>202</v>
      </c>
      <c r="G496" s="240"/>
      <c r="H496" s="243">
        <v>12.1</v>
      </c>
      <c r="I496" s="244"/>
      <c r="J496" s="240"/>
      <c r="K496" s="240"/>
      <c r="L496" s="245"/>
      <c r="M496" s="246"/>
      <c r="N496" s="247"/>
      <c r="O496" s="247"/>
      <c r="P496" s="247"/>
      <c r="Q496" s="247"/>
      <c r="R496" s="247"/>
      <c r="S496" s="247"/>
      <c r="T496" s="24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9" t="s">
        <v>192</v>
      </c>
      <c r="AU496" s="249" t="s">
        <v>85</v>
      </c>
      <c r="AV496" s="14" t="s">
        <v>151</v>
      </c>
      <c r="AW496" s="14" t="s">
        <v>36</v>
      </c>
      <c r="AX496" s="14" t="s">
        <v>83</v>
      </c>
      <c r="AY496" s="249" t="s">
        <v>125</v>
      </c>
    </row>
    <row r="497" s="2" customFormat="1" ht="24.15" customHeight="1">
      <c r="A497" s="39"/>
      <c r="B497" s="40"/>
      <c r="C497" s="205" t="s">
        <v>896</v>
      </c>
      <c r="D497" s="205" t="s">
        <v>128</v>
      </c>
      <c r="E497" s="206" t="s">
        <v>897</v>
      </c>
      <c r="F497" s="207" t="s">
        <v>898</v>
      </c>
      <c r="G497" s="208" t="s">
        <v>188</v>
      </c>
      <c r="H497" s="209">
        <v>15.099</v>
      </c>
      <c r="I497" s="210"/>
      <c r="J497" s="211">
        <f>ROUND(I497*H497,2)</f>
        <v>0</v>
      </c>
      <c r="K497" s="207" t="s">
        <v>132</v>
      </c>
      <c r="L497" s="45"/>
      <c r="M497" s="212" t="s">
        <v>19</v>
      </c>
      <c r="N497" s="213" t="s">
        <v>46</v>
      </c>
      <c r="O497" s="85"/>
      <c r="P497" s="214">
        <f>O497*H497</f>
        <v>0</v>
      </c>
      <c r="Q497" s="214">
        <v>0.0041399999999999996</v>
      </c>
      <c r="R497" s="214">
        <f>Q497*H497</f>
        <v>0.06250986</v>
      </c>
      <c r="S497" s="214">
        <v>0</v>
      </c>
      <c r="T497" s="215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16" t="s">
        <v>242</v>
      </c>
      <c r="AT497" s="216" t="s">
        <v>128</v>
      </c>
      <c r="AU497" s="216" t="s">
        <v>85</v>
      </c>
      <c r="AY497" s="18" t="s">
        <v>125</v>
      </c>
      <c r="BE497" s="217">
        <f>IF(N497="základní",J497,0)</f>
        <v>0</v>
      </c>
      <c r="BF497" s="217">
        <f>IF(N497="snížená",J497,0)</f>
        <v>0</v>
      </c>
      <c r="BG497" s="217">
        <f>IF(N497="zákl. přenesená",J497,0)</f>
        <v>0</v>
      </c>
      <c r="BH497" s="217">
        <f>IF(N497="sníž. přenesená",J497,0)</f>
        <v>0</v>
      </c>
      <c r="BI497" s="217">
        <f>IF(N497="nulová",J497,0)</f>
        <v>0</v>
      </c>
      <c r="BJ497" s="18" t="s">
        <v>83</v>
      </c>
      <c r="BK497" s="217">
        <f>ROUND(I497*H497,2)</f>
        <v>0</v>
      </c>
      <c r="BL497" s="18" t="s">
        <v>242</v>
      </c>
      <c r="BM497" s="216" t="s">
        <v>899</v>
      </c>
    </row>
    <row r="498" s="2" customFormat="1">
      <c r="A498" s="39"/>
      <c r="B498" s="40"/>
      <c r="C498" s="41"/>
      <c r="D498" s="218" t="s">
        <v>135</v>
      </c>
      <c r="E498" s="41"/>
      <c r="F498" s="219" t="s">
        <v>900</v>
      </c>
      <c r="G498" s="41"/>
      <c r="H498" s="41"/>
      <c r="I498" s="220"/>
      <c r="J498" s="41"/>
      <c r="K498" s="41"/>
      <c r="L498" s="45"/>
      <c r="M498" s="221"/>
      <c r="N498" s="222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135</v>
      </c>
      <c r="AU498" s="18" t="s">
        <v>85</v>
      </c>
    </row>
    <row r="499" s="13" customFormat="1">
      <c r="A499" s="13"/>
      <c r="B499" s="227"/>
      <c r="C499" s="228"/>
      <c r="D499" s="229" t="s">
        <v>192</v>
      </c>
      <c r="E499" s="230" t="s">
        <v>19</v>
      </c>
      <c r="F499" s="231" t="s">
        <v>901</v>
      </c>
      <c r="G499" s="228"/>
      <c r="H499" s="232">
        <v>11.85</v>
      </c>
      <c r="I499" s="233"/>
      <c r="J499" s="228"/>
      <c r="K499" s="228"/>
      <c r="L499" s="234"/>
      <c r="M499" s="235"/>
      <c r="N499" s="236"/>
      <c r="O499" s="236"/>
      <c r="P499" s="236"/>
      <c r="Q499" s="236"/>
      <c r="R499" s="236"/>
      <c r="S499" s="236"/>
      <c r="T499" s="23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8" t="s">
        <v>192</v>
      </c>
      <c r="AU499" s="238" t="s">
        <v>85</v>
      </c>
      <c r="AV499" s="13" t="s">
        <v>85</v>
      </c>
      <c r="AW499" s="13" t="s">
        <v>36</v>
      </c>
      <c r="AX499" s="13" t="s">
        <v>75</v>
      </c>
      <c r="AY499" s="238" t="s">
        <v>125</v>
      </c>
    </row>
    <row r="500" s="13" customFormat="1">
      <c r="A500" s="13"/>
      <c r="B500" s="227"/>
      <c r="C500" s="228"/>
      <c r="D500" s="229" t="s">
        <v>192</v>
      </c>
      <c r="E500" s="230" t="s">
        <v>19</v>
      </c>
      <c r="F500" s="231" t="s">
        <v>902</v>
      </c>
      <c r="G500" s="228"/>
      <c r="H500" s="232">
        <v>1.9039999999999999</v>
      </c>
      <c r="I500" s="233"/>
      <c r="J500" s="228"/>
      <c r="K500" s="228"/>
      <c r="L500" s="234"/>
      <c r="M500" s="235"/>
      <c r="N500" s="236"/>
      <c r="O500" s="236"/>
      <c r="P500" s="236"/>
      <c r="Q500" s="236"/>
      <c r="R500" s="236"/>
      <c r="S500" s="236"/>
      <c r="T500" s="23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8" t="s">
        <v>192</v>
      </c>
      <c r="AU500" s="238" t="s">
        <v>85</v>
      </c>
      <c r="AV500" s="13" t="s">
        <v>85</v>
      </c>
      <c r="AW500" s="13" t="s">
        <v>36</v>
      </c>
      <c r="AX500" s="13" t="s">
        <v>75</v>
      </c>
      <c r="AY500" s="238" t="s">
        <v>125</v>
      </c>
    </row>
    <row r="501" s="13" customFormat="1">
      <c r="A501" s="13"/>
      <c r="B501" s="227"/>
      <c r="C501" s="228"/>
      <c r="D501" s="229" t="s">
        <v>192</v>
      </c>
      <c r="E501" s="230" t="s">
        <v>19</v>
      </c>
      <c r="F501" s="231" t="s">
        <v>903</v>
      </c>
      <c r="G501" s="228"/>
      <c r="H501" s="232">
        <v>1.345</v>
      </c>
      <c r="I501" s="233"/>
      <c r="J501" s="228"/>
      <c r="K501" s="228"/>
      <c r="L501" s="234"/>
      <c r="M501" s="235"/>
      <c r="N501" s="236"/>
      <c r="O501" s="236"/>
      <c r="P501" s="236"/>
      <c r="Q501" s="236"/>
      <c r="R501" s="236"/>
      <c r="S501" s="236"/>
      <c r="T501" s="23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8" t="s">
        <v>192</v>
      </c>
      <c r="AU501" s="238" t="s">
        <v>85</v>
      </c>
      <c r="AV501" s="13" t="s">
        <v>85</v>
      </c>
      <c r="AW501" s="13" t="s">
        <v>36</v>
      </c>
      <c r="AX501" s="13" t="s">
        <v>75</v>
      </c>
      <c r="AY501" s="238" t="s">
        <v>125</v>
      </c>
    </row>
    <row r="502" s="14" customFormat="1">
      <c r="A502" s="14"/>
      <c r="B502" s="239"/>
      <c r="C502" s="240"/>
      <c r="D502" s="229" t="s">
        <v>192</v>
      </c>
      <c r="E502" s="241" t="s">
        <v>19</v>
      </c>
      <c r="F502" s="242" t="s">
        <v>202</v>
      </c>
      <c r="G502" s="240"/>
      <c r="H502" s="243">
        <v>15.099</v>
      </c>
      <c r="I502" s="244"/>
      <c r="J502" s="240"/>
      <c r="K502" s="240"/>
      <c r="L502" s="245"/>
      <c r="M502" s="246"/>
      <c r="N502" s="247"/>
      <c r="O502" s="247"/>
      <c r="P502" s="247"/>
      <c r="Q502" s="247"/>
      <c r="R502" s="247"/>
      <c r="S502" s="247"/>
      <c r="T502" s="24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9" t="s">
        <v>192</v>
      </c>
      <c r="AU502" s="249" t="s">
        <v>85</v>
      </c>
      <c r="AV502" s="14" t="s">
        <v>151</v>
      </c>
      <c r="AW502" s="14" t="s">
        <v>36</v>
      </c>
      <c r="AX502" s="14" t="s">
        <v>83</v>
      </c>
      <c r="AY502" s="249" t="s">
        <v>125</v>
      </c>
    </row>
    <row r="503" s="2" customFormat="1" ht="24.15" customHeight="1">
      <c r="A503" s="39"/>
      <c r="B503" s="40"/>
      <c r="C503" s="205" t="s">
        <v>904</v>
      </c>
      <c r="D503" s="205" t="s">
        <v>128</v>
      </c>
      <c r="E503" s="206" t="s">
        <v>905</v>
      </c>
      <c r="F503" s="207" t="s">
        <v>906</v>
      </c>
      <c r="G503" s="208" t="s">
        <v>188</v>
      </c>
      <c r="H503" s="209">
        <v>25.738</v>
      </c>
      <c r="I503" s="210"/>
      <c r="J503" s="211">
        <f>ROUND(I503*H503,2)</f>
        <v>0</v>
      </c>
      <c r="K503" s="207" t="s">
        <v>132</v>
      </c>
      <c r="L503" s="45"/>
      <c r="M503" s="212" t="s">
        <v>19</v>
      </c>
      <c r="N503" s="213" t="s">
        <v>46</v>
      </c>
      <c r="O503" s="85"/>
      <c r="P503" s="214">
        <f>O503*H503</f>
        <v>0</v>
      </c>
      <c r="Q503" s="214">
        <v>0.0060299999999999998</v>
      </c>
      <c r="R503" s="214">
        <f>Q503*H503</f>
        <v>0.15520013999999999</v>
      </c>
      <c r="S503" s="214">
        <v>0</v>
      </c>
      <c r="T503" s="215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16" t="s">
        <v>242</v>
      </c>
      <c r="AT503" s="216" t="s">
        <v>128</v>
      </c>
      <c r="AU503" s="216" t="s">
        <v>85</v>
      </c>
      <c r="AY503" s="18" t="s">
        <v>125</v>
      </c>
      <c r="BE503" s="217">
        <f>IF(N503="základní",J503,0)</f>
        <v>0</v>
      </c>
      <c r="BF503" s="217">
        <f>IF(N503="snížená",J503,0)</f>
        <v>0</v>
      </c>
      <c r="BG503" s="217">
        <f>IF(N503="zákl. přenesená",J503,0)</f>
        <v>0</v>
      </c>
      <c r="BH503" s="217">
        <f>IF(N503="sníž. přenesená",J503,0)</f>
        <v>0</v>
      </c>
      <c r="BI503" s="217">
        <f>IF(N503="nulová",J503,0)</f>
        <v>0</v>
      </c>
      <c r="BJ503" s="18" t="s">
        <v>83</v>
      </c>
      <c r="BK503" s="217">
        <f>ROUND(I503*H503,2)</f>
        <v>0</v>
      </c>
      <c r="BL503" s="18" t="s">
        <v>242</v>
      </c>
      <c r="BM503" s="216" t="s">
        <v>907</v>
      </c>
    </row>
    <row r="504" s="2" customFormat="1">
      <c r="A504" s="39"/>
      <c r="B504" s="40"/>
      <c r="C504" s="41"/>
      <c r="D504" s="218" t="s">
        <v>135</v>
      </c>
      <c r="E504" s="41"/>
      <c r="F504" s="219" t="s">
        <v>908</v>
      </c>
      <c r="G504" s="41"/>
      <c r="H504" s="41"/>
      <c r="I504" s="220"/>
      <c r="J504" s="41"/>
      <c r="K504" s="41"/>
      <c r="L504" s="45"/>
      <c r="M504" s="221"/>
      <c r="N504" s="222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135</v>
      </c>
      <c r="AU504" s="18" t="s">
        <v>85</v>
      </c>
    </row>
    <row r="505" s="13" customFormat="1">
      <c r="A505" s="13"/>
      <c r="B505" s="227"/>
      <c r="C505" s="228"/>
      <c r="D505" s="229" t="s">
        <v>192</v>
      </c>
      <c r="E505" s="230" t="s">
        <v>19</v>
      </c>
      <c r="F505" s="231" t="s">
        <v>909</v>
      </c>
      <c r="G505" s="228"/>
      <c r="H505" s="232">
        <v>25.738</v>
      </c>
      <c r="I505" s="233"/>
      <c r="J505" s="228"/>
      <c r="K505" s="228"/>
      <c r="L505" s="234"/>
      <c r="M505" s="235"/>
      <c r="N505" s="236"/>
      <c r="O505" s="236"/>
      <c r="P505" s="236"/>
      <c r="Q505" s="236"/>
      <c r="R505" s="236"/>
      <c r="S505" s="236"/>
      <c r="T505" s="23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8" t="s">
        <v>192</v>
      </c>
      <c r="AU505" s="238" t="s">
        <v>85</v>
      </c>
      <c r="AV505" s="13" t="s">
        <v>85</v>
      </c>
      <c r="AW505" s="13" t="s">
        <v>36</v>
      </c>
      <c r="AX505" s="13" t="s">
        <v>83</v>
      </c>
      <c r="AY505" s="238" t="s">
        <v>125</v>
      </c>
    </row>
    <row r="506" s="2" customFormat="1" ht="24.15" customHeight="1">
      <c r="A506" s="39"/>
      <c r="B506" s="40"/>
      <c r="C506" s="205" t="s">
        <v>910</v>
      </c>
      <c r="D506" s="205" t="s">
        <v>128</v>
      </c>
      <c r="E506" s="206" t="s">
        <v>911</v>
      </c>
      <c r="F506" s="207" t="s">
        <v>912</v>
      </c>
      <c r="G506" s="208" t="s">
        <v>270</v>
      </c>
      <c r="H506" s="209">
        <v>42.448</v>
      </c>
      <c r="I506" s="210"/>
      <c r="J506" s="211">
        <f>ROUND(I506*H506,2)</f>
        <v>0</v>
      </c>
      <c r="K506" s="207" t="s">
        <v>132</v>
      </c>
      <c r="L506" s="45"/>
      <c r="M506" s="212" t="s">
        <v>19</v>
      </c>
      <c r="N506" s="213" t="s">
        <v>46</v>
      </c>
      <c r="O506" s="85"/>
      <c r="P506" s="214">
        <f>O506*H506</f>
        <v>0</v>
      </c>
      <c r="Q506" s="214">
        <v>0.00147</v>
      </c>
      <c r="R506" s="214">
        <f>Q506*H506</f>
        <v>0.062398559999999999</v>
      </c>
      <c r="S506" s="214">
        <v>0</v>
      </c>
      <c r="T506" s="215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16" t="s">
        <v>242</v>
      </c>
      <c r="AT506" s="216" t="s">
        <v>128</v>
      </c>
      <c r="AU506" s="216" t="s">
        <v>85</v>
      </c>
      <c r="AY506" s="18" t="s">
        <v>125</v>
      </c>
      <c r="BE506" s="217">
        <f>IF(N506="základní",J506,0)</f>
        <v>0</v>
      </c>
      <c r="BF506" s="217">
        <f>IF(N506="snížená",J506,0)</f>
        <v>0</v>
      </c>
      <c r="BG506" s="217">
        <f>IF(N506="zákl. přenesená",J506,0)</f>
        <v>0</v>
      </c>
      <c r="BH506" s="217">
        <f>IF(N506="sníž. přenesená",J506,0)</f>
        <v>0</v>
      </c>
      <c r="BI506" s="217">
        <f>IF(N506="nulová",J506,0)</f>
        <v>0</v>
      </c>
      <c r="BJ506" s="18" t="s">
        <v>83</v>
      </c>
      <c r="BK506" s="217">
        <f>ROUND(I506*H506,2)</f>
        <v>0</v>
      </c>
      <c r="BL506" s="18" t="s">
        <v>242</v>
      </c>
      <c r="BM506" s="216" t="s">
        <v>913</v>
      </c>
    </row>
    <row r="507" s="2" customFormat="1">
      <c r="A507" s="39"/>
      <c r="B507" s="40"/>
      <c r="C507" s="41"/>
      <c r="D507" s="218" t="s">
        <v>135</v>
      </c>
      <c r="E507" s="41"/>
      <c r="F507" s="219" t="s">
        <v>914</v>
      </c>
      <c r="G507" s="41"/>
      <c r="H507" s="41"/>
      <c r="I507" s="220"/>
      <c r="J507" s="41"/>
      <c r="K507" s="41"/>
      <c r="L507" s="45"/>
      <c r="M507" s="221"/>
      <c r="N507" s="222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135</v>
      </c>
      <c r="AU507" s="18" t="s">
        <v>85</v>
      </c>
    </row>
    <row r="508" s="13" customFormat="1">
      <c r="A508" s="13"/>
      <c r="B508" s="227"/>
      <c r="C508" s="228"/>
      <c r="D508" s="229" t="s">
        <v>192</v>
      </c>
      <c r="E508" s="230" t="s">
        <v>19</v>
      </c>
      <c r="F508" s="231" t="s">
        <v>372</v>
      </c>
      <c r="G508" s="228"/>
      <c r="H508" s="232">
        <v>13.132999999999999</v>
      </c>
      <c r="I508" s="233"/>
      <c r="J508" s="228"/>
      <c r="K508" s="228"/>
      <c r="L508" s="234"/>
      <c r="M508" s="235"/>
      <c r="N508" s="236"/>
      <c r="O508" s="236"/>
      <c r="P508" s="236"/>
      <c r="Q508" s="236"/>
      <c r="R508" s="236"/>
      <c r="S508" s="236"/>
      <c r="T508" s="237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8" t="s">
        <v>192</v>
      </c>
      <c r="AU508" s="238" t="s">
        <v>85</v>
      </c>
      <c r="AV508" s="13" t="s">
        <v>85</v>
      </c>
      <c r="AW508" s="13" t="s">
        <v>36</v>
      </c>
      <c r="AX508" s="13" t="s">
        <v>75</v>
      </c>
      <c r="AY508" s="238" t="s">
        <v>125</v>
      </c>
    </row>
    <row r="509" s="13" customFormat="1">
      <c r="A509" s="13"/>
      <c r="B509" s="227"/>
      <c r="C509" s="228"/>
      <c r="D509" s="229" t="s">
        <v>192</v>
      </c>
      <c r="E509" s="230" t="s">
        <v>19</v>
      </c>
      <c r="F509" s="231" t="s">
        <v>373</v>
      </c>
      <c r="G509" s="228"/>
      <c r="H509" s="232">
        <v>4.9000000000000004</v>
      </c>
      <c r="I509" s="233"/>
      <c r="J509" s="228"/>
      <c r="K509" s="228"/>
      <c r="L509" s="234"/>
      <c r="M509" s="235"/>
      <c r="N509" s="236"/>
      <c r="O509" s="236"/>
      <c r="P509" s="236"/>
      <c r="Q509" s="236"/>
      <c r="R509" s="236"/>
      <c r="S509" s="236"/>
      <c r="T509" s="23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8" t="s">
        <v>192</v>
      </c>
      <c r="AU509" s="238" t="s">
        <v>85</v>
      </c>
      <c r="AV509" s="13" t="s">
        <v>85</v>
      </c>
      <c r="AW509" s="13" t="s">
        <v>36</v>
      </c>
      <c r="AX509" s="13" t="s">
        <v>75</v>
      </c>
      <c r="AY509" s="238" t="s">
        <v>125</v>
      </c>
    </row>
    <row r="510" s="13" customFormat="1">
      <c r="A510" s="13"/>
      <c r="B510" s="227"/>
      <c r="C510" s="228"/>
      <c r="D510" s="229" t="s">
        <v>192</v>
      </c>
      <c r="E510" s="230" t="s">
        <v>19</v>
      </c>
      <c r="F510" s="231" t="s">
        <v>374</v>
      </c>
      <c r="G510" s="228"/>
      <c r="H510" s="232">
        <v>2.3999999999999999</v>
      </c>
      <c r="I510" s="233"/>
      <c r="J510" s="228"/>
      <c r="K510" s="228"/>
      <c r="L510" s="234"/>
      <c r="M510" s="235"/>
      <c r="N510" s="236"/>
      <c r="O510" s="236"/>
      <c r="P510" s="236"/>
      <c r="Q510" s="236"/>
      <c r="R510" s="236"/>
      <c r="S510" s="236"/>
      <c r="T510" s="237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8" t="s">
        <v>192</v>
      </c>
      <c r="AU510" s="238" t="s">
        <v>85</v>
      </c>
      <c r="AV510" s="13" t="s">
        <v>85</v>
      </c>
      <c r="AW510" s="13" t="s">
        <v>36</v>
      </c>
      <c r="AX510" s="13" t="s">
        <v>75</v>
      </c>
      <c r="AY510" s="238" t="s">
        <v>125</v>
      </c>
    </row>
    <row r="511" s="13" customFormat="1">
      <c r="A511" s="13"/>
      <c r="B511" s="227"/>
      <c r="C511" s="228"/>
      <c r="D511" s="229" t="s">
        <v>192</v>
      </c>
      <c r="E511" s="230" t="s">
        <v>19</v>
      </c>
      <c r="F511" s="231" t="s">
        <v>375</v>
      </c>
      <c r="G511" s="228"/>
      <c r="H511" s="232">
        <v>1.161</v>
      </c>
      <c r="I511" s="233"/>
      <c r="J511" s="228"/>
      <c r="K511" s="228"/>
      <c r="L511" s="234"/>
      <c r="M511" s="235"/>
      <c r="N511" s="236"/>
      <c r="O511" s="236"/>
      <c r="P511" s="236"/>
      <c r="Q511" s="236"/>
      <c r="R511" s="236"/>
      <c r="S511" s="236"/>
      <c r="T511" s="23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8" t="s">
        <v>192</v>
      </c>
      <c r="AU511" s="238" t="s">
        <v>85</v>
      </c>
      <c r="AV511" s="13" t="s">
        <v>85</v>
      </c>
      <c r="AW511" s="13" t="s">
        <v>36</v>
      </c>
      <c r="AX511" s="13" t="s">
        <v>75</v>
      </c>
      <c r="AY511" s="238" t="s">
        <v>125</v>
      </c>
    </row>
    <row r="512" s="13" customFormat="1">
      <c r="A512" s="13"/>
      <c r="B512" s="227"/>
      <c r="C512" s="228"/>
      <c r="D512" s="229" t="s">
        <v>192</v>
      </c>
      <c r="E512" s="230" t="s">
        <v>19</v>
      </c>
      <c r="F512" s="231" t="s">
        <v>376</v>
      </c>
      <c r="G512" s="228"/>
      <c r="H512" s="232">
        <v>3.2719999999999998</v>
      </c>
      <c r="I512" s="233"/>
      <c r="J512" s="228"/>
      <c r="K512" s="228"/>
      <c r="L512" s="234"/>
      <c r="M512" s="235"/>
      <c r="N512" s="236"/>
      <c r="O512" s="236"/>
      <c r="P512" s="236"/>
      <c r="Q512" s="236"/>
      <c r="R512" s="236"/>
      <c r="S512" s="236"/>
      <c r="T512" s="23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8" t="s">
        <v>192</v>
      </c>
      <c r="AU512" s="238" t="s">
        <v>85</v>
      </c>
      <c r="AV512" s="13" t="s">
        <v>85</v>
      </c>
      <c r="AW512" s="13" t="s">
        <v>36</v>
      </c>
      <c r="AX512" s="13" t="s">
        <v>75</v>
      </c>
      <c r="AY512" s="238" t="s">
        <v>125</v>
      </c>
    </row>
    <row r="513" s="13" customFormat="1">
      <c r="A513" s="13"/>
      <c r="B513" s="227"/>
      <c r="C513" s="228"/>
      <c r="D513" s="229" t="s">
        <v>192</v>
      </c>
      <c r="E513" s="230" t="s">
        <v>19</v>
      </c>
      <c r="F513" s="231" t="s">
        <v>377</v>
      </c>
      <c r="G513" s="228"/>
      <c r="H513" s="232">
        <v>5.2329999999999997</v>
      </c>
      <c r="I513" s="233"/>
      <c r="J513" s="228"/>
      <c r="K513" s="228"/>
      <c r="L513" s="234"/>
      <c r="M513" s="235"/>
      <c r="N513" s="236"/>
      <c r="O513" s="236"/>
      <c r="P513" s="236"/>
      <c r="Q513" s="236"/>
      <c r="R513" s="236"/>
      <c r="S513" s="236"/>
      <c r="T513" s="237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8" t="s">
        <v>192</v>
      </c>
      <c r="AU513" s="238" t="s">
        <v>85</v>
      </c>
      <c r="AV513" s="13" t="s">
        <v>85</v>
      </c>
      <c r="AW513" s="13" t="s">
        <v>36</v>
      </c>
      <c r="AX513" s="13" t="s">
        <v>75</v>
      </c>
      <c r="AY513" s="238" t="s">
        <v>125</v>
      </c>
    </row>
    <row r="514" s="13" customFormat="1">
      <c r="A514" s="13"/>
      <c r="B514" s="227"/>
      <c r="C514" s="228"/>
      <c r="D514" s="229" t="s">
        <v>192</v>
      </c>
      <c r="E514" s="230" t="s">
        <v>19</v>
      </c>
      <c r="F514" s="231" t="s">
        <v>378</v>
      </c>
      <c r="G514" s="228"/>
      <c r="H514" s="232">
        <v>5.133</v>
      </c>
      <c r="I514" s="233"/>
      <c r="J514" s="228"/>
      <c r="K514" s="228"/>
      <c r="L514" s="234"/>
      <c r="M514" s="235"/>
      <c r="N514" s="236"/>
      <c r="O514" s="236"/>
      <c r="P514" s="236"/>
      <c r="Q514" s="236"/>
      <c r="R514" s="236"/>
      <c r="S514" s="236"/>
      <c r="T514" s="23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8" t="s">
        <v>192</v>
      </c>
      <c r="AU514" s="238" t="s">
        <v>85</v>
      </c>
      <c r="AV514" s="13" t="s">
        <v>85</v>
      </c>
      <c r="AW514" s="13" t="s">
        <v>36</v>
      </c>
      <c r="AX514" s="13" t="s">
        <v>75</v>
      </c>
      <c r="AY514" s="238" t="s">
        <v>125</v>
      </c>
    </row>
    <row r="515" s="13" customFormat="1">
      <c r="A515" s="13"/>
      <c r="B515" s="227"/>
      <c r="C515" s="228"/>
      <c r="D515" s="229" t="s">
        <v>192</v>
      </c>
      <c r="E515" s="230" t="s">
        <v>19</v>
      </c>
      <c r="F515" s="231" t="s">
        <v>379</v>
      </c>
      <c r="G515" s="228"/>
      <c r="H515" s="232">
        <v>4.3449999999999998</v>
      </c>
      <c r="I515" s="233"/>
      <c r="J515" s="228"/>
      <c r="K515" s="228"/>
      <c r="L515" s="234"/>
      <c r="M515" s="235"/>
      <c r="N515" s="236"/>
      <c r="O515" s="236"/>
      <c r="P515" s="236"/>
      <c r="Q515" s="236"/>
      <c r="R515" s="236"/>
      <c r="S515" s="236"/>
      <c r="T515" s="237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8" t="s">
        <v>192</v>
      </c>
      <c r="AU515" s="238" t="s">
        <v>85</v>
      </c>
      <c r="AV515" s="13" t="s">
        <v>85</v>
      </c>
      <c r="AW515" s="13" t="s">
        <v>36</v>
      </c>
      <c r="AX515" s="13" t="s">
        <v>75</v>
      </c>
      <c r="AY515" s="238" t="s">
        <v>125</v>
      </c>
    </row>
    <row r="516" s="13" customFormat="1">
      <c r="A516" s="13"/>
      <c r="B516" s="227"/>
      <c r="C516" s="228"/>
      <c r="D516" s="229" t="s">
        <v>192</v>
      </c>
      <c r="E516" s="230" t="s">
        <v>19</v>
      </c>
      <c r="F516" s="231" t="s">
        <v>380</v>
      </c>
      <c r="G516" s="228"/>
      <c r="H516" s="232">
        <v>2.871</v>
      </c>
      <c r="I516" s="233"/>
      <c r="J516" s="228"/>
      <c r="K516" s="228"/>
      <c r="L516" s="234"/>
      <c r="M516" s="235"/>
      <c r="N516" s="236"/>
      <c r="O516" s="236"/>
      <c r="P516" s="236"/>
      <c r="Q516" s="236"/>
      <c r="R516" s="236"/>
      <c r="S516" s="236"/>
      <c r="T516" s="237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8" t="s">
        <v>192</v>
      </c>
      <c r="AU516" s="238" t="s">
        <v>85</v>
      </c>
      <c r="AV516" s="13" t="s">
        <v>85</v>
      </c>
      <c r="AW516" s="13" t="s">
        <v>36</v>
      </c>
      <c r="AX516" s="13" t="s">
        <v>75</v>
      </c>
      <c r="AY516" s="238" t="s">
        <v>125</v>
      </c>
    </row>
    <row r="517" s="14" customFormat="1">
      <c r="A517" s="14"/>
      <c r="B517" s="239"/>
      <c r="C517" s="240"/>
      <c r="D517" s="229" t="s">
        <v>192</v>
      </c>
      <c r="E517" s="241" t="s">
        <v>19</v>
      </c>
      <c r="F517" s="242" t="s">
        <v>381</v>
      </c>
      <c r="G517" s="240"/>
      <c r="H517" s="243">
        <v>42.448</v>
      </c>
      <c r="I517" s="244"/>
      <c r="J517" s="240"/>
      <c r="K517" s="240"/>
      <c r="L517" s="245"/>
      <c r="M517" s="246"/>
      <c r="N517" s="247"/>
      <c r="O517" s="247"/>
      <c r="P517" s="247"/>
      <c r="Q517" s="247"/>
      <c r="R517" s="247"/>
      <c r="S517" s="247"/>
      <c r="T517" s="24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9" t="s">
        <v>192</v>
      </c>
      <c r="AU517" s="249" t="s">
        <v>85</v>
      </c>
      <c r="AV517" s="14" t="s">
        <v>151</v>
      </c>
      <c r="AW517" s="14" t="s">
        <v>36</v>
      </c>
      <c r="AX517" s="14" t="s">
        <v>83</v>
      </c>
      <c r="AY517" s="249" t="s">
        <v>125</v>
      </c>
    </row>
    <row r="518" s="2" customFormat="1" ht="24.15" customHeight="1">
      <c r="A518" s="39"/>
      <c r="B518" s="40"/>
      <c r="C518" s="205" t="s">
        <v>915</v>
      </c>
      <c r="D518" s="205" t="s">
        <v>128</v>
      </c>
      <c r="E518" s="206" t="s">
        <v>916</v>
      </c>
      <c r="F518" s="207" t="s">
        <v>917</v>
      </c>
      <c r="G518" s="208" t="s">
        <v>270</v>
      </c>
      <c r="H518" s="209">
        <v>21.414999999999999</v>
      </c>
      <c r="I518" s="210"/>
      <c r="J518" s="211">
        <f>ROUND(I518*H518,2)</f>
        <v>0</v>
      </c>
      <c r="K518" s="207" t="s">
        <v>132</v>
      </c>
      <c r="L518" s="45"/>
      <c r="M518" s="212" t="s">
        <v>19</v>
      </c>
      <c r="N518" s="213" t="s">
        <v>46</v>
      </c>
      <c r="O518" s="85"/>
      <c r="P518" s="214">
        <f>O518*H518</f>
        <v>0</v>
      </c>
      <c r="Q518" s="214">
        <v>0.0027799999999999999</v>
      </c>
      <c r="R518" s="214">
        <f>Q518*H518</f>
        <v>0.059533699999999995</v>
      </c>
      <c r="S518" s="214">
        <v>0</v>
      </c>
      <c r="T518" s="215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16" t="s">
        <v>242</v>
      </c>
      <c r="AT518" s="216" t="s">
        <v>128</v>
      </c>
      <c r="AU518" s="216" t="s">
        <v>85</v>
      </c>
      <c r="AY518" s="18" t="s">
        <v>125</v>
      </c>
      <c r="BE518" s="217">
        <f>IF(N518="základní",J518,0)</f>
        <v>0</v>
      </c>
      <c r="BF518" s="217">
        <f>IF(N518="snížená",J518,0)</f>
        <v>0</v>
      </c>
      <c r="BG518" s="217">
        <f>IF(N518="zákl. přenesená",J518,0)</f>
        <v>0</v>
      </c>
      <c r="BH518" s="217">
        <f>IF(N518="sníž. přenesená",J518,0)</f>
        <v>0</v>
      </c>
      <c r="BI518" s="217">
        <f>IF(N518="nulová",J518,0)</f>
        <v>0</v>
      </c>
      <c r="BJ518" s="18" t="s">
        <v>83</v>
      </c>
      <c r="BK518" s="217">
        <f>ROUND(I518*H518,2)</f>
        <v>0</v>
      </c>
      <c r="BL518" s="18" t="s">
        <v>242</v>
      </c>
      <c r="BM518" s="216" t="s">
        <v>918</v>
      </c>
    </row>
    <row r="519" s="2" customFormat="1">
      <c r="A519" s="39"/>
      <c r="B519" s="40"/>
      <c r="C519" s="41"/>
      <c r="D519" s="218" t="s">
        <v>135</v>
      </c>
      <c r="E519" s="41"/>
      <c r="F519" s="219" t="s">
        <v>919</v>
      </c>
      <c r="G519" s="41"/>
      <c r="H519" s="41"/>
      <c r="I519" s="220"/>
      <c r="J519" s="41"/>
      <c r="K519" s="41"/>
      <c r="L519" s="45"/>
      <c r="M519" s="221"/>
      <c r="N519" s="222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135</v>
      </c>
      <c r="AU519" s="18" t="s">
        <v>85</v>
      </c>
    </row>
    <row r="520" s="13" customFormat="1">
      <c r="A520" s="13"/>
      <c r="B520" s="227"/>
      <c r="C520" s="228"/>
      <c r="D520" s="229" t="s">
        <v>192</v>
      </c>
      <c r="E520" s="230" t="s">
        <v>19</v>
      </c>
      <c r="F520" s="231" t="s">
        <v>920</v>
      </c>
      <c r="G520" s="228"/>
      <c r="H520" s="232">
        <v>21.414999999999999</v>
      </c>
      <c r="I520" s="233"/>
      <c r="J520" s="228"/>
      <c r="K520" s="228"/>
      <c r="L520" s="234"/>
      <c r="M520" s="235"/>
      <c r="N520" s="236"/>
      <c r="O520" s="236"/>
      <c r="P520" s="236"/>
      <c r="Q520" s="236"/>
      <c r="R520" s="236"/>
      <c r="S520" s="236"/>
      <c r="T520" s="23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8" t="s">
        <v>192</v>
      </c>
      <c r="AU520" s="238" t="s">
        <v>85</v>
      </c>
      <c r="AV520" s="13" t="s">
        <v>85</v>
      </c>
      <c r="AW520" s="13" t="s">
        <v>36</v>
      </c>
      <c r="AX520" s="13" t="s">
        <v>83</v>
      </c>
      <c r="AY520" s="238" t="s">
        <v>125</v>
      </c>
    </row>
    <row r="521" s="2" customFormat="1" ht="24.15" customHeight="1">
      <c r="A521" s="39"/>
      <c r="B521" s="40"/>
      <c r="C521" s="205" t="s">
        <v>921</v>
      </c>
      <c r="D521" s="205" t="s">
        <v>128</v>
      </c>
      <c r="E521" s="206" t="s">
        <v>922</v>
      </c>
      <c r="F521" s="207" t="s">
        <v>923</v>
      </c>
      <c r="G521" s="208" t="s">
        <v>270</v>
      </c>
      <c r="H521" s="209">
        <v>5.5999999999999996</v>
      </c>
      <c r="I521" s="210"/>
      <c r="J521" s="211">
        <f>ROUND(I521*H521,2)</f>
        <v>0</v>
      </c>
      <c r="K521" s="207" t="s">
        <v>132</v>
      </c>
      <c r="L521" s="45"/>
      <c r="M521" s="212" t="s">
        <v>19</v>
      </c>
      <c r="N521" s="213" t="s">
        <v>46</v>
      </c>
      <c r="O521" s="85"/>
      <c r="P521" s="214">
        <f>O521*H521</f>
        <v>0</v>
      </c>
      <c r="Q521" s="214">
        <v>0.0037599999999999999</v>
      </c>
      <c r="R521" s="214">
        <f>Q521*H521</f>
        <v>0.021055999999999998</v>
      </c>
      <c r="S521" s="214">
        <v>0</v>
      </c>
      <c r="T521" s="215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16" t="s">
        <v>242</v>
      </c>
      <c r="AT521" s="216" t="s">
        <v>128</v>
      </c>
      <c r="AU521" s="216" t="s">
        <v>85</v>
      </c>
      <c r="AY521" s="18" t="s">
        <v>125</v>
      </c>
      <c r="BE521" s="217">
        <f>IF(N521="základní",J521,0)</f>
        <v>0</v>
      </c>
      <c r="BF521" s="217">
        <f>IF(N521="snížená",J521,0)</f>
        <v>0</v>
      </c>
      <c r="BG521" s="217">
        <f>IF(N521="zákl. přenesená",J521,0)</f>
        <v>0</v>
      </c>
      <c r="BH521" s="217">
        <f>IF(N521="sníž. přenesená",J521,0)</f>
        <v>0</v>
      </c>
      <c r="BI521" s="217">
        <f>IF(N521="nulová",J521,0)</f>
        <v>0</v>
      </c>
      <c r="BJ521" s="18" t="s">
        <v>83</v>
      </c>
      <c r="BK521" s="217">
        <f>ROUND(I521*H521,2)</f>
        <v>0</v>
      </c>
      <c r="BL521" s="18" t="s">
        <v>242</v>
      </c>
      <c r="BM521" s="216" t="s">
        <v>924</v>
      </c>
    </row>
    <row r="522" s="2" customFormat="1">
      <c r="A522" s="39"/>
      <c r="B522" s="40"/>
      <c r="C522" s="41"/>
      <c r="D522" s="218" t="s">
        <v>135</v>
      </c>
      <c r="E522" s="41"/>
      <c r="F522" s="219" t="s">
        <v>925</v>
      </c>
      <c r="G522" s="41"/>
      <c r="H522" s="41"/>
      <c r="I522" s="220"/>
      <c r="J522" s="41"/>
      <c r="K522" s="41"/>
      <c r="L522" s="45"/>
      <c r="M522" s="221"/>
      <c r="N522" s="222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135</v>
      </c>
      <c r="AU522" s="18" t="s">
        <v>85</v>
      </c>
    </row>
    <row r="523" s="13" customFormat="1">
      <c r="A523" s="13"/>
      <c r="B523" s="227"/>
      <c r="C523" s="228"/>
      <c r="D523" s="229" t="s">
        <v>192</v>
      </c>
      <c r="E523" s="230" t="s">
        <v>19</v>
      </c>
      <c r="F523" s="231" t="s">
        <v>926</v>
      </c>
      <c r="G523" s="228"/>
      <c r="H523" s="232">
        <v>5.5999999999999996</v>
      </c>
      <c r="I523" s="233"/>
      <c r="J523" s="228"/>
      <c r="K523" s="228"/>
      <c r="L523" s="234"/>
      <c r="M523" s="235"/>
      <c r="N523" s="236"/>
      <c r="O523" s="236"/>
      <c r="P523" s="236"/>
      <c r="Q523" s="236"/>
      <c r="R523" s="236"/>
      <c r="S523" s="236"/>
      <c r="T523" s="23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8" t="s">
        <v>192</v>
      </c>
      <c r="AU523" s="238" t="s">
        <v>85</v>
      </c>
      <c r="AV523" s="13" t="s">
        <v>85</v>
      </c>
      <c r="AW523" s="13" t="s">
        <v>36</v>
      </c>
      <c r="AX523" s="13" t="s">
        <v>83</v>
      </c>
      <c r="AY523" s="238" t="s">
        <v>125</v>
      </c>
    </row>
    <row r="524" s="2" customFormat="1" ht="24.15" customHeight="1">
      <c r="A524" s="39"/>
      <c r="B524" s="40"/>
      <c r="C524" s="205" t="s">
        <v>927</v>
      </c>
      <c r="D524" s="205" t="s">
        <v>128</v>
      </c>
      <c r="E524" s="206" t="s">
        <v>928</v>
      </c>
      <c r="F524" s="207" t="s">
        <v>929</v>
      </c>
      <c r="G524" s="208" t="s">
        <v>270</v>
      </c>
      <c r="H524" s="209">
        <v>7.6740000000000004</v>
      </c>
      <c r="I524" s="210"/>
      <c r="J524" s="211">
        <f>ROUND(I524*H524,2)</f>
        <v>0</v>
      </c>
      <c r="K524" s="207" t="s">
        <v>132</v>
      </c>
      <c r="L524" s="45"/>
      <c r="M524" s="212" t="s">
        <v>19</v>
      </c>
      <c r="N524" s="213" t="s">
        <v>46</v>
      </c>
      <c r="O524" s="85"/>
      <c r="P524" s="214">
        <f>O524*H524</f>
        <v>0</v>
      </c>
      <c r="Q524" s="214">
        <v>0.0045199999999999997</v>
      </c>
      <c r="R524" s="214">
        <f>Q524*H524</f>
        <v>0.034686479999999999</v>
      </c>
      <c r="S524" s="214">
        <v>0</v>
      </c>
      <c r="T524" s="215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16" t="s">
        <v>242</v>
      </c>
      <c r="AT524" s="216" t="s">
        <v>128</v>
      </c>
      <c r="AU524" s="216" t="s">
        <v>85</v>
      </c>
      <c r="AY524" s="18" t="s">
        <v>125</v>
      </c>
      <c r="BE524" s="217">
        <f>IF(N524="základní",J524,0)</f>
        <v>0</v>
      </c>
      <c r="BF524" s="217">
        <f>IF(N524="snížená",J524,0)</f>
        <v>0</v>
      </c>
      <c r="BG524" s="217">
        <f>IF(N524="zákl. přenesená",J524,0)</f>
        <v>0</v>
      </c>
      <c r="BH524" s="217">
        <f>IF(N524="sníž. přenesená",J524,0)</f>
        <v>0</v>
      </c>
      <c r="BI524" s="217">
        <f>IF(N524="nulová",J524,0)</f>
        <v>0</v>
      </c>
      <c r="BJ524" s="18" t="s">
        <v>83</v>
      </c>
      <c r="BK524" s="217">
        <f>ROUND(I524*H524,2)</f>
        <v>0</v>
      </c>
      <c r="BL524" s="18" t="s">
        <v>242</v>
      </c>
      <c r="BM524" s="216" t="s">
        <v>930</v>
      </c>
    </row>
    <row r="525" s="2" customFormat="1">
      <c r="A525" s="39"/>
      <c r="B525" s="40"/>
      <c r="C525" s="41"/>
      <c r="D525" s="218" t="s">
        <v>135</v>
      </c>
      <c r="E525" s="41"/>
      <c r="F525" s="219" t="s">
        <v>931</v>
      </c>
      <c r="G525" s="41"/>
      <c r="H525" s="41"/>
      <c r="I525" s="220"/>
      <c r="J525" s="41"/>
      <c r="K525" s="41"/>
      <c r="L525" s="45"/>
      <c r="M525" s="221"/>
      <c r="N525" s="222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135</v>
      </c>
      <c r="AU525" s="18" t="s">
        <v>85</v>
      </c>
    </row>
    <row r="526" s="13" customFormat="1">
      <c r="A526" s="13"/>
      <c r="B526" s="227"/>
      <c r="C526" s="228"/>
      <c r="D526" s="229" t="s">
        <v>192</v>
      </c>
      <c r="E526" s="230" t="s">
        <v>19</v>
      </c>
      <c r="F526" s="231" t="s">
        <v>932</v>
      </c>
      <c r="G526" s="228"/>
      <c r="H526" s="232">
        <v>7.6740000000000004</v>
      </c>
      <c r="I526" s="233"/>
      <c r="J526" s="228"/>
      <c r="K526" s="228"/>
      <c r="L526" s="234"/>
      <c r="M526" s="235"/>
      <c r="N526" s="236"/>
      <c r="O526" s="236"/>
      <c r="P526" s="236"/>
      <c r="Q526" s="236"/>
      <c r="R526" s="236"/>
      <c r="S526" s="236"/>
      <c r="T526" s="23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8" t="s">
        <v>192</v>
      </c>
      <c r="AU526" s="238" t="s">
        <v>85</v>
      </c>
      <c r="AV526" s="13" t="s">
        <v>85</v>
      </c>
      <c r="AW526" s="13" t="s">
        <v>36</v>
      </c>
      <c r="AX526" s="13" t="s">
        <v>83</v>
      </c>
      <c r="AY526" s="238" t="s">
        <v>125</v>
      </c>
    </row>
    <row r="527" s="2" customFormat="1" ht="16.5" customHeight="1">
      <c r="A527" s="39"/>
      <c r="B527" s="40"/>
      <c r="C527" s="205" t="s">
        <v>933</v>
      </c>
      <c r="D527" s="205" t="s">
        <v>128</v>
      </c>
      <c r="E527" s="206" t="s">
        <v>934</v>
      </c>
      <c r="F527" s="207" t="s">
        <v>935</v>
      </c>
      <c r="G527" s="208" t="s">
        <v>188</v>
      </c>
      <c r="H527" s="209">
        <v>14.210000000000001</v>
      </c>
      <c r="I527" s="210"/>
      <c r="J527" s="211">
        <f>ROUND(I527*H527,2)</f>
        <v>0</v>
      </c>
      <c r="K527" s="207" t="s">
        <v>132</v>
      </c>
      <c r="L527" s="45"/>
      <c r="M527" s="212" t="s">
        <v>19</v>
      </c>
      <c r="N527" s="213" t="s">
        <v>46</v>
      </c>
      <c r="O527" s="85"/>
      <c r="P527" s="214">
        <f>O527*H527</f>
        <v>0</v>
      </c>
      <c r="Q527" s="214">
        <v>0.0063699999999999998</v>
      </c>
      <c r="R527" s="214">
        <f>Q527*H527</f>
        <v>0.090517700000000006</v>
      </c>
      <c r="S527" s="214">
        <v>0</v>
      </c>
      <c r="T527" s="215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16" t="s">
        <v>242</v>
      </c>
      <c r="AT527" s="216" t="s">
        <v>128</v>
      </c>
      <c r="AU527" s="216" t="s">
        <v>85</v>
      </c>
      <c r="AY527" s="18" t="s">
        <v>125</v>
      </c>
      <c r="BE527" s="217">
        <f>IF(N527="základní",J527,0)</f>
        <v>0</v>
      </c>
      <c r="BF527" s="217">
        <f>IF(N527="snížená",J527,0)</f>
        <v>0</v>
      </c>
      <c r="BG527" s="217">
        <f>IF(N527="zákl. přenesená",J527,0)</f>
        <v>0</v>
      </c>
      <c r="BH527" s="217">
        <f>IF(N527="sníž. přenesená",J527,0)</f>
        <v>0</v>
      </c>
      <c r="BI527" s="217">
        <f>IF(N527="nulová",J527,0)</f>
        <v>0</v>
      </c>
      <c r="BJ527" s="18" t="s">
        <v>83</v>
      </c>
      <c r="BK527" s="217">
        <f>ROUND(I527*H527,2)</f>
        <v>0</v>
      </c>
      <c r="BL527" s="18" t="s">
        <v>242</v>
      </c>
      <c r="BM527" s="216" t="s">
        <v>936</v>
      </c>
    </row>
    <row r="528" s="2" customFormat="1">
      <c r="A528" s="39"/>
      <c r="B528" s="40"/>
      <c r="C528" s="41"/>
      <c r="D528" s="218" t="s">
        <v>135</v>
      </c>
      <c r="E528" s="41"/>
      <c r="F528" s="219" t="s">
        <v>937</v>
      </c>
      <c r="G528" s="41"/>
      <c r="H528" s="41"/>
      <c r="I528" s="220"/>
      <c r="J528" s="41"/>
      <c r="K528" s="41"/>
      <c r="L528" s="45"/>
      <c r="M528" s="221"/>
      <c r="N528" s="222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135</v>
      </c>
      <c r="AU528" s="18" t="s">
        <v>85</v>
      </c>
    </row>
    <row r="529" s="13" customFormat="1">
      <c r="A529" s="13"/>
      <c r="B529" s="227"/>
      <c r="C529" s="228"/>
      <c r="D529" s="229" t="s">
        <v>192</v>
      </c>
      <c r="E529" s="230" t="s">
        <v>19</v>
      </c>
      <c r="F529" s="231" t="s">
        <v>938</v>
      </c>
      <c r="G529" s="228"/>
      <c r="H529" s="232">
        <v>2.4249999999999998</v>
      </c>
      <c r="I529" s="233"/>
      <c r="J529" s="228"/>
      <c r="K529" s="228"/>
      <c r="L529" s="234"/>
      <c r="M529" s="235"/>
      <c r="N529" s="236"/>
      <c r="O529" s="236"/>
      <c r="P529" s="236"/>
      <c r="Q529" s="236"/>
      <c r="R529" s="236"/>
      <c r="S529" s="236"/>
      <c r="T529" s="237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8" t="s">
        <v>192</v>
      </c>
      <c r="AU529" s="238" t="s">
        <v>85</v>
      </c>
      <c r="AV529" s="13" t="s">
        <v>85</v>
      </c>
      <c r="AW529" s="13" t="s">
        <v>36</v>
      </c>
      <c r="AX529" s="13" t="s">
        <v>75</v>
      </c>
      <c r="AY529" s="238" t="s">
        <v>125</v>
      </c>
    </row>
    <row r="530" s="13" customFormat="1">
      <c r="A530" s="13"/>
      <c r="B530" s="227"/>
      <c r="C530" s="228"/>
      <c r="D530" s="229" t="s">
        <v>192</v>
      </c>
      <c r="E530" s="230" t="s">
        <v>19</v>
      </c>
      <c r="F530" s="231" t="s">
        <v>939</v>
      </c>
      <c r="G530" s="228"/>
      <c r="H530" s="232">
        <v>6.7249999999999996</v>
      </c>
      <c r="I530" s="233"/>
      <c r="J530" s="228"/>
      <c r="K530" s="228"/>
      <c r="L530" s="234"/>
      <c r="M530" s="235"/>
      <c r="N530" s="236"/>
      <c r="O530" s="236"/>
      <c r="P530" s="236"/>
      <c r="Q530" s="236"/>
      <c r="R530" s="236"/>
      <c r="S530" s="236"/>
      <c r="T530" s="23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8" t="s">
        <v>192</v>
      </c>
      <c r="AU530" s="238" t="s">
        <v>85</v>
      </c>
      <c r="AV530" s="13" t="s">
        <v>85</v>
      </c>
      <c r="AW530" s="13" t="s">
        <v>36</v>
      </c>
      <c r="AX530" s="13" t="s">
        <v>75</v>
      </c>
      <c r="AY530" s="238" t="s">
        <v>125</v>
      </c>
    </row>
    <row r="531" s="13" customFormat="1">
      <c r="A531" s="13"/>
      <c r="B531" s="227"/>
      <c r="C531" s="228"/>
      <c r="D531" s="229" t="s">
        <v>192</v>
      </c>
      <c r="E531" s="230" t="s">
        <v>19</v>
      </c>
      <c r="F531" s="231" t="s">
        <v>940</v>
      </c>
      <c r="G531" s="228"/>
      <c r="H531" s="232">
        <v>1.6000000000000001</v>
      </c>
      <c r="I531" s="233"/>
      <c r="J531" s="228"/>
      <c r="K531" s="228"/>
      <c r="L531" s="234"/>
      <c r="M531" s="235"/>
      <c r="N531" s="236"/>
      <c r="O531" s="236"/>
      <c r="P531" s="236"/>
      <c r="Q531" s="236"/>
      <c r="R531" s="236"/>
      <c r="S531" s="236"/>
      <c r="T531" s="237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8" t="s">
        <v>192</v>
      </c>
      <c r="AU531" s="238" t="s">
        <v>85</v>
      </c>
      <c r="AV531" s="13" t="s">
        <v>85</v>
      </c>
      <c r="AW531" s="13" t="s">
        <v>36</v>
      </c>
      <c r="AX531" s="13" t="s">
        <v>75</v>
      </c>
      <c r="AY531" s="238" t="s">
        <v>125</v>
      </c>
    </row>
    <row r="532" s="13" customFormat="1">
      <c r="A532" s="13"/>
      <c r="B532" s="227"/>
      <c r="C532" s="228"/>
      <c r="D532" s="229" t="s">
        <v>192</v>
      </c>
      <c r="E532" s="230" t="s">
        <v>19</v>
      </c>
      <c r="F532" s="231" t="s">
        <v>941</v>
      </c>
      <c r="G532" s="228"/>
      <c r="H532" s="232">
        <v>2.48</v>
      </c>
      <c r="I532" s="233"/>
      <c r="J532" s="228"/>
      <c r="K532" s="228"/>
      <c r="L532" s="234"/>
      <c r="M532" s="235"/>
      <c r="N532" s="236"/>
      <c r="O532" s="236"/>
      <c r="P532" s="236"/>
      <c r="Q532" s="236"/>
      <c r="R532" s="236"/>
      <c r="S532" s="236"/>
      <c r="T532" s="237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8" t="s">
        <v>192</v>
      </c>
      <c r="AU532" s="238" t="s">
        <v>85</v>
      </c>
      <c r="AV532" s="13" t="s">
        <v>85</v>
      </c>
      <c r="AW532" s="13" t="s">
        <v>36</v>
      </c>
      <c r="AX532" s="13" t="s">
        <v>75</v>
      </c>
      <c r="AY532" s="238" t="s">
        <v>125</v>
      </c>
    </row>
    <row r="533" s="13" customFormat="1">
      <c r="A533" s="13"/>
      <c r="B533" s="227"/>
      <c r="C533" s="228"/>
      <c r="D533" s="229" t="s">
        <v>192</v>
      </c>
      <c r="E533" s="230" t="s">
        <v>19</v>
      </c>
      <c r="F533" s="231" t="s">
        <v>942</v>
      </c>
      <c r="G533" s="228"/>
      <c r="H533" s="232">
        <v>0.97999999999999998</v>
      </c>
      <c r="I533" s="233"/>
      <c r="J533" s="228"/>
      <c r="K533" s="228"/>
      <c r="L533" s="234"/>
      <c r="M533" s="235"/>
      <c r="N533" s="236"/>
      <c r="O533" s="236"/>
      <c r="P533" s="236"/>
      <c r="Q533" s="236"/>
      <c r="R533" s="236"/>
      <c r="S533" s="236"/>
      <c r="T533" s="237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8" t="s">
        <v>192</v>
      </c>
      <c r="AU533" s="238" t="s">
        <v>85</v>
      </c>
      <c r="AV533" s="13" t="s">
        <v>85</v>
      </c>
      <c r="AW533" s="13" t="s">
        <v>36</v>
      </c>
      <c r="AX533" s="13" t="s">
        <v>75</v>
      </c>
      <c r="AY533" s="238" t="s">
        <v>125</v>
      </c>
    </row>
    <row r="534" s="14" customFormat="1">
      <c r="A534" s="14"/>
      <c r="B534" s="239"/>
      <c r="C534" s="240"/>
      <c r="D534" s="229" t="s">
        <v>192</v>
      </c>
      <c r="E534" s="241" t="s">
        <v>19</v>
      </c>
      <c r="F534" s="242" t="s">
        <v>202</v>
      </c>
      <c r="G534" s="240"/>
      <c r="H534" s="243">
        <v>14.209999999999999</v>
      </c>
      <c r="I534" s="244"/>
      <c r="J534" s="240"/>
      <c r="K534" s="240"/>
      <c r="L534" s="245"/>
      <c r="M534" s="246"/>
      <c r="N534" s="247"/>
      <c r="O534" s="247"/>
      <c r="P534" s="247"/>
      <c r="Q534" s="247"/>
      <c r="R534" s="247"/>
      <c r="S534" s="247"/>
      <c r="T534" s="24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9" t="s">
        <v>192</v>
      </c>
      <c r="AU534" s="249" t="s">
        <v>85</v>
      </c>
      <c r="AV534" s="14" t="s">
        <v>151</v>
      </c>
      <c r="AW534" s="14" t="s">
        <v>36</v>
      </c>
      <c r="AX534" s="14" t="s">
        <v>83</v>
      </c>
      <c r="AY534" s="249" t="s">
        <v>125</v>
      </c>
    </row>
    <row r="535" s="2" customFormat="1" ht="24.15" customHeight="1">
      <c r="A535" s="39"/>
      <c r="B535" s="40"/>
      <c r="C535" s="205" t="s">
        <v>943</v>
      </c>
      <c r="D535" s="205" t="s">
        <v>128</v>
      </c>
      <c r="E535" s="206" t="s">
        <v>944</v>
      </c>
      <c r="F535" s="207" t="s">
        <v>945</v>
      </c>
      <c r="G535" s="208" t="s">
        <v>344</v>
      </c>
      <c r="H535" s="209">
        <v>3</v>
      </c>
      <c r="I535" s="210"/>
      <c r="J535" s="211">
        <f>ROUND(I535*H535,2)</f>
        <v>0</v>
      </c>
      <c r="K535" s="207" t="s">
        <v>132</v>
      </c>
      <c r="L535" s="45"/>
      <c r="M535" s="212" t="s">
        <v>19</v>
      </c>
      <c r="N535" s="213" t="s">
        <v>46</v>
      </c>
      <c r="O535" s="85"/>
      <c r="P535" s="214">
        <f>O535*H535</f>
        <v>0</v>
      </c>
      <c r="Q535" s="214">
        <v>0.0037000000000000002</v>
      </c>
      <c r="R535" s="214">
        <f>Q535*H535</f>
        <v>0.011100000000000001</v>
      </c>
      <c r="S535" s="214">
        <v>0</v>
      </c>
      <c r="T535" s="215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16" t="s">
        <v>242</v>
      </c>
      <c r="AT535" s="216" t="s">
        <v>128</v>
      </c>
      <c r="AU535" s="216" t="s">
        <v>85</v>
      </c>
      <c r="AY535" s="18" t="s">
        <v>125</v>
      </c>
      <c r="BE535" s="217">
        <f>IF(N535="základní",J535,0)</f>
        <v>0</v>
      </c>
      <c r="BF535" s="217">
        <f>IF(N535="snížená",J535,0)</f>
        <v>0</v>
      </c>
      <c r="BG535" s="217">
        <f>IF(N535="zákl. přenesená",J535,0)</f>
        <v>0</v>
      </c>
      <c r="BH535" s="217">
        <f>IF(N535="sníž. přenesená",J535,0)</f>
        <v>0</v>
      </c>
      <c r="BI535" s="217">
        <f>IF(N535="nulová",J535,0)</f>
        <v>0</v>
      </c>
      <c r="BJ535" s="18" t="s">
        <v>83</v>
      </c>
      <c r="BK535" s="217">
        <f>ROUND(I535*H535,2)</f>
        <v>0</v>
      </c>
      <c r="BL535" s="18" t="s">
        <v>242</v>
      </c>
      <c r="BM535" s="216" t="s">
        <v>946</v>
      </c>
    </row>
    <row r="536" s="2" customFormat="1">
      <c r="A536" s="39"/>
      <c r="B536" s="40"/>
      <c r="C536" s="41"/>
      <c r="D536" s="218" t="s">
        <v>135</v>
      </c>
      <c r="E536" s="41"/>
      <c r="F536" s="219" t="s">
        <v>947</v>
      </c>
      <c r="G536" s="41"/>
      <c r="H536" s="41"/>
      <c r="I536" s="220"/>
      <c r="J536" s="41"/>
      <c r="K536" s="41"/>
      <c r="L536" s="45"/>
      <c r="M536" s="221"/>
      <c r="N536" s="222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135</v>
      </c>
      <c r="AU536" s="18" t="s">
        <v>85</v>
      </c>
    </row>
    <row r="537" s="2" customFormat="1">
      <c r="A537" s="39"/>
      <c r="B537" s="40"/>
      <c r="C537" s="41"/>
      <c r="D537" s="229" t="s">
        <v>948</v>
      </c>
      <c r="E537" s="41"/>
      <c r="F537" s="272" t="s">
        <v>949</v>
      </c>
      <c r="G537" s="41"/>
      <c r="H537" s="41"/>
      <c r="I537" s="220"/>
      <c r="J537" s="41"/>
      <c r="K537" s="41"/>
      <c r="L537" s="45"/>
      <c r="M537" s="221"/>
      <c r="N537" s="222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948</v>
      </c>
      <c r="AU537" s="18" t="s">
        <v>85</v>
      </c>
    </row>
    <row r="538" s="13" customFormat="1">
      <c r="A538" s="13"/>
      <c r="B538" s="227"/>
      <c r="C538" s="228"/>
      <c r="D538" s="229" t="s">
        <v>192</v>
      </c>
      <c r="E538" s="230" t="s">
        <v>19</v>
      </c>
      <c r="F538" s="231" t="s">
        <v>950</v>
      </c>
      <c r="G538" s="228"/>
      <c r="H538" s="232">
        <v>2</v>
      </c>
      <c r="I538" s="233"/>
      <c r="J538" s="228"/>
      <c r="K538" s="228"/>
      <c r="L538" s="234"/>
      <c r="M538" s="235"/>
      <c r="N538" s="236"/>
      <c r="O538" s="236"/>
      <c r="P538" s="236"/>
      <c r="Q538" s="236"/>
      <c r="R538" s="236"/>
      <c r="S538" s="236"/>
      <c r="T538" s="237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8" t="s">
        <v>192</v>
      </c>
      <c r="AU538" s="238" t="s">
        <v>85</v>
      </c>
      <c r="AV538" s="13" t="s">
        <v>85</v>
      </c>
      <c r="AW538" s="13" t="s">
        <v>36</v>
      </c>
      <c r="AX538" s="13" t="s">
        <v>75</v>
      </c>
      <c r="AY538" s="238" t="s">
        <v>125</v>
      </c>
    </row>
    <row r="539" s="13" customFormat="1">
      <c r="A539" s="13"/>
      <c r="B539" s="227"/>
      <c r="C539" s="228"/>
      <c r="D539" s="229" t="s">
        <v>192</v>
      </c>
      <c r="E539" s="230" t="s">
        <v>19</v>
      </c>
      <c r="F539" s="231" t="s">
        <v>951</v>
      </c>
      <c r="G539" s="228"/>
      <c r="H539" s="232">
        <v>1</v>
      </c>
      <c r="I539" s="233"/>
      <c r="J539" s="228"/>
      <c r="K539" s="228"/>
      <c r="L539" s="234"/>
      <c r="M539" s="235"/>
      <c r="N539" s="236"/>
      <c r="O539" s="236"/>
      <c r="P539" s="236"/>
      <c r="Q539" s="236"/>
      <c r="R539" s="236"/>
      <c r="S539" s="236"/>
      <c r="T539" s="237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8" t="s">
        <v>192</v>
      </c>
      <c r="AU539" s="238" t="s">
        <v>85</v>
      </c>
      <c r="AV539" s="13" t="s">
        <v>85</v>
      </c>
      <c r="AW539" s="13" t="s">
        <v>36</v>
      </c>
      <c r="AX539" s="13" t="s">
        <v>75</v>
      </c>
      <c r="AY539" s="238" t="s">
        <v>125</v>
      </c>
    </row>
    <row r="540" s="14" customFormat="1">
      <c r="A540" s="14"/>
      <c r="B540" s="239"/>
      <c r="C540" s="240"/>
      <c r="D540" s="229" t="s">
        <v>192</v>
      </c>
      <c r="E540" s="241" t="s">
        <v>19</v>
      </c>
      <c r="F540" s="242" t="s">
        <v>202</v>
      </c>
      <c r="G540" s="240"/>
      <c r="H540" s="243">
        <v>3</v>
      </c>
      <c r="I540" s="244"/>
      <c r="J540" s="240"/>
      <c r="K540" s="240"/>
      <c r="L540" s="245"/>
      <c r="M540" s="246"/>
      <c r="N540" s="247"/>
      <c r="O540" s="247"/>
      <c r="P540" s="247"/>
      <c r="Q540" s="247"/>
      <c r="R540" s="247"/>
      <c r="S540" s="247"/>
      <c r="T540" s="24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9" t="s">
        <v>192</v>
      </c>
      <c r="AU540" s="249" t="s">
        <v>85</v>
      </c>
      <c r="AV540" s="14" t="s">
        <v>151</v>
      </c>
      <c r="AW540" s="14" t="s">
        <v>36</v>
      </c>
      <c r="AX540" s="14" t="s">
        <v>83</v>
      </c>
      <c r="AY540" s="249" t="s">
        <v>125</v>
      </c>
    </row>
    <row r="541" s="2" customFormat="1" ht="24.15" customHeight="1">
      <c r="A541" s="39"/>
      <c r="B541" s="40"/>
      <c r="C541" s="205" t="s">
        <v>952</v>
      </c>
      <c r="D541" s="205" t="s">
        <v>128</v>
      </c>
      <c r="E541" s="206" t="s">
        <v>953</v>
      </c>
      <c r="F541" s="207" t="s">
        <v>954</v>
      </c>
      <c r="G541" s="208" t="s">
        <v>344</v>
      </c>
      <c r="H541" s="209">
        <v>6</v>
      </c>
      <c r="I541" s="210"/>
      <c r="J541" s="211">
        <f>ROUND(I541*H541,2)</f>
        <v>0</v>
      </c>
      <c r="K541" s="207" t="s">
        <v>132</v>
      </c>
      <c r="L541" s="45"/>
      <c r="M541" s="212" t="s">
        <v>19</v>
      </c>
      <c r="N541" s="213" t="s">
        <v>46</v>
      </c>
      <c r="O541" s="85"/>
      <c r="P541" s="214">
        <f>O541*H541</f>
        <v>0</v>
      </c>
      <c r="Q541" s="214">
        <v>0.002</v>
      </c>
      <c r="R541" s="214">
        <f>Q541*H541</f>
        <v>0.012</v>
      </c>
      <c r="S541" s="214">
        <v>0</v>
      </c>
      <c r="T541" s="215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16" t="s">
        <v>242</v>
      </c>
      <c r="AT541" s="216" t="s">
        <v>128</v>
      </c>
      <c r="AU541" s="216" t="s">
        <v>85</v>
      </c>
      <c r="AY541" s="18" t="s">
        <v>125</v>
      </c>
      <c r="BE541" s="217">
        <f>IF(N541="základní",J541,0)</f>
        <v>0</v>
      </c>
      <c r="BF541" s="217">
        <f>IF(N541="snížená",J541,0)</f>
        <v>0</v>
      </c>
      <c r="BG541" s="217">
        <f>IF(N541="zákl. přenesená",J541,0)</f>
        <v>0</v>
      </c>
      <c r="BH541" s="217">
        <f>IF(N541="sníž. přenesená",J541,0)</f>
        <v>0</v>
      </c>
      <c r="BI541" s="217">
        <f>IF(N541="nulová",J541,0)</f>
        <v>0</v>
      </c>
      <c r="BJ541" s="18" t="s">
        <v>83</v>
      </c>
      <c r="BK541" s="217">
        <f>ROUND(I541*H541,2)</f>
        <v>0</v>
      </c>
      <c r="BL541" s="18" t="s">
        <v>242</v>
      </c>
      <c r="BM541" s="216" t="s">
        <v>955</v>
      </c>
    </row>
    <row r="542" s="2" customFormat="1">
      <c r="A542" s="39"/>
      <c r="B542" s="40"/>
      <c r="C542" s="41"/>
      <c r="D542" s="218" t="s">
        <v>135</v>
      </c>
      <c r="E542" s="41"/>
      <c r="F542" s="219" t="s">
        <v>956</v>
      </c>
      <c r="G542" s="41"/>
      <c r="H542" s="41"/>
      <c r="I542" s="220"/>
      <c r="J542" s="41"/>
      <c r="K542" s="41"/>
      <c r="L542" s="45"/>
      <c r="M542" s="221"/>
      <c r="N542" s="222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135</v>
      </c>
      <c r="AU542" s="18" t="s">
        <v>85</v>
      </c>
    </row>
    <row r="543" s="2" customFormat="1">
      <c r="A543" s="39"/>
      <c r="B543" s="40"/>
      <c r="C543" s="41"/>
      <c r="D543" s="229" t="s">
        <v>948</v>
      </c>
      <c r="E543" s="41"/>
      <c r="F543" s="272" t="s">
        <v>957</v>
      </c>
      <c r="G543" s="41"/>
      <c r="H543" s="41"/>
      <c r="I543" s="220"/>
      <c r="J543" s="41"/>
      <c r="K543" s="41"/>
      <c r="L543" s="45"/>
      <c r="M543" s="221"/>
      <c r="N543" s="222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948</v>
      </c>
      <c r="AU543" s="18" t="s">
        <v>85</v>
      </c>
    </row>
    <row r="544" s="13" customFormat="1">
      <c r="A544" s="13"/>
      <c r="B544" s="227"/>
      <c r="C544" s="228"/>
      <c r="D544" s="229" t="s">
        <v>192</v>
      </c>
      <c r="E544" s="230" t="s">
        <v>19</v>
      </c>
      <c r="F544" s="231" t="s">
        <v>958</v>
      </c>
      <c r="G544" s="228"/>
      <c r="H544" s="232">
        <v>6</v>
      </c>
      <c r="I544" s="233"/>
      <c r="J544" s="228"/>
      <c r="K544" s="228"/>
      <c r="L544" s="234"/>
      <c r="M544" s="235"/>
      <c r="N544" s="236"/>
      <c r="O544" s="236"/>
      <c r="P544" s="236"/>
      <c r="Q544" s="236"/>
      <c r="R544" s="236"/>
      <c r="S544" s="236"/>
      <c r="T544" s="23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8" t="s">
        <v>192</v>
      </c>
      <c r="AU544" s="238" t="s">
        <v>85</v>
      </c>
      <c r="AV544" s="13" t="s">
        <v>85</v>
      </c>
      <c r="AW544" s="13" t="s">
        <v>36</v>
      </c>
      <c r="AX544" s="13" t="s">
        <v>83</v>
      </c>
      <c r="AY544" s="238" t="s">
        <v>125</v>
      </c>
    </row>
    <row r="545" s="2" customFormat="1" ht="24.15" customHeight="1">
      <c r="A545" s="39"/>
      <c r="B545" s="40"/>
      <c r="C545" s="205" t="s">
        <v>959</v>
      </c>
      <c r="D545" s="205" t="s">
        <v>128</v>
      </c>
      <c r="E545" s="206" t="s">
        <v>960</v>
      </c>
      <c r="F545" s="207" t="s">
        <v>961</v>
      </c>
      <c r="G545" s="208" t="s">
        <v>344</v>
      </c>
      <c r="H545" s="209">
        <v>6</v>
      </c>
      <c r="I545" s="210"/>
      <c r="J545" s="211">
        <f>ROUND(I545*H545,2)</f>
        <v>0</v>
      </c>
      <c r="K545" s="207" t="s">
        <v>132</v>
      </c>
      <c r="L545" s="45"/>
      <c r="M545" s="212" t="s">
        <v>19</v>
      </c>
      <c r="N545" s="213" t="s">
        <v>46</v>
      </c>
      <c r="O545" s="85"/>
      <c r="P545" s="214">
        <f>O545*H545</f>
        <v>0</v>
      </c>
      <c r="Q545" s="214">
        <v>0.0027599999999999999</v>
      </c>
      <c r="R545" s="214">
        <f>Q545*H545</f>
        <v>0.016559999999999998</v>
      </c>
      <c r="S545" s="214">
        <v>0</v>
      </c>
      <c r="T545" s="215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16" t="s">
        <v>242</v>
      </c>
      <c r="AT545" s="216" t="s">
        <v>128</v>
      </c>
      <c r="AU545" s="216" t="s">
        <v>85</v>
      </c>
      <c r="AY545" s="18" t="s">
        <v>125</v>
      </c>
      <c r="BE545" s="217">
        <f>IF(N545="základní",J545,0)</f>
        <v>0</v>
      </c>
      <c r="BF545" s="217">
        <f>IF(N545="snížená",J545,0)</f>
        <v>0</v>
      </c>
      <c r="BG545" s="217">
        <f>IF(N545="zákl. přenesená",J545,0)</f>
        <v>0</v>
      </c>
      <c r="BH545" s="217">
        <f>IF(N545="sníž. přenesená",J545,0)</f>
        <v>0</v>
      </c>
      <c r="BI545" s="217">
        <f>IF(N545="nulová",J545,0)</f>
        <v>0</v>
      </c>
      <c r="BJ545" s="18" t="s">
        <v>83</v>
      </c>
      <c r="BK545" s="217">
        <f>ROUND(I545*H545,2)</f>
        <v>0</v>
      </c>
      <c r="BL545" s="18" t="s">
        <v>242</v>
      </c>
      <c r="BM545" s="216" t="s">
        <v>962</v>
      </c>
    </row>
    <row r="546" s="2" customFormat="1">
      <c r="A546" s="39"/>
      <c r="B546" s="40"/>
      <c r="C546" s="41"/>
      <c r="D546" s="218" t="s">
        <v>135</v>
      </c>
      <c r="E546" s="41"/>
      <c r="F546" s="219" t="s">
        <v>963</v>
      </c>
      <c r="G546" s="41"/>
      <c r="H546" s="41"/>
      <c r="I546" s="220"/>
      <c r="J546" s="41"/>
      <c r="K546" s="41"/>
      <c r="L546" s="45"/>
      <c r="M546" s="221"/>
      <c r="N546" s="222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135</v>
      </c>
      <c r="AU546" s="18" t="s">
        <v>85</v>
      </c>
    </row>
    <row r="547" s="13" customFormat="1">
      <c r="A547" s="13"/>
      <c r="B547" s="227"/>
      <c r="C547" s="228"/>
      <c r="D547" s="229" t="s">
        <v>192</v>
      </c>
      <c r="E547" s="230" t="s">
        <v>19</v>
      </c>
      <c r="F547" s="231" t="s">
        <v>964</v>
      </c>
      <c r="G547" s="228"/>
      <c r="H547" s="232">
        <v>6</v>
      </c>
      <c r="I547" s="233"/>
      <c r="J547" s="228"/>
      <c r="K547" s="228"/>
      <c r="L547" s="234"/>
      <c r="M547" s="235"/>
      <c r="N547" s="236"/>
      <c r="O547" s="236"/>
      <c r="P547" s="236"/>
      <c r="Q547" s="236"/>
      <c r="R547" s="236"/>
      <c r="S547" s="236"/>
      <c r="T547" s="237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8" t="s">
        <v>192</v>
      </c>
      <c r="AU547" s="238" t="s">
        <v>85</v>
      </c>
      <c r="AV547" s="13" t="s">
        <v>85</v>
      </c>
      <c r="AW547" s="13" t="s">
        <v>36</v>
      </c>
      <c r="AX547" s="13" t="s">
        <v>83</v>
      </c>
      <c r="AY547" s="238" t="s">
        <v>125</v>
      </c>
    </row>
    <row r="548" s="2" customFormat="1" ht="16.5" customHeight="1">
      <c r="A548" s="39"/>
      <c r="B548" s="40"/>
      <c r="C548" s="205" t="s">
        <v>965</v>
      </c>
      <c r="D548" s="205" t="s">
        <v>128</v>
      </c>
      <c r="E548" s="206" t="s">
        <v>966</v>
      </c>
      <c r="F548" s="207" t="s">
        <v>967</v>
      </c>
      <c r="G548" s="208" t="s">
        <v>344</v>
      </c>
      <c r="H548" s="209">
        <v>6</v>
      </c>
      <c r="I548" s="210"/>
      <c r="J548" s="211">
        <f>ROUND(I548*H548,2)</f>
        <v>0</v>
      </c>
      <c r="K548" s="207" t="s">
        <v>19</v>
      </c>
      <c r="L548" s="45"/>
      <c r="M548" s="212" t="s">
        <v>19</v>
      </c>
      <c r="N548" s="213" t="s">
        <v>46</v>
      </c>
      <c r="O548" s="85"/>
      <c r="P548" s="214">
        <f>O548*H548</f>
        <v>0</v>
      </c>
      <c r="Q548" s="214">
        <v>0.0037000000000000002</v>
      </c>
      <c r="R548" s="214">
        <f>Q548*H548</f>
        <v>0.022200000000000001</v>
      </c>
      <c r="S548" s="214">
        <v>0</v>
      </c>
      <c r="T548" s="215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16" t="s">
        <v>242</v>
      </c>
      <c r="AT548" s="216" t="s">
        <v>128</v>
      </c>
      <c r="AU548" s="216" t="s">
        <v>85</v>
      </c>
      <c r="AY548" s="18" t="s">
        <v>125</v>
      </c>
      <c r="BE548" s="217">
        <f>IF(N548="základní",J548,0)</f>
        <v>0</v>
      </c>
      <c r="BF548" s="217">
        <f>IF(N548="snížená",J548,0)</f>
        <v>0</v>
      </c>
      <c r="BG548" s="217">
        <f>IF(N548="zákl. přenesená",J548,0)</f>
        <v>0</v>
      </c>
      <c r="BH548" s="217">
        <f>IF(N548="sníž. přenesená",J548,0)</f>
        <v>0</v>
      </c>
      <c r="BI548" s="217">
        <f>IF(N548="nulová",J548,0)</f>
        <v>0</v>
      </c>
      <c r="BJ548" s="18" t="s">
        <v>83</v>
      </c>
      <c r="BK548" s="217">
        <f>ROUND(I548*H548,2)</f>
        <v>0</v>
      </c>
      <c r="BL548" s="18" t="s">
        <v>242</v>
      </c>
      <c r="BM548" s="216" t="s">
        <v>968</v>
      </c>
    </row>
    <row r="549" s="2" customFormat="1">
      <c r="A549" s="39"/>
      <c r="B549" s="40"/>
      <c r="C549" s="41"/>
      <c r="D549" s="229" t="s">
        <v>948</v>
      </c>
      <c r="E549" s="41"/>
      <c r="F549" s="272" t="s">
        <v>969</v>
      </c>
      <c r="G549" s="41"/>
      <c r="H549" s="41"/>
      <c r="I549" s="220"/>
      <c r="J549" s="41"/>
      <c r="K549" s="41"/>
      <c r="L549" s="45"/>
      <c r="M549" s="221"/>
      <c r="N549" s="222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948</v>
      </c>
      <c r="AU549" s="18" t="s">
        <v>85</v>
      </c>
    </row>
    <row r="550" s="13" customFormat="1">
      <c r="A550" s="13"/>
      <c r="B550" s="227"/>
      <c r="C550" s="228"/>
      <c r="D550" s="229" t="s">
        <v>192</v>
      </c>
      <c r="E550" s="230" t="s">
        <v>19</v>
      </c>
      <c r="F550" s="231" t="s">
        <v>964</v>
      </c>
      <c r="G550" s="228"/>
      <c r="H550" s="232">
        <v>6</v>
      </c>
      <c r="I550" s="233"/>
      <c r="J550" s="228"/>
      <c r="K550" s="228"/>
      <c r="L550" s="234"/>
      <c r="M550" s="235"/>
      <c r="N550" s="236"/>
      <c r="O550" s="236"/>
      <c r="P550" s="236"/>
      <c r="Q550" s="236"/>
      <c r="R550" s="236"/>
      <c r="S550" s="236"/>
      <c r="T550" s="237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8" t="s">
        <v>192</v>
      </c>
      <c r="AU550" s="238" t="s">
        <v>85</v>
      </c>
      <c r="AV550" s="13" t="s">
        <v>85</v>
      </c>
      <c r="AW550" s="13" t="s">
        <v>36</v>
      </c>
      <c r="AX550" s="13" t="s">
        <v>83</v>
      </c>
      <c r="AY550" s="238" t="s">
        <v>125</v>
      </c>
    </row>
    <row r="551" s="2" customFormat="1" ht="24.15" customHeight="1">
      <c r="A551" s="39"/>
      <c r="B551" s="40"/>
      <c r="C551" s="205" t="s">
        <v>970</v>
      </c>
      <c r="D551" s="205" t="s">
        <v>128</v>
      </c>
      <c r="E551" s="206" t="s">
        <v>971</v>
      </c>
      <c r="F551" s="207" t="s">
        <v>972</v>
      </c>
      <c r="G551" s="208" t="s">
        <v>344</v>
      </c>
      <c r="H551" s="209">
        <v>5</v>
      </c>
      <c r="I551" s="210"/>
      <c r="J551" s="211">
        <f>ROUND(I551*H551,2)</f>
        <v>0</v>
      </c>
      <c r="K551" s="207" t="s">
        <v>132</v>
      </c>
      <c r="L551" s="45"/>
      <c r="M551" s="212" t="s">
        <v>19</v>
      </c>
      <c r="N551" s="213" t="s">
        <v>46</v>
      </c>
      <c r="O551" s="85"/>
      <c r="P551" s="214">
        <f>O551*H551</f>
        <v>0</v>
      </c>
      <c r="Q551" s="214">
        <v>0.0063899999999999998</v>
      </c>
      <c r="R551" s="214">
        <f>Q551*H551</f>
        <v>0.031949999999999999</v>
      </c>
      <c r="S551" s="214">
        <v>0</v>
      </c>
      <c r="T551" s="215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16" t="s">
        <v>242</v>
      </c>
      <c r="AT551" s="216" t="s">
        <v>128</v>
      </c>
      <c r="AU551" s="216" t="s">
        <v>85</v>
      </c>
      <c r="AY551" s="18" t="s">
        <v>125</v>
      </c>
      <c r="BE551" s="217">
        <f>IF(N551="základní",J551,0)</f>
        <v>0</v>
      </c>
      <c r="BF551" s="217">
        <f>IF(N551="snížená",J551,0)</f>
        <v>0</v>
      </c>
      <c r="BG551" s="217">
        <f>IF(N551="zákl. přenesená",J551,0)</f>
        <v>0</v>
      </c>
      <c r="BH551" s="217">
        <f>IF(N551="sníž. přenesená",J551,0)</f>
        <v>0</v>
      </c>
      <c r="BI551" s="217">
        <f>IF(N551="nulová",J551,0)</f>
        <v>0</v>
      </c>
      <c r="BJ551" s="18" t="s">
        <v>83</v>
      </c>
      <c r="BK551" s="217">
        <f>ROUND(I551*H551,2)</f>
        <v>0</v>
      </c>
      <c r="BL551" s="18" t="s">
        <v>242</v>
      </c>
      <c r="BM551" s="216" t="s">
        <v>973</v>
      </c>
    </row>
    <row r="552" s="2" customFormat="1">
      <c r="A552" s="39"/>
      <c r="B552" s="40"/>
      <c r="C552" s="41"/>
      <c r="D552" s="218" t="s">
        <v>135</v>
      </c>
      <c r="E552" s="41"/>
      <c r="F552" s="219" t="s">
        <v>974</v>
      </c>
      <c r="G552" s="41"/>
      <c r="H552" s="41"/>
      <c r="I552" s="220"/>
      <c r="J552" s="41"/>
      <c r="K552" s="41"/>
      <c r="L552" s="45"/>
      <c r="M552" s="221"/>
      <c r="N552" s="222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135</v>
      </c>
      <c r="AU552" s="18" t="s">
        <v>85</v>
      </c>
    </row>
    <row r="553" s="13" customFormat="1">
      <c r="A553" s="13"/>
      <c r="B553" s="227"/>
      <c r="C553" s="228"/>
      <c r="D553" s="229" t="s">
        <v>192</v>
      </c>
      <c r="E553" s="230" t="s">
        <v>19</v>
      </c>
      <c r="F553" s="231" t="s">
        <v>975</v>
      </c>
      <c r="G553" s="228"/>
      <c r="H553" s="232">
        <v>5</v>
      </c>
      <c r="I553" s="233"/>
      <c r="J553" s="228"/>
      <c r="K553" s="228"/>
      <c r="L553" s="234"/>
      <c r="M553" s="235"/>
      <c r="N553" s="236"/>
      <c r="O553" s="236"/>
      <c r="P553" s="236"/>
      <c r="Q553" s="236"/>
      <c r="R553" s="236"/>
      <c r="S553" s="236"/>
      <c r="T553" s="237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8" t="s">
        <v>192</v>
      </c>
      <c r="AU553" s="238" t="s">
        <v>85</v>
      </c>
      <c r="AV553" s="13" t="s">
        <v>85</v>
      </c>
      <c r="AW553" s="13" t="s">
        <v>36</v>
      </c>
      <c r="AX553" s="13" t="s">
        <v>83</v>
      </c>
      <c r="AY553" s="238" t="s">
        <v>125</v>
      </c>
    </row>
    <row r="554" s="2" customFormat="1" ht="16.5" customHeight="1">
      <c r="A554" s="39"/>
      <c r="B554" s="40"/>
      <c r="C554" s="205" t="s">
        <v>976</v>
      </c>
      <c r="D554" s="205" t="s">
        <v>128</v>
      </c>
      <c r="E554" s="206" t="s">
        <v>977</v>
      </c>
      <c r="F554" s="207" t="s">
        <v>978</v>
      </c>
      <c r="G554" s="208" t="s">
        <v>270</v>
      </c>
      <c r="H554" s="209">
        <v>4</v>
      </c>
      <c r="I554" s="210"/>
      <c r="J554" s="211">
        <f>ROUND(I554*H554,2)</f>
        <v>0</v>
      </c>
      <c r="K554" s="207" t="s">
        <v>132</v>
      </c>
      <c r="L554" s="45"/>
      <c r="M554" s="212" t="s">
        <v>19</v>
      </c>
      <c r="N554" s="213" t="s">
        <v>46</v>
      </c>
      <c r="O554" s="85"/>
      <c r="P554" s="214">
        <f>O554*H554</f>
        <v>0</v>
      </c>
      <c r="Q554" s="214">
        <v>0.0020600000000000002</v>
      </c>
      <c r="R554" s="214">
        <f>Q554*H554</f>
        <v>0.0082400000000000008</v>
      </c>
      <c r="S554" s="214">
        <v>0</v>
      </c>
      <c r="T554" s="215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16" t="s">
        <v>242</v>
      </c>
      <c r="AT554" s="216" t="s">
        <v>128</v>
      </c>
      <c r="AU554" s="216" t="s">
        <v>85</v>
      </c>
      <c r="AY554" s="18" t="s">
        <v>125</v>
      </c>
      <c r="BE554" s="217">
        <f>IF(N554="základní",J554,0)</f>
        <v>0</v>
      </c>
      <c r="BF554" s="217">
        <f>IF(N554="snížená",J554,0)</f>
        <v>0</v>
      </c>
      <c r="BG554" s="217">
        <f>IF(N554="zákl. přenesená",J554,0)</f>
        <v>0</v>
      </c>
      <c r="BH554" s="217">
        <f>IF(N554="sníž. přenesená",J554,0)</f>
        <v>0</v>
      </c>
      <c r="BI554" s="217">
        <f>IF(N554="nulová",J554,0)</f>
        <v>0</v>
      </c>
      <c r="BJ554" s="18" t="s">
        <v>83</v>
      </c>
      <c r="BK554" s="217">
        <f>ROUND(I554*H554,2)</f>
        <v>0</v>
      </c>
      <c r="BL554" s="18" t="s">
        <v>242</v>
      </c>
      <c r="BM554" s="216" t="s">
        <v>979</v>
      </c>
    </row>
    <row r="555" s="2" customFormat="1">
      <c r="A555" s="39"/>
      <c r="B555" s="40"/>
      <c r="C555" s="41"/>
      <c r="D555" s="218" t="s">
        <v>135</v>
      </c>
      <c r="E555" s="41"/>
      <c r="F555" s="219" t="s">
        <v>980</v>
      </c>
      <c r="G555" s="41"/>
      <c r="H555" s="41"/>
      <c r="I555" s="220"/>
      <c r="J555" s="41"/>
      <c r="K555" s="41"/>
      <c r="L555" s="45"/>
      <c r="M555" s="221"/>
      <c r="N555" s="222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135</v>
      </c>
      <c r="AU555" s="18" t="s">
        <v>85</v>
      </c>
    </row>
    <row r="556" s="13" customFormat="1">
      <c r="A556" s="13"/>
      <c r="B556" s="227"/>
      <c r="C556" s="228"/>
      <c r="D556" s="229" t="s">
        <v>192</v>
      </c>
      <c r="E556" s="230" t="s">
        <v>19</v>
      </c>
      <c r="F556" s="231" t="s">
        <v>981</v>
      </c>
      <c r="G556" s="228"/>
      <c r="H556" s="232">
        <v>4</v>
      </c>
      <c r="I556" s="233"/>
      <c r="J556" s="228"/>
      <c r="K556" s="228"/>
      <c r="L556" s="234"/>
      <c r="M556" s="235"/>
      <c r="N556" s="236"/>
      <c r="O556" s="236"/>
      <c r="P556" s="236"/>
      <c r="Q556" s="236"/>
      <c r="R556" s="236"/>
      <c r="S556" s="236"/>
      <c r="T556" s="237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8" t="s">
        <v>192</v>
      </c>
      <c r="AU556" s="238" t="s">
        <v>85</v>
      </c>
      <c r="AV556" s="13" t="s">
        <v>85</v>
      </c>
      <c r="AW556" s="13" t="s">
        <v>36</v>
      </c>
      <c r="AX556" s="13" t="s">
        <v>83</v>
      </c>
      <c r="AY556" s="238" t="s">
        <v>125</v>
      </c>
    </row>
    <row r="557" s="2" customFormat="1" ht="21.75" customHeight="1">
      <c r="A557" s="39"/>
      <c r="B557" s="40"/>
      <c r="C557" s="205" t="s">
        <v>982</v>
      </c>
      <c r="D557" s="205" t="s">
        <v>128</v>
      </c>
      <c r="E557" s="206" t="s">
        <v>983</v>
      </c>
      <c r="F557" s="207" t="s">
        <v>984</v>
      </c>
      <c r="G557" s="208" t="s">
        <v>344</v>
      </c>
      <c r="H557" s="209">
        <v>1</v>
      </c>
      <c r="I557" s="210"/>
      <c r="J557" s="211">
        <f>ROUND(I557*H557,2)</f>
        <v>0</v>
      </c>
      <c r="K557" s="207" t="s">
        <v>132</v>
      </c>
      <c r="L557" s="45"/>
      <c r="M557" s="212" t="s">
        <v>19</v>
      </c>
      <c r="N557" s="213" t="s">
        <v>46</v>
      </c>
      <c r="O557" s="85"/>
      <c r="P557" s="214">
        <f>O557*H557</f>
        <v>0</v>
      </c>
      <c r="Q557" s="214">
        <v>0.00329</v>
      </c>
      <c r="R557" s="214">
        <f>Q557*H557</f>
        <v>0.00329</v>
      </c>
      <c r="S557" s="214">
        <v>0</v>
      </c>
      <c r="T557" s="215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16" t="s">
        <v>242</v>
      </c>
      <c r="AT557" s="216" t="s">
        <v>128</v>
      </c>
      <c r="AU557" s="216" t="s">
        <v>85</v>
      </c>
      <c r="AY557" s="18" t="s">
        <v>125</v>
      </c>
      <c r="BE557" s="217">
        <f>IF(N557="základní",J557,0)</f>
        <v>0</v>
      </c>
      <c r="BF557" s="217">
        <f>IF(N557="snížená",J557,0)</f>
        <v>0</v>
      </c>
      <c r="BG557" s="217">
        <f>IF(N557="zákl. přenesená",J557,0)</f>
        <v>0</v>
      </c>
      <c r="BH557" s="217">
        <f>IF(N557="sníž. přenesená",J557,0)</f>
        <v>0</v>
      </c>
      <c r="BI557" s="217">
        <f>IF(N557="nulová",J557,0)</f>
        <v>0</v>
      </c>
      <c r="BJ557" s="18" t="s">
        <v>83</v>
      </c>
      <c r="BK557" s="217">
        <f>ROUND(I557*H557,2)</f>
        <v>0</v>
      </c>
      <c r="BL557" s="18" t="s">
        <v>242</v>
      </c>
      <c r="BM557" s="216" t="s">
        <v>985</v>
      </c>
    </row>
    <row r="558" s="2" customFormat="1">
      <c r="A558" s="39"/>
      <c r="B558" s="40"/>
      <c r="C558" s="41"/>
      <c r="D558" s="218" t="s">
        <v>135</v>
      </c>
      <c r="E558" s="41"/>
      <c r="F558" s="219" t="s">
        <v>986</v>
      </c>
      <c r="G558" s="41"/>
      <c r="H558" s="41"/>
      <c r="I558" s="220"/>
      <c r="J558" s="41"/>
      <c r="K558" s="41"/>
      <c r="L558" s="45"/>
      <c r="M558" s="221"/>
      <c r="N558" s="222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135</v>
      </c>
      <c r="AU558" s="18" t="s">
        <v>85</v>
      </c>
    </row>
    <row r="559" s="2" customFormat="1" ht="24.15" customHeight="1">
      <c r="A559" s="39"/>
      <c r="B559" s="40"/>
      <c r="C559" s="205" t="s">
        <v>987</v>
      </c>
      <c r="D559" s="205" t="s">
        <v>128</v>
      </c>
      <c r="E559" s="206" t="s">
        <v>988</v>
      </c>
      <c r="F559" s="207" t="s">
        <v>989</v>
      </c>
      <c r="G559" s="208" t="s">
        <v>270</v>
      </c>
      <c r="H559" s="209">
        <v>17.75</v>
      </c>
      <c r="I559" s="210"/>
      <c r="J559" s="211">
        <f>ROUND(I559*H559,2)</f>
        <v>0</v>
      </c>
      <c r="K559" s="207" t="s">
        <v>132</v>
      </c>
      <c r="L559" s="45"/>
      <c r="M559" s="212" t="s">
        <v>19</v>
      </c>
      <c r="N559" s="213" t="s">
        <v>46</v>
      </c>
      <c r="O559" s="85"/>
      <c r="P559" s="214">
        <f>O559*H559</f>
        <v>0</v>
      </c>
      <c r="Q559" s="214">
        <v>0.014149999999999999</v>
      </c>
      <c r="R559" s="214">
        <f>Q559*H559</f>
        <v>0.25116250000000001</v>
      </c>
      <c r="S559" s="214">
        <v>0</v>
      </c>
      <c r="T559" s="215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16" t="s">
        <v>242</v>
      </c>
      <c r="AT559" s="216" t="s">
        <v>128</v>
      </c>
      <c r="AU559" s="216" t="s">
        <v>85</v>
      </c>
      <c r="AY559" s="18" t="s">
        <v>125</v>
      </c>
      <c r="BE559" s="217">
        <f>IF(N559="základní",J559,0)</f>
        <v>0</v>
      </c>
      <c r="BF559" s="217">
        <f>IF(N559="snížená",J559,0)</f>
        <v>0</v>
      </c>
      <c r="BG559" s="217">
        <f>IF(N559="zákl. přenesená",J559,0)</f>
        <v>0</v>
      </c>
      <c r="BH559" s="217">
        <f>IF(N559="sníž. přenesená",J559,0)</f>
        <v>0</v>
      </c>
      <c r="BI559" s="217">
        <f>IF(N559="nulová",J559,0)</f>
        <v>0</v>
      </c>
      <c r="BJ559" s="18" t="s">
        <v>83</v>
      </c>
      <c r="BK559" s="217">
        <f>ROUND(I559*H559,2)</f>
        <v>0</v>
      </c>
      <c r="BL559" s="18" t="s">
        <v>242</v>
      </c>
      <c r="BM559" s="216" t="s">
        <v>990</v>
      </c>
    </row>
    <row r="560" s="2" customFormat="1">
      <c r="A560" s="39"/>
      <c r="B560" s="40"/>
      <c r="C560" s="41"/>
      <c r="D560" s="218" t="s">
        <v>135</v>
      </c>
      <c r="E560" s="41"/>
      <c r="F560" s="219" t="s">
        <v>991</v>
      </c>
      <c r="G560" s="41"/>
      <c r="H560" s="41"/>
      <c r="I560" s="220"/>
      <c r="J560" s="41"/>
      <c r="K560" s="41"/>
      <c r="L560" s="45"/>
      <c r="M560" s="221"/>
      <c r="N560" s="222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135</v>
      </c>
      <c r="AU560" s="18" t="s">
        <v>85</v>
      </c>
    </row>
    <row r="561" s="13" customFormat="1">
      <c r="A561" s="13"/>
      <c r="B561" s="227"/>
      <c r="C561" s="228"/>
      <c r="D561" s="229" t="s">
        <v>192</v>
      </c>
      <c r="E561" s="230" t="s">
        <v>19</v>
      </c>
      <c r="F561" s="231" t="s">
        <v>992</v>
      </c>
      <c r="G561" s="228"/>
      <c r="H561" s="232">
        <v>17.75</v>
      </c>
      <c r="I561" s="233"/>
      <c r="J561" s="228"/>
      <c r="K561" s="228"/>
      <c r="L561" s="234"/>
      <c r="M561" s="235"/>
      <c r="N561" s="236"/>
      <c r="O561" s="236"/>
      <c r="P561" s="236"/>
      <c r="Q561" s="236"/>
      <c r="R561" s="236"/>
      <c r="S561" s="236"/>
      <c r="T561" s="237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8" t="s">
        <v>192</v>
      </c>
      <c r="AU561" s="238" t="s">
        <v>85</v>
      </c>
      <c r="AV561" s="13" t="s">
        <v>85</v>
      </c>
      <c r="AW561" s="13" t="s">
        <v>36</v>
      </c>
      <c r="AX561" s="13" t="s">
        <v>83</v>
      </c>
      <c r="AY561" s="238" t="s">
        <v>125</v>
      </c>
    </row>
    <row r="562" s="2" customFormat="1" ht="21.75" customHeight="1">
      <c r="A562" s="39"/>
      <c r="B562" s="40"/>
      <c r="C562" s="205" t="s">
        <v>993</v>
      </c>
      <c r="D562" s="205" t="s">
        <v>128</v>
      </c>
      <c r="E562" s="206" t="s">
        <v>994</v>
      </c>
      <c r="F562" s="207" t="s">
        <v>995</v>
      </c>
      <c r="G562" s="208" t="s">
        <v>270</v>
      </c>
      <c r="H562" s="209">
        <v>17.75</v>
      </c>
      <c r="I562" s="210"/>
      <c r="J562" s="211">
        <f>ROUND(I562*H562,2)</f>
        <v>0</v>
      </c>
      <c r="K562" s="207" t="s">
        <v>132</v>
      </c>
      <c r="L562" s="45"/>
      <c r="M562" s="212" t="s">
        <v>19</v>
      </c>
      <c r="N562" s="213" t="s">
        <v>46</v>
      </c>
      <c r="O562" s="85"/>
      <c r="P562" s="214">
        <f>O562*H562</f>
        <v>0</v>
      </c>
      <c r="Q562" s="214">
        <v>0.0027599999999999999</v>
      </c>
      <c r="R562" s="214">
        <f>Q562*H562</f>
        <v>0.048989999999999999</v>
      </c>
      <c r="S562" s="214">
        <v>0</v>
      </c>
      <c r="T562" s="215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16" t="s">
        <v>242</v>
      </c>
      <c r="AT562" s="216" t="s">
        <v>128</v>
      </c>
      <c r="AU562" s="216" t="s">
        <v>85</v>
      </c>
      <c r="AY562" s="18" t="s">
        <v>125</v>
      </c>
      <c r="BE562" s="217">
        <f>IF(N562="základní",J562,0)</f>
        <v>0</v>
      </c>
      <c r="BF562" s="217">
        <f>IF(N562="snížená",J562,0)</f>
        <v>0</v>
      </c>
      <c r="BG562" s="217">
        <f>IF(N562="zákl. přenesená",J562,0)</f>
        <v>0</v>
      </c>
      <c r="BH562" s="217">
        <f>IF(N562="sníž. přenesená",J562,0)</f>
        <v>0</v>
      </c>
      <c r="BI562" s="217">
        <f>IF(N562="nulová",J562,0)</f>
        <v>0</v>
      </c>
      <c r="BJ562" s="18" t="s">
        <v>83</v>
      </c>
      <c r="BK562" s="217">
        <f>ROUND(I562*H562,2)</f>
        <v>0</v>
      </c>
      <c r="BL562" s="18" t="s">
        <v>242</v>
      </c>
      <c r="BM562" s="216" t="s">
        <v>996</v>
      </c>
    </row>
    <row r="563" s="2" customFormat="1">
      <c r="A563" s="39"/>
      <c r="B563" s="40"/>
      <c r="C563" s="41"/>
      <c r="D563" s="218" t="s">
        <v>135</v>
      </c>
      <c r="E563" s="41"/>
      <c r="F563" s="219" t="s">
        <v>997</v>
      </c>
      <c r="G563" s="41"/>
      <c r="H563" s="41"/>
      <c r="I563" s="220"/>
      <c r="J563" s="41"/>
      <c r="K563" s="41"/>
      <c r="L563" s="45"/>
      <c r="M563" s="221"/>
      <c r="N563" s="222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135</v>
      </c>
      <c r="AU563" s="18" t="s">
        <v>85</v>
      </c>
    </row>
    <row r="564" s="2" customFormat="1" ht="16.5" customHeight="1">
      <c r="A564" s="39"/>
      <c r="B564" s="40"/>
      <c r="C564" s="205" t="s">
        <v>998</v>
      </c>
      <c r="D564" s="205" t="s">
        <v>128</v>
      </c>
      <c r="E564" s="206" t="s">
        <v>999</v>
      </c>
      <c r="F564" s="207" t="s">
        <v>1000</v>
      </c>
      <c r="G564" s="208" t="s">
        <v>344</v>
      </c>
      <c r="H564" s="209">
        <v>2</v>
      </c>
      <c r="I564" s="210"/>
      <c r="J564" s="211">
        <f>ROUND(I564*H564,2)</f>
        <v>0</v>
      </c>
      <c r="K564" s="207" t="s">
        <v>132</v>
      </c>
      <c r="L564" s="45"/>
      <c r="M564" s="212" t="s">
        <v>19</v>
      </c>
      <c r="N564" s="213" t="s">
        <v>46</v>
      </c>
      <c r="O564" s="85"/>
      <c r="P564" s="214">
        <f>O564*H564</f>
        <v>0</v>
      </c>
      <c r="Q564" s="214">
        <v>0.00189</v>
      </c>
      <c r="R564" s="214">
        <f>Q564*H564</f>
        <v>0.0037799999999999999</v>
      </c>
      <c r="S564" s="214">
        <v>0</v>
      </c>
      <c r="T564" s="215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16" t="s">
        <v>242</v>
      </c>
      <c r="AT564" s="216" t="s">
        <v>128</v>
      </c>
      <c r="AU564" s="216" t="s">
        <v>85</v>
      </c>
      <c r="AY564" s="18" t="s">
        <v>125</v>
      </c>
      <c r="BE564" s="217">
        <f>IF(N564="základní",J564,0)</f>
        <v>0</v>
      </c>
      <c r="BF564" s="217">
        <f>IF(N564="snížená",J564,0)</f>
        <v>0</v>
      </c>
      <c r="BG564" s="217">
        <f>IF(N564="zákl. přenesená",J564,0)</f>
        <v>0</v>
      </c>
      <c r="BH564" s="217">
        <f>IF(N564="sníž. přenesená",J564,0)</f>
        <v>0</v>
      </c>
      <c r="BI564" s="217">
        <f>IF(N564="nulová",J564,0)</f>
        <v>0</v>
      </c>
      <c r="BJ564" s="18" t="s">
        <v>83</v>
      </c>
      <c r="BK564" s="217">
        <f>ROUND(I564*H564,2)</f>
        <v>0</v>
      </c>
      <c r="BL564" s="18" t="s">
        <v>242</v>
      </c>
      <c r="BM564" s="216" t="s">
        <v>1001</v>
      </c>
    </row>
    <row r="565" s="2" customFormat="1">
      <c r="A565" s="39"/>
      <c r="B565" s="40"/>
      <c r="C565" s="41"/>
      <c r="D565" s="218" t="s">
        <v>135</v>
      </c>
      <c r="E565" s="41"/>
      <c r="F565" s="219" t="s">
        <v>1002</v>
      </c>
      <c r="G565" s="41"/>
      <c r="H565" s="41"/>
      <c r="I565" s="220"/>
      <c r="J565" s="41"/>
      <c r="K565" s="41"/>
      <c r="L565" s="45"/>
      <c r="M565" s="221"/>
      <c r="N565" s="222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135</v>
      </c>
      <c r="AU565" s="18" t="s">
        <v>85</v>
      </c>
    </row>
    <row r="566" s="2" customFormat="1" ht="16.5" customHeight="1">
      <c r="A566" s="39"/>
      <c r="B566" s="40"/>
      <c r="C566" s="205" t="s">
        <v>1003</v>
      </c>
      <c r="D566" s="205" t="s">
        <v>128</v>
      </c>
      <c r="E566" s="206" t="s">
        <v>1004</v>
      </c>
      <c r="F566" s="207" t="s">
        <v>1005</v>
      </c>
      <c r="G566" s="208" t="s">
        <v>270</v>
      </c>
      <c r="H566" s="209">
        <v>4</v>
      </c>
      <c r="I566" s="210"/>
      <c r="J566" s="211">
        <f>ROUND(I566*H566,2)</f>
        <v>0</v>
      </c>
      <c r="K566" s="207" t="s">
        <v>189</v>
      </c>
      <c r="L566" s="45"/>
      <c r="M566" s="212" t="s">
        <v>19</v>
      </c>
      <c r="N566" s="213" t="s">
        <v>46</v>
      </c>
      <c r="O566" s="85"/>
      <c r="P566" s="214">
        <f>O566*H566</f>
        <v>0</v>
      </c>
      <c r="Q566" s="214">
        <v>0.0037100000000000002</v>
      </c>
      <c r="R566" s="214">
        <f>Q566*H566</f>
        <v>0.014840000000000001</v>
      </c>
      <c r="S566" s="214">
        <v>0</v>
      </c>
      <c r="T566" s="215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16" t="s">
        <v>242</v>
      </c>
      <c r="AT566" s="216" t="s">
        <v>128</v>
      </c>
      <c r="AU566" s="216" t="s">
        <v>85</v>
      </c>
      <c r="AY566" s="18" t="s">
        <v>125</v>
      </c>
      <c r="BE566" s="217">
        <f>IF(N566="základní",J566,0)</f>
        <v>0</v>
      </c>
      <c r="BF566" s="217">
        <f>IF(N566="snížená",J566,0)</f>
        <v>0</v>
      </c>
      <c r="BG566" s="217">
        <f>IF(N566="zákl. přenesená",J566,0)</f>
        <v>0</v>
      </c>
      <c r="BH566" s="217">
        <f>IF(N566="sníž. přenesená",J566,0)</f>
        <v>0</v>
      </c>
      <c r="BI566" s="217">
        <f>IF(N566="nulová",J566,0)</f>
        <v>0</v>
      </c>
      <c r="BJ566" s="18" t="s">
        <v>83</v>
      </c>
      <c r="BK566" s="217">
        <f>ROUND(I566*H566,2)</f>
        <v>0</v>
      </c>
      <c r="BL566" s="18" t="s">
        <v>242</v>
      </c>
      <c r="BM566" s="216" t="s">
        <v>1006</v>
      </c>
    </row>
    <row r="567" s="2" customFormat="1">
      <c r="A567" s="39"/>
      <c r="B567" s="40"/>
      <c r="C567" s="41"/>
      <c r="D567" s="218" t="s">
        <v>135</v>
      </c>
      <c r="E567" s="41"/>
      <c r="F567" s="219" t="s">
        <v>1007</v>
      </c>
      <c r="G567" s="41"/>
      <c r="H567" s="41"/>
      <c r="I567" s="220"/>
      <c r="J567" s="41"/>
      <c r="K567" s="41"/>
      <c r="L567" s="45"/>
      <c r="M567" s="221"/>
      <c r="N567" s="222"/>
      <c r="O567" s="85"/>
      <c r="P567" s="85"/>
      <c r="Q567" s="85"/>
      <c r="R567" s="85"/>
      <c r="S567" s="85"/>
      <c r="T567" s="86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135</v>
      </c>
      <c r="AU567" s="18" t="s">
        <v>85</v>
      </c>
    </row>
    <row r="568" s="13" customFormat="1">
      <c r="A568" s="13"/>
      <c r="B568" s="227"/>
      <c r="C568" s="228"/>
      <c r="D568" s="229" t="s">
        <v>192</v>
      </c>
      <c r="E568" s="230" t="s">
        <v>19</v>
      </c>
      <c r="F568" s="231" t="s">
        <v>770</v>
      </c>
      <c r="G568" s="228"/>
      <c r="H568" s="232">
        <v>4</v>
      </c>
      <c r="I568" s="233"/>
      <c r="J568" s="228"/>
      <c r="K568" s="228"/>
      <c r="L568" s="234"/>
      <c r="M568" s="235"/>
      <c r="N568" s="236"/>
      <c r="O568" s="236"/>
      <c r="P568" s="236"/>
      <c r="Q568" s="236"/>
      <c r="R568" s="236"/>
      <c r="S568" s="236"/>
      <c r="T568" s="237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8" t="s">
        <v>192</v>
      </c>
      <c r="AU568" s="238" t="s">
        <v>85</v>
      </c>
      <c r="AV568" s="13" t="s">
        <v>85</v>
      </c>
      <c r="AW568" s="13" t="s">
        <v>36</v>
      </c>
      <c r="AX568" s="13" t="s">
        <v>83</v>
      </c>
      <c r="AY568" s="238" t="s">
        <v>125</v>
      </c>
    </row>
    <row r="569" s="2" customFormat="1" ht="24.15" customHeight="1">
      <c r="A569" s="39"/>
      <c r="B569" s="40"/>
      <c r="C569" s="205" t="s">
        <v>1008</v>
      </c>
      <c r="D569" s="205" t="s">
        <v>128</v>
      </c>
      <c r="E569" s="206" t="s">
        <v>1009</v>
      </c>
      <c r="F569" s="207" t="s">
        <v>1010</v>
      </c>
      <c r="G569" s="208" t="s">
        <v>213</v>
      </c>
      <c r="H569" s="209">
        <v>5.1260000000000003</v>
      </c>
      <c r="I569" s="210"/>
      <c r="J569" s="211">
        <f>ROUND(I569*H569,2)</f>
        <v>0</v>
      </c>
      <c r="K569" s="207" t="s">
        <v>132</v>
      </c>
      <c r="L569" s="45"/>
      <c r="M569" s="212" t="s">
        <v>19</v>
      </c>
      <c r="N569" s="213" t="s">
        <v>46</v>
      </c>
      <c r="O569" s="85"/>
      <c r="P569" s="214">
        <f>O569*H569</f>
        <v>0</v>
      </c>
      <c r="Q569" s="214">
        <v>0</v>
      </c>
      <c r="R569" s="214">
        <f>Q569*H569</f>
        <v>0</v>
      </c>
      <c r="S569" s="214">
        <v>0</v>
      </c>
      <c r="T569" s="215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16" t="s">
        <v>242</v>
      </c>
      <c r="AT569" s="216" t="s">
        <v>128</v>
      </c>
      <c r="AU569" s="216" t="s">
        <v>85</v>
      </c>
      <c r="AY569" s="18" t="s">
        <v>125</v>
      </c>
      <c r="BE569" s="217">
        <f>IF(N569="základní",J569,0)</f>
        <v>0</v>
      </c>
      <c r="BF569" s="217">
        <f>IF(N569="snížená",J569,0)</f>
        <v>0</v>
      </c>
      <c r="BG569" s="217">
        <f>IF(N569="zákl. přenesená",J569,0)</f>
        <v>0</v>
      </c>
      <c r="BH569" s="217">
        <f>IF(N569="sníž. přenesená",J569,0)</f>
        <v>0</v>
      </c>
      <c r="BI569" s="217">
        <f>IF(N569="nulová",J569,0)</f>
        <v>0</v>
      </c>
      <c r="BJ569" s="18" t="s">
        <v>83</v>
      </c>
      <c r="BK569" s="217">
        <f>ROUND(I569*H569,2)</f>
        <v>0</v>
      </c>
      <c r="BL569" s="18" t="s">
        <v>242</v>
      </c>
      <c r="BM569" s="216" t="s">
        <v>1011</v>
      </c>
    </row>
    <row r="570" s="2" customFormat="1">
      <c r="A570" s="39"/>
      <c r="B570" s="40"/>
      <c r="C570" s="41"/>
      <c r="D570" s="218" t="s">
        <v>135</v>
      </c>
      <c r="E570" s="41"/>
      <c r="F570" s="219" t="s">
        <v>1012</v>
      </c>
      <c r="G570" s="41"/>
      <c r="H570" s="41"/>
      <c r="I570" s="220"/>
      <c r="J570" s="41"/>
      <c r="K570" s="41"/>
      <c r="L570" s="45"/>
      <c r="M570" s="221"/>
      <c r="N570" s="222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135</v>
      </c>
      <c r="AU570" s="18" t="s">
        <v>85</v>
      </c>
    </row>
    <row r="571" s="12" customFormat="1" ht="22.8" customHeight="1">
      <c r="A571" s="12"/>
      <c r="B571" s="189"/>
      <c r="C571" s="190"/>
      <c r="D571" s="191" t="s">
        <v>74</v>
      </c>
      <c r="E571" s="203" t="s">
        <v>1013</v>
      </c>
      <c r="F571" s="203" t="s">
        <v>1014</v>
      </c>
      <c r="G571" s="190"/>
      <c r="H571" s="190"/>
      <c r="I571" s="193"/>
      <c r="J571" s="204">
        <f>BK571</f>
        <v>0</v>
      </c>
      <c r="K571" s="190"/>
      <c r="L571" s="195"/>
      <c r="M571" s="196"/>
      <c r="N571" s="197"/>
      <c r="O571" s="197"/>
      <c r="P571" s="198">
        <f>SUM(P572:P575)</f>
        <v>0</v>
      </c>
      <c r="Q571" s="197"/>
      <c r="R571" s="198">
        <f>SUM(R572:R575)</f>
        <v>0.069999999999999993</v>
      </c>
      <c r="S571" s="197"/>
      <c r="T571" s="199">
        <f>SUM(T572:T575)</f>
        <v>0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200" t="s">
        <v>85</v>
      </c>
      <c r="AT571" s="201" t="s">
        <v>74</v>
      </c>
      <c r="AU571" s="201" t="s">
        <v>83</v>
      </c>
      <c r="AY571" s="200" t="s">
        <v>125</v>
      </c>
      <c r="BK571" s="202">
        <f>SUM(BK572:BK575)</f>
        <v>0</v>
      </c>
    </row>
    <row r="572" s="2" customFormat="1" ht="16.5" customHeight="1">
      <c r="A572" s="39"/>
      <c r="B572" s="40"/>
      <c r="C572" s="205" t="s">
        <v>1015</v>
      </c>
      <c r="D572" s="205" t="s">
        <v>128</v>
      </c>
      <c r="E572" s="206" t="s">
        <v>1016</v>
      </c>
      <c r="F572" s="207" t="s">
        <v>1017</v>
      </c>
      <c r="G572" s="208" t="s">
        <v>188</v>
      </c>
      <c r="H572" s="209">
        <v>500</v>
      </c>
      <c r="I572" s="210"/>
      <c r="J572" s="211">
        <f>ROUND(I572*H572,2)</f>
        <v>0</v>
      </c>
      <c r="K572" s="207" t="s">
        <v>189</v>
      </c>
      <c r="L572" s="45"/>
      <c r="M572" s="212" t="s">
        <v>19</v>
      </c>
      <c r="N572" s="213" t="s">
        <v>46</v>
      </c>
      <c r="O572" s="85"/>
      <c r="P572" s="214">
        <f>O572*H572</f>
        <v>0</v>
      </c>
      <c r="Q572" s="214">
        <v>0.00013999999999999999</v>
      </c>
      <c r="R572" s="214">
        <f>Q572*H572</f>
        <v>0.069999999999999993</v>
      </c>
      <c r="S572" s="214">
        <v>0</v>
      </c>
      <c r="T572" s="215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16" t="s">
        <v>242</v>
      </c>
      <c r="AT572" s="216" t="s">
        <v>128</v>
      </c>
      <c r="AU572" s="216" t="s">
        <v>85</v>
      </c>
      <c r="AY572" s="18" t="s">
        <v>125</v>
      </c>
      <c r="BE572" s="217">
        <f>IF(N572="základní",J572,0)</f>
        <v>0</v>
      </c>
      <c r="BF572" s="217">
        <f>IF(N572="snížená",J572,0)</f>
        <v>0</v>
      </c>
      <c r="BG572" s="217">
        <f>IF(N572="zákl. přenesená",J572,0)</f>
        <v>0</v>
      </c>
      <c r="BH572" s="217">
        <f>IF(N572="sníž. přenesená",J572,0)</f>
        <v>0</v>
      </c>
      <c r="BI572" s="217">
        <f>IF(N572="nulová",J572,0)</f>
        <v>0</v>
      </c>
      <c r="BJ572" s="18" t="s">
        <v>83</v>
      </c>
      <c r="BK572" s="217">
        <f>ROUND(I572*H572,2)</f>
        <v>0</v>
      </c>
      <c r="BL572" s="18" t="s">
        <v>242</v>
      </c>
      <c r="BM572" s="216" t="s">
        <v>1018</v>
      </c>
    </row>
    <row r="573" s="2" customFormat="1">
      <c r="A573" s="39"/>
      <c r="B573" s="40"/>
      <c r="C573" s="41"/>
      <c r="D573" s="218" t="s">
        <v>135</v>
      </c>
      <c r="E573" s="41"/>
      <c r="F573" s="219" t="s">
        <v>1019</v>
      </c>
      <c r="G573" s="41"/>
      <c r="H573" s="41"/>
      <c r="I573" s="220"/>
      <c r="J573" s="41"/>
      <c r="K573" s="41"/>
      <c r="L573" s="45"/>
      <c r="M573" s="221"/>
      <c r="N573" s="222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135</v>
      </c>
      <c r="AU573" s="18" t="s">
        <v>85</v>
      </c>
    </row>
    <row r="574" s="2" customFormat="1" ht="24.15" customHeight="1">
      <c r="A574" s="39"/>
      <c r="B574" s="40"/>
      <c r="C574" s="205" t="s">
        <v>1020</v>
      </c>
      <c r="D574" s="205" t="s">
        <v>128</v>
      </c>
      <c r="E574" s="206" t="s">
        <v>1021</v>
      </c>
      <c r="F574" s="207" t="s">
        <v>1022</v>
      </c>
      <c r="G574" s="208" t="s">
        <v>213</v>
      </c>
      <c r="H574" s="209">
        <v>0.070000000000000007</v>
      </c>
      <c r="I574" s="210"/>
      <c r="J574" s="211">
        <f>ROUND(I574*H574,2)</f>
        <v>0</v>
      </c>
      <c r="K574" s="207" t="s">
        <v>189</v>
      </c>
      <c r="L574" s="45"/>
      <c r="M574" s="212" t="s">
        <v>19</v>
      </c>
      <c r="N574" s="213" t="s">
        <v>46</v>
      </c>
      <c r="O574" s="85"/>
      <c r="P574" s="214">
        <f>O574*H574</f>
        <v>0</v>
      </c>
      <c r="Q574" s="214">
        <v>0</v>
      </c>
      <c r="R574" s="214">
        <f>Q574*H574</f>
        <v>0</v>
      </c>
      <c r="S574" s="214">
        <v>0</v>
      </c>
      <c r="T574" s="215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16" t="s">
        <v>242</v>
      </c>
      <c r="AT574" s="216" t="s">
        <v>128</v>
      </c>
      <c r="AU574" s="216" t="s">
        <v>85</v>
      </c>
      <c r="AY574" s="18" t="s">
        <v>125</v>
      </c>
      <c r="BE574" s="217">
        <f>IF(N574="základní",J574,0)</f>
        <v>0</v>
      </c>
      <c r="BF574" s="217">
        <f>IF(N574="snížená",J574,0)</f>
        <v>0</v>
      </c>
      <c r="BG574" s="217">
        <f>IF(N574="zákl. přenesená",J574,0)</f>
        <v>0</v>
      </c>
      <c r="BH574" s="217">
        <f>IF(N574="sníž. přenesená",J574,0)</f>
        <v>0</v>
      </c>
      <c r="BI574" s="217">
        <f>IF(N574="nulová",J574,0)</f>
        <v>0</v>
      </c>
      <c r="BJ574" s="18" t="s">
        <v>83</v>
      </c>
      <c r="BK574" s="217">
        <f>ROUND(I574*H574,2)</f>
        <v>0</v>
      </c>
      <c r="BL574" s="18" t="s">
        <v>242</v>
      </c>
      <c r="BM574" s="216" t="s">
        <v>1023</v>
      </c>
    </row>
    <row r="575" s="2" customFormat="1">
      <c r="A575" s="39"/>
      <c r="B575" s="40"/>
      <c r="C575" s="41"/>
      <c r="D575" s="218" t="s">
        <v>135</v>
      </c>
      <c r="E575" s="41"/>
      <c r="F575" s="219" t="s">
        <v>1024</v>
      </c>
      <c r="G575" s="41"/>
      <c r="H575" s="41"/>
      <c r="I575" s="220"/>
      <c r="J575" s="41"/>
      <c r="K575" s="41"/>
      <c r="L575" s="45"/>
      <c r="M575" s="221"/>
      <c r="N575" s="222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135</v>
      </c>
      <c r="AU575" s="18" t="s">
        <v>85</v>
      </c>
    </row>
    <row r="576" s="12" customFormat="1" ht="22.8" customHeight="1">
      <c r="A576" s="12"/>
      <c r="B576" s="189"/>
      <c r="C576" s="190"/>
      <c r="D576" s="191" t="s">
        <v>74</v>
      </c>
      <c r="E576" s="203" t="s">
        <v>1025</v>
      </c>
      <c r="F576" s="203" t="s">
        <v>1026</v>
      </c>
      <c r="G576" s="190"/>
      <c r="H576" s="190"/>
      <c r="I576" s="193"/>
      <c r="J576" s="204">
        <f>BK576</f>
        <v>0</v>
      </c>
      <c r="K576" s="190"/>
      <c r="L576" s="195"/>
      <c r="M576" s="196"/>
      <c r="N576" s="197"/>
      <c r="O576" s="197"/>
      <c r="P576" s="198">
        <f>SUM(P577:P584)</f>
        <v>0</v>
      </c>
      <c r="Q576" s="197"/>
      <c r="R576" s="198">
        <f>SUM(R577:R584)</f>
        <v>0.0025999999999999999</v>
      </c>
      <c r="S576" s="197"/>
      <c r="T576" s="199">
        <f>SUM(T577:T584)</f>
        <v>1.7530559999999997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00" t="s">
        <v>85</v>
      </c>
      <c r="AT576" s="201" t="s">
        <v>74</v>
      </c>
      <c r="AU576" s="201" t="s">
        <v>83</v>
      </c>
      <c r="AY576" s="200" t="s">
        <v>125</v>
      </c>
      <c r="BK576" s="202">
        <f>SUM(BK577:BK584)</f>
        <v>0</v>
      </c>
    </row>
    <row r="577" s="2" customFormat="1" ht="16.5" customHeight="1">
      <c r="A577" s="39"/>
      <c r="B577" s="40"/>
      <c r="C577" s="205" t="s">
        <v>1027</v>
      </c>
      <c r="D577" s="205" t="s">
        <v>128</v>
      </c>
      <c r="E577" s="206" t="s">
        <v>1028</v>
      </c>
      <c r="F577" s="207" t="s">
        <v>1029</v>
      </c>
      <c r="G577" s="208" t="s">
        <v>188</v>
      </c>
      <c r="H577" s="209">
        <v>48.695999999999998</v>
      </c>
      <c r="I577" s="210"/>
      <c r="J577" s="211">
        <f>ROUND(I577*H577,2)</f>
        <v>0</v>
      </c>
      <c r="K577" s="207" t="s">
        <v>132</v>
      </c>
      <c r="L577" s="45"/>
      <c r="M577" s="212" t="s">
        <v>19</v>
      </c>
      <c r="N577" s="213" t="s">
        <v>46</v>
      </c>
      <c r="O577" s="85"/>
      <c r="P577" s="214">
        <f>O577*H577</f>
        <v>0</v>
      </c>
      <c r="Q577" s="214">
        <v>0</v>
      </c>
      <c r="R577" s="214">
        <f>Q577*H577</f>
        <v>0</v>
      </c>
      <c r="S577" s="214">
        <v>0.035999999999999997</v>
      </c>
      <c r="T577" s="215">
        <f>S577*H577</f>
        <v>1.7530559999999997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16" t="s">
        <v>242</v>
      </c>
      <c r="AT577" s="216" t="s">
        <v>128</v>
      </c>
      <c r="AU577" s="216" t="s">
        <v>85</v>
      </c>
      <c r="AY577" s="18" t="s">
        <v>125</v>
      </c>
      <c r="BE577" s="217">
        <f>IF(N577="základní",J577,0)</f>
        <v>0</v>
      </c>
      <c r="BF577" s="217">
        <f>IF(N577="snížená",J577,0)</f>
        <v>0</v>
      </c>
      <c r="BG577" s="217">
        <f>IF(N577="zákl. přenesená",J577,0)</f>
        <v>0</v>
      </c>
      <c r="BH577" s="217">
        <f>IF(N577="sníž. přenesená",J577,0)</f>
        <v>0</v>
      </c>
      <c r="BI577" s="217">
        <f>IF(N577="nulová",J577,0)</f>
        <v>0</v>
      </c>
      <c r="BJ577" s="18" t="s">
        <v>83</v>
      </c>
      <c r="BK577" s="217">
        <f>ROUND(I577*H577,2)</f>
        <v>0</v>
      </c>
      <c r="BL577" s="18" t="s">
        <v>242</v>
      </c>
      <c r="BM577" s="216" t="s">
        <v>1030</v>
      </c>
    </row>
    <row r="578" s="2" customFormat="1">
      <c r="A578" s="39"/>
      <c r="B578" s="40"/>
      <c r="C578" s="41"/>
      <c r="D578" s="218" t="s">
        <v>135</v>
      </c>
      <c r="E578" s="41"/>
      <c r="F578" s="219" t="s">
        <v>1031</v>
      </c>
      <c r="G578" s="41"/>
      <c r="H578" s="41"/>
      <c r="I578" s="220"/>
      <c r="J578" s="41"/>
      <c r="K578" s="41"/>
      <c r="L578" s="45"/>
      <c r="M578" s="221"/>
      <c r="N578" s="222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135</v>
      </c>
      <c r="AU578" s="18" t="s">
        <v>85</v>
      </c>
    </row>
    <row r="579" s="13" customFormat="1">
      <c r="A579" s="13"/>
      <c r="B579" s="227"/>
      <c r="C579" s="228"/>
      <c r="D579" s="229" t="s">
        <v>192</v>
      </c>
      <c r="E579" s="230" t="s">
        <v>19</v>
      </c>
      <c r="F579" s="231" t="s">
        <v>1032</v>
      </c>
      <c r="G579" s="228"/>
      <c r="H579" s="232">
        <v>48.695999999999998</v>
      </c>
      <c r="I579" s="233"/>
      <c r="J579" s="228"/>
      <c r="K579" s="228"/>
      <c r="L579" s="234"/>
      <c r="M579" s="235"/>
      <c r="N579" s="236"/>
      <c r="O579" s="236"/>
      <c r="P579" s="236"/>
      <c r="Q579" s="236"/>
      <c r="R579" s="236"/>
      <c r="S579" s="236"/>
      <c r="T579" s="237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8" t="s">
        <v>192</v>
      </c>
      <c r="AU579" s="238" t="s">
        <v>85</v>
      </c>
      <c r="AV579" s="13" t="s">
        <v>85</v>
      </c>
      <c r="AW579" s="13" t="s">
        <v>36</v>
      </c>
      <c r="AX579" s="13" t="s">
        <v>83</v>
      </c>
      <c r="AY579" s="238" t="s">
        <v>125</v>
      </c>
    </row>
    <row r="580" s="2" customFormat="1" ht="24.15" customHeight="1">
      <c r="A580" s="39"/>
      <c r="B580" s="40"/>
      <c r="C580" s="205" t="s">
        <v>1033</v>
      </c>
      <c r="D580" s="205" t="s">
        <v>128</v>
      </c>
      <c r="E580" s="206" t="s">
        <v>1034</v>
      </c>
      <c r="F580" s="207" t="s">
        <v>1035</v>
      </c>
      <c r="G580" s="208" t="s">
        <v>344</v>
      </c>
      <c r="H580" s="209">
        <v>1</v>
      </c>
      <c r="I580" s="210"/>
      <c r="J580" s="211">
        <f>ROUND(I580*H580,2)</f>
        <v>0</v>
      </c>
      <c r="K580" s="207" t="s">
        <v>19</v>
      </c>
      <c r="L580" s="45"/>
      <c r="M580" s="212" t="s">
        <v>19</v>
      </c>
      <c r="N580" s="213" t="s">
        <v>46</v>
      </c>
      <c r="O580" s="85"/>
      <c r="P580" s="214">
        <f>O580*H580</f>
        <v>0</v>
      </c>
      <c r="Q580" s="214">
        <v>0.00051999999999999995</v>
      </c>
      <c r="R580" s="214">
        <f>Q580*H580</f>
        <v>0.00051999999999999995</v>
      </c>
      <c r="S580" s="214">
        <v>0</v>
      </c>
      <c r="T580" s="215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16" t="s">
        <v>242</v>
      </c>
      <c r="AT580" s="216" t="s">
        <v>128</v>
      </c>
      <c r="AU580" s="216" t="s">
        <v>85</v>
      </c>
      <c r="AY580" s="18" t="s">
        <v>125</v>
      </c>
      <c r="BE580" s="217">
        <f>IF(N580="základní",J580,0)</f>
        <v>0</v>
      </c>
      <c r="BF580" s="217">
        <f>IF(N580="snížená",J580,0)</f>
        <v>0</v>
      </c>
      <c r="BG580" s="217">
        <f>IF(N580="zákl. přenesená",J580,0)</f>
        <v>0</v>
      </c>
      <c r="BH580" s="217">
        <f>IF(N580="sníž. přenesená",J580,0)</f>
        <v>0</v>
      </c>
      <c r="BI580" s="217">
        <f>IF(N580="nulová",J580,0)</f>
        <v>0</v>
      </c>
      <c r="BJ580" s="18" t="s">
        <v>83</v>
      </c>
      <c r="BK580" s="217">
        <f>ROUND(I580*H580,2)</f>
        <v>0</v>
      </c>
      <c r="BL580" s="18" t="s">
        <v>242</v>
      </c>
      <c r="BM580" s="216" t="s">
        <v>1036</v>
      </c>
    </row>
    <row r="581" s="2" customFormat="1" ht="24.15" customHeight="1">
      <c r="A581" s="39"/>
      <c r="B581" s="40"/>
      <c r="C581" s="205" t="s">
        <v>1037</v>
      </c>
      <c r="D581" s="205" t="s">
        <v>128</v>
      </c>
      <c r="E581" s="206" t="s">
        <v>1038</v>
      </c>
      <c r="F581" s="207" t="s">
        <v>1039</v>
      </c>
      <c r="G581" s="208" t="s">
        <v>344</v>
      </c>
      <c r="H581" s="209">
        <v>4</v>
      </c>
      <c r="I581" s="210"/>
      <c r="J581" s="211">
        <f>ROUND(I581*H581,2)</f>
        <v>0</v>
      </c>
      <c r="K581" s="207" t="s">
        <v>19</v>
      </c>
      <c r="L581" s="45"/>
      <c r="M581" s="212" t="s">
        <v>19</v>
      </c>
      <c r="N581" s="213" t="s">
        <v>46</v>
      </c>
      <c r="O581" s="85"/>
      <c r="P581" s="214">
        <f>O581*H581</f>
        <v>0</v>
      </c>
      <c r="Q581" s="214">
        <v>0.00051999999999999995</v>
      </c>
      <c r="R581" s="214">
        <f>Q581*H581</f>
        <v>0.0020799999999999998</v>
      </c>
      <c r="S581" s="214">
        <v>0</v>
      </c>
      <c r="T581" s="215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16" t="s">
        <v>242</v>
      </c>
      <c r="AT581" s="216" t="s">
        <v>128</v>
      </c>
      <c r="AU581" s="216" t="s">
        <v>85</v>
      </c>
      <c r="AY581" s="18" t="s">
        <v>125</v>
      </c>
      <c r="BE581" s="217">
        <f>IF(N581="základní",J581,0)</f>
        <v>0</v>
      </c>
      <c r="BF581" s="217">
        <f>IF(N581="snížená",J581,0)</f>
        <v>0</v>
      </c>
      <c r="BG581" s="217">
        <f>IF(N581="zákl. přenesená",J581,0)</f>
        <v>0</v>
      </c>
      <c r="BH581" s="217">
        <f>IF(N581="sníž. přenesená",J581,0)</f>
        <v>0</v>
      </c>
      <c r="BI581" s="217">
        <f>IF(N581="nulová",J581,0)</f>
        <v>0</v>
      </c>
      <c r="BJ581" s="18" t="s">
        <v>83</v>
      </c>
      <c r="BK581" s="217">
        <f>ROUND(I581*H581,2)</f>
        <v>0</v>
      </c>
      <c r="BL581" s="18" t="s">
        <v>242</v>
      </c>
      <c r="BM581" s="216" t="s">
        <v>1040</v>
      </c>
    </row>
    <row r="582" s="2" customFormat="1" ht="24.15" customHeight="1">
      <c r="A582" s="39"/>
      <c r="B582" s="40"/>
      <c r="C582" s="205" t="s">
        <v>1041</v>
      </c>
      <c r="D582" s="205" t="s">
        <v>128</v>
      </c>
      <c r="E582" s="206" t="s">
        <v>1042</v>
      </c>
      <c r="F582" s="207" t="s">
        <v>1043</v>
      </c>
      <c r="G582" s="208" t="s">
        <v>1044</v>
      </c>
      <c r="H582" s="209">
        <v>1</v>
      </c>
      <c r="I582" s="210"/>
      <c r="J582" s="211">
        <f>ROUND(I582*H582,2)</f>
        <v>0</v>
      </c>
      <c r="K582" s="207" t="s">
        <v>19</v>
      </c>
      <c r="L582" s="45"/>
      <c r="M582" s="212" t="s">
        <v>19</v>
      </c>
      <c r="N582" s="213" t="s">
        <v>46</v>
      </c>
      <c r="O582" s="85"/>
      <c r="P582" s="214">
        <f>O582*H582</f>
        <v>0</v>
      </c>
      <c r="Q582" s="214">
        <v>0</v>
      </c>
      <c r="R582" s="214">
        <f>Q582*H582</f>
        <v>0</v>
      </c>
      <c r="S582" s="214">
        <v>0</v>
      </c>
      <c r="T582" s="215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16" t="s">
        <v>242</v>
      </c>
      <c r="AT582" s="216" t="s">
        <v>128</v>
      </c>
      <c r="AU582" s="216" t="s">
        <v>85</v>
      </c>
      <c r="AY582" s="18" t="s">
        <v>125</v>
      </c>
      <c r="BE582" s="217">
        <f>IF(N582="základní",J582,0)</f>
        <v>0</v>
      </c>
      <c r="BF582" s="217">
        <f>IF(N582="snížená",J582,0)</f>
        <v>0</v>
      </c>
      <c r="BG582" s="217">
        <f>IF(N582="zákl. přenesená",J582,0)</f>
        <v>0</v>
      </c>
      <c r="BH582" s="217">
        <f>IF(N582="sníž. přenesená",J582,0)</f>
        <v>0</v>
      </c>
      <c r="BI582" s="217">
        <f>IF(N582="nulová",J582,0)</f>
        <v>0</v>
      </c>
      <c r="BJ582" s="18" t="s">
        <v>83</v>
      </c>
      <c r="BK582" s="217">
        <f>ROUND(I582*H582,2)</f>
        <v>0</v>
      </c>
      <c r="BL582" s="18" t="s">
        <v>242</v>
      </c>
      <c r="BM582" s="216" t="s">
        <v>1045</v>
      </c>
    </row>
    <row r="583" s="2" customFormat="1" ht="24.15" customHeight="1">
      <c r="A583" s="39"/>
      <c r="B583" s="40"/>
      <c r="C583" s="205" t="s">
        <v>1046</v>
      </c>
      <c r="D583" s="205" t="s">
        <v>128</v>
      </c>
      <c r="E583" s="206" t="s">
        <v>1047</v>
      </c>
      <c r="F583" s="207" t="s">
        <v>1048</v>
      </c>
      <c r="G583" s="208" t="s">
        <v>1049</v>
      </c>
      <c r="H583" s="273"/>
      <c r="I583" s="210"/>
      <c r="J583" s="211">
        <f>ROUND(I583*H583,2)</f>
        <v>0</v>
      </c>
      <c r="K583" s="207" t="s">
        <v>132</v>
      </c>
      <c r="L583" s="45"/>
      <c r="M583" s="212" t="s">
        <v>19</v>
      </c>
      <c r="N583" s="213" t="s">
        <v>46</v>
      </c>
      <c r="O583" s="85"/>
      <c r="P583" s="214">
        <f>O583*H583</f>
        <v>0</v>
      </c>
      <c r="Q583" s="214">
        <v>0</v>
      </c>
      <c r="R583" s="214">
        <f>Q583*H583</f>
        <v>0</v>
      </c>
      <c r="S583" s="214">
        <v>0</v>
      </c>
      <c r="T583" s="215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16" t="s">
        <v>242</v>
      </c>
      <c r="AT583" s="216" t="s">
        <v>128</v>
      </c>
      <c r="AU583" s="216" t="s">
        <v>85</v>
      </c>
      <c r="AY583" s="18" t="s">
        <v>125</v>
      </c>
      <c r="BE583" s="217">
        <f>IF(N583="základní",J583,0)</f>
        <v>0</v>
      </c>
      <c r="BF583" s="217">
        <f>IF(N583="snížená",J583,0)</f>
        <v>0</v>
      </c>
      <c r="BG583" s="217">
        <f>IF(N583="zákl. přenesená",J583,0)</f>
        <v>0</v>
      </c>
      <c r="BH583" s="217">
        <f>IF(N583="sníž. přenesená",J583,0)</f>
        <v>0</v>
      </c>
      <c r="BI583" s="217">
        <f>IF(N583="nulová",J583,0)</f>
        <v>0</v>
      </c>
      <c r="BJ583" s="18" t="s">
        <v>83</v>
      </c>
      <c r="BK583" s="217">
        <f>ROUND(I583*H583,2)</f>
        <v>0</v>
      </c>
      <c r="BL583" s="18" t="s">
        <v>242</v>
      </c>
      <c r="BM583" s="216" t="s">
        <v>1050</v>
      </c>
    </row>
    <row r="584" s="2" customFormat="1">
      <c r="A584" s="39"/>
      <c r="B584" s="40"/>
      <c r="C584" s="41"/>
      <c r="D584" s="218" t="s">
        <v>135</v>
      </c>
      <c r="E584" s="41"/>
      <c r="F584" s="219" t="s">
        <v>1051</v>
      </c>
      <c r="G584" s="41"/>
      <c r="H584" s="41"/>
      <c r="I584" s="220"/>
      <c r="J584" s="41"/>
      <c r="K584" s="41"/>
      <c r="L584" s="45"/>
      <c r="M584" s="221"/>
      <c r="N584" s="222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135</v>
      </c>
      <c r="AU584" s="18" t="s">
        <v>85</v>
      </c>
    </row>
    <row r="585" s="12" customFormat="1" ht="22.8" customHeight="1">
      <c r="A585" s="12"/>
      <c r="B585" s="189"/>
      <c r="C585" s="190"/>
      <c r="D585" s="191" t="s">
        <v>74</v>
      </c>
      <c r="E585" s="203" t="s">
        <v>1052</v>
      </c>
      <c r="F585" s="203" t="s">
        <v>1053</v>
      </c>
      <c r="G585" s="190"/>
      <c r="H585" s="190"/>
      <c r="I585" s="193"/>
      <c r="J585" s="204">
        <f>BK585</f>
        <v>0</v>
      </c>
      <c r="K585" s="190"/>
      <c r="L585" s="195"/>
      <c r="M585" s="196"/>
      <c r="N585" s="197"/>
      <c r="O585" s="197"/>
      <c r="P585" s="198">
        <f>SUM(P586:P619)</f>
        <v>0</v>
      </c>
      <c r="Q585" s="197"/>
      <c r="R585" s="198">
        <f>SUM(R586:R619)</f>
        <v>0.023152700000000002</v>
      </c>
      <c r="S585" s="197"/>
      <c r="T585" s="199">
        <f>SUM(T586:T619)</f>
        <v>0</v>
      </c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R585" s="200" t="s">
        <v>85</v>
      </c>
      <c r="AT585" s="201" t="s">
        <v>74</v>
      </c>
      <c r="AU585" s="201" t="s">
        <v>83</v>
      </c>
      <c r="AY585" s="200" t="s">
        <v>125</v>
      </c>
      <c r="BK585" s="202">
        <f>SUM(BK586:BK619)</f>
        <v>0</v>
      </c>
    </row>
    <row r="586" s="2" customFormat="1" ht="16.5" customHeight="1">
      <c r="A586" s="39"/>
      <c r="B586" s="40"/>
      <c r="C586" s="205" t="s">
        <v>1054</v>
      </c>
      <c r="D586" s="205" t="s">
        <v>128</v>
      </c>
      <c r="E586" s="206" t="s">
        <v>1055</v>
      </c>
      <c r="F586" s="207" t="s">
        <v>1056</v>
      </c>
      <c r="G586" s="208" t="s">
        <v>188</v>
      </c>
      <c r="H586" s="209">
        <v>30</v>
      </c>
      <c r="I586" s="210"/>
      <c r="J586" s="211">
        <f>ROUND(I586*H586,2)</f>
        <v>0</v>
      </c>
      <c r="K586" s="207" t="s">
        <v>132</v>
      </c>
      <c r="L586" s="45"/>
      <c r="M586" s="212" t="s">
        <v>19</v>
      </c>
      <c r="N586" s="213" t="s">
        <v>46</v>
      </c>
      <c r="O586" s="85"/>
      <c r="P586" s="214">
        <f>O586*H586</f>
        <v>0</v>
      </c>
      <c r="Q586" s="214">
        <v>0</v>
      </c>
      <c r="R586" s="214">
        <f>Q586*H586</f>
        <v>0</v>
      </c>
      <c r="S586" s="214">
        <v>0</v>
      </c>
      <c r="T586" s="215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16" t="s">
        <v>242</v>
      </c>
      <c r="AT586" s="216" t="s">
        <v>128</v>
      </c>
      <c r="AU586" s="216" t="s">
        <v>85</v>
      </c>
      <c r="AY586" s="18" t="s">
        <v>125</v>
      </c>
      <c r="BE586" s="217">
        <f>IF(N586="základní",J586,0)</f>
        <v>0</v>
      </c>
      <c r="BF586" s="217">
        <f>IF(N586="snížená",J586,0)</f>
        <v>0</v>
      </c>
      <c r="BG586" s="217">
        <f>IF(N586="zákl. přenesená",J586,0)</f>
        <v>0</v>
      </c>
      <c r="BH586" s="217">
        <f>IF(N586="sníž. přenesená",J586,0)</f>
        <v>0</v>
      </c>
      <c r="BI586" s="217">
        <f>IF(N586="nulová",J586,0)</f>
        <v>0</v>
      </c>
      <c r="BJ586" s="18" t="s">
        <v>83</v>
      </c>
      <c r="BK586" s="217">
        <f>ROUND(I586*H586,2)</f>
        <v>0</v>
      </c>
      <c r="BL586" s="18" t="s">
        <v>242</v>
      </c>
      <c r="BM586" s="216" t="s">
        <v>1057</v>
      </c>
    </row>
    <row r="587" s="2" customFormat="1">
      <c r="A587" s="39"/>
      <c r="B587" s="40"/>
      <c r="C587" s="41"/>
      <c r="D587" s="218" t="s">
        <v>135</v>
      </c>
      <c r="E587" s="41"/>
      <c r="F587" s="219" t="s">
        <v>1058</v>
      </c>
      <c r="G587" s="41"/>
      <c r="H587" s="41"/>
      <c r="I587" s="220"/>
      <c r="J587" s="41"/>
      <c r="K587" s="41"/>
      <c r="L587" s="45"/>
      <c r="M587" s="221"/>
      <c r="N587" s="222"/>
      <c r="O587" s="85"/>
      <c r="P587" s="85"/>
      <c r="Q587" s="85"/>
      <c r="R587" s="85"/>
      <c r="S587" s="85"/>
      <c r="T587" s="86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135</v>
      </c>
      <c r="AU587" s="18" t="s">
        <v>85</v>
      </c>
    </row>
    <row r="588" s="13" customFormat="1">
      <c r="A588" s="13"/>
      <c r="B588" s="227"/>
      <c r="C588" s="228"/>
      <c r="D588" s="229" t="s">
        <v>192</v>
      </c>
      <c r="E588" s="230" t="s">
        <v>19</v>
      </c>
      <c r="F588" s="231" t="s">
        <v>1059</v>
      </c>
      <c r="G588" s="228"/>
      <c r="H588" s="232">
        <v>30</v>
      </c>
      <c r="I588" s="233"/>
      <c r="J588" s="228"/>
      <c r="K588" s="228"/>
      <c r="L588" s="234"/>
      <c r="M588" s="235"/>
      <c r="N588" s="236"/>
      <c r="O588" s="236"/>
      <c r="P588" s="236"/>
      <c r="Q588" s="236"/>
      <c r="R588" s="236"/>
      <c r="S588" s="236"/>
      <c r="T588" s="237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8" t="s">
        <v>192</v>
      </c>
      <c r="AU588" s="238" t="s">
        <v>85</v>
      </c>
      <c r="AV588" s="13" t="s">
        <v>85</v>
      </c>
      <c r="AW588" s="13" t="s">
        <v>36</v>
      </c>
      <c r="AX588" s="13" t="s">
        <v>83</v>
      </c>
      <c r="AY588" s="238" t="s">
        <v>125</v>
      </c>
    </row>
    <row r="589" s="2" customFormat="1" ht="24.15" customHeight="1">
      <c r="A589" s="39"/>
      <c r="B589" s="40"/>
      <c r="C589" s="205" t="s">
        <v>1060</v>
      </c>
      <c r="D589" s="205" t="s">
        <v>128</v>
      </c>
      <c r="E589" s="206" t="s">
        <v>1061</v>
      </c>
      <c r="F589" s="207" t="s">
        <v>1062</v>
      </c>
      <c r="G589" s="208" t="s">
        <v>188</v>
      </c>
      <c r="H589" s="209">
        <v>30</v>
      </c>
      <c r="I589" s="210"/>
      <c r="J589" s="211">
        <f>ROUND(I589*H589,2)</f>
        <v>0</v>
      </c>
      <c r="K589" s="207" t="s">
        <v>132</v>
      </c>
      <c r="L589" s="45"/>
      <c r="M589" s="212" t="s">
        <v>19</v>
      </c>
      <c r="N589" s="213" t="s">
        <v>46</v>
      </c>
      <c r="O589" s="85"/>
      <c r="P589" s="214">
        <f>O589*H589</f>
        <v>0</v>
      </c>
      <c r="Q589" s="214">
        <v>0.00038000000000000002</v>
      </c>
      <c r="R589" s="214">
        <f>Q589*H589</f>
        <v>0.0114</v>
      </c>
      <c r="S589" s="214">
        <v>0</v>
      </c>
      <c r="T589" s="215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16" t="s">
        <v>242</v>
      </c>
      <c r="AT589" s="216" t="s">
        <v>128</v>
      </c>
      <c r="AU589" s="216" t="s">
        <v>85</v>
      </c>
      <c r="AY589" s="18" t="s">
        <v>125</v>
      </c>
      <c r="BE589" s="217">
        <f>IF(N589="základní",J589,0)</f>
        <v>0</v>
      </c>
      <c r="BF589" s="217">
        <f>IF(N589="snížená",J589,0)</f>
        <v>0</v>
      </c>
      <c r="BG589" s="217">
        <f>IF(N589="zákl. přenesená",J589,0)</f>
        <v>0</v>
      </c>
      <c r="BH589" s="217">
        <f>IF(N589="sníž. přenesená",J589,0)</f>
        <v>0</v>
      </c>
      <c r="BI589" s="217">
        <f>IF(N589="nulová",J589,0)</f>
        <v>0</v>
      </c>
      <c r="BJ589" s="18" t="s">
        <v>83</v>
      </c>
      <c r="BK589" s="217">
        <f>ROUND(I589*H589,2)</f>
        <v>0</v>
      </c>
      <c r="BL589" s="18" t="s">
        <v>242</v>
      </c>
      <c r="BM589" s="216" t="s">
        <v>1063</v>
      </c>
    </row>
    <row r="590" s="2" customFormat="1">
      <c r="A590" s="39"/>
      <c r="B590" s="40"/>
      <c r="C590" s="41"/>
      <c r="D590" s="218" t="s">
        <v>135</v>
      </c>
      <c r="E590" s="41"/>
      <c r="F590" s="219" t="s">
        <v>1064</v>
      </c>
      <c r="G590" s="41"/>
      <c r="H590" s="41"/>
      <c r="I590" s="220"/>
      <c r="J590" s="41"/>
      <c r="K590" s="41"/>
      <c r="L590" s="45"/>
      <c r="M590" s="221"/>
      <c r="N590" s="222"/>
      <c r="O590" s="85"/>
      <c r="P590" s="85"/>
      <c r="Q590" s="85"/>
      <c r="R590" s="85"/>
      <c r="S590" s="85"/>
      <c r="T590" s="86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135</v>
      </c>
      <c r="AU590" s="18" t="s">
        <v>85</v>
      </c>
    </row>
    <row r="591" s="13" customFormat="1">
      <c r="A591" s="13"/>
      <c r="B591" s="227"/>
      <c r="C591" s="228"/>
      <c r="D591" s="229" t="s">
        <v>192</v>
      </c>
      <c r="E591" s="230" t="s">
        <v>19</v>
      </c>
      <c r="F591" s="231" t="s">
        <v>1059</v>
      </c>
      <c r="G591" s="228"/>
      <c r="H591" s="232">
        <v>30</v>
      </c>
      <c r="I591" s="233"/>
      <c r="J591" s="228"/>
      <c r="K591" s="228"/>
      <c r="L591" s="234"/>
      <c r="M591" s="235"/>
      <c r="N591" s="236"/>
      <c r="O591" s="236"/>
      <c r="P591" s="236"/>
      <c r="Q591" s="236"/>
      <c r="R591" s="236"/>
      <c r="S591" s="236"/>
      <c r="T591" s="237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8" t="s">
        <v>192</v>
      </c>
      <c r="AU591" s="238" t="s">
        <v>85</v>
      </c>
      <c r="AV591" s="13" t="s">
        <v>85</v>
      </c>
      <c r="AW591" s="13" t="s">
        <v>36</v>
      </c>
      <c r="AX591" s="13" t="s">
        <v>83</v>
      </c>
      <c r="AY591" s="238" t="s">
        <v>125</v>
      </c>
    </row>
    <row r="592" s="2" customFormat="1" ht="16.5" customHeight="1">
      <c r="A592" s="39"/>
      <c r="B592" s="40"/>
      <c r="C592" s="205" t="s">
        <v>1065</v>
      </c>
      <c r="D592" s="205" t="s">
        <v>128</v>
      </c>
      <c r="E592" s="206" t="s">
        <v>1066</v>
      </c>
      <c r="F592" s="207" t="s">
        <v>1067</v>
      </c>
      <c r="G592" s="208" t="s">
        <v>344</v>
      </c>
      <c r="H592" s="209">
        <v>1</v>
      </c>
      <c r="I592" s="210"/>
      <c r="J592" s="211">
        <f>ROUND(I592*H592,2)</f>
        <v>0</v>
      </c>
      <c r="K592" s="207" t="s">
        <v>19</v>
      </c>
      <c r="L592" s="45"/>
      <c r="M592" s="212" t="s">
        <v>19</v>
      </c>
      <c r="N592" s="213" t="s">
        <v>46</v>
      </c>
      <c r="O592" s="85"/>
      <c r="P592" s="214">
        <f>O592*H592</f>
        <v>0</v>
      </c>
      <c r="Q592" s="214">
        <v>0.00013999999999999999</v>
      </c>
      <c r="R592" s="214">
        <f>Q592*H592</f>
        <v>0.00013999999999999999</v>
      </c>
      <c r="S592" s="214">
        <v>0</v>
      </c>
      <c r="T592" s="215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16" t="s">
        <v>242</v>
      </c>
      <c r="AT592" s="216" t="s">
        <v>128</v>
      </c>
      <c r="AU592" s="216" t="s">
        <v>85</v>
      </c>
      <c r="AY592" s="18" t="s">
        <v>125</v>
      </c>
      <c r="BE592" s="217">
        <f>IF(N592="základní",J592,0)</f>
        <v>0</v>
      </c>
      <c r="BF592" s="217">
        <f>IF(N592="snížená",J592,0)</f>
        <v>0</v>
      </c>
      <c r="BG592" s="217">
        <f>IF(N592="zákl. přenesená",J592,0)</f>
        <v>0</v>
      </c>
      <c r="BH592" s="217">
        <f>IF(N592="sníž. přenesená",J592,0)</f>
        <v>0</v>
      </c>
      <c r="BI592" s="217">
        <f>IF(N592="nulová",J592,0)</f>
        <v>0</v>
      </c>
      <c r="BJ592" s="18" t="s">
        <v>83</v>
      </c>
      <c r="BK592" s="217">
        <f>ROUND(I592*H592,2)</f>
        <v>0</v>
      </c>
      <c r="BL592" s="18" t="s">
        <v>242</v>
      </c>
      <c r="BM592" s="216" t="s">
        <v>1068</v>
      </c>
    </row>
    <row r="593" s="13" customFormat="1">
      <c r="A593" s="13"/>
      <c r="B593" s="227"/>
      <c r="C593" s="228"/>
      <c r="D593" s="229" t="s">
        <v>192</v>
      </c>
      <c r="E593" s="230" t="s">
        <v>19</v>
      </c>
      <c r="F593" s="231" t="s">
        <v>1069</v>
      </c>
      <c r="G593" s="228"/>
      <c r="H593" s="232">
        <v>1</v>
      </c>
      <c r="I593" s="233"/>
      <c r="J593" s="228"/>
      <c r="K593" s="228"/>
      <c r="L593" s="234"/>
      <c r="M593" s="235"/>
      <c r="N593" s="236"/>
      <c r="O593" s="236"/>
      <c r="P593" s="236"/>
      <c r="Q593" s="236"/>
      <c r="R593" s="236"/>
      <c r="S593" s="236"/>
      <c r="T593" s="237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8" t="s">
        <v>192</v>
      </c>
      <c r="AU593" s="238" t="s">
        <v>85</v>
      </c>
      <c r="AV593" s="13" t="s">
        <v>85</v>
      </c>
      <c r="AW593" s="13" t="s">
        <v>36</v>
      </c>
      <c r="AX593" s="13" t="s">
        <v>83</v>
      </c>
      <c r="AY593" s="238" t="s">
        <v>125</v>
      </c>
    </row>
    <row r="594" s="2" customFormat="1" ht="24.15" customHeight="1">
      <c r="A594" s="39"/>
      <c r="B594" s="40"/>
      <c r="C594" s="205" t="s">
        <v>1070</v>
      </c>
      <c r="D594" s="205" t="s">
        <v>128</v>
      </c>
      <c r="E594" s="206" t="s">
        <v>1071</v>
      </c>
      <c r="F594" s="207" t="s">
        <v>1072</v>
      </c>
      <c r="G594" s="208" t="s">
        <v>270</v>
      </c>
      <c r="H594" s="209">
        <v>18</v>
      </c>
      <c r="I594" s="210"/>
      <c r="J594" s="211">
        <f>ROUND(I594*H594,2)</f>
        <v>0</v>
      </c>
      <c r="K594" s="207" t="s">
        <v>132</v>
      </c>
      <c r="L594" s="45"/>
      <c r="M594" s="212" t="s">
        <v>19</v>
      </c>
      <c r="N594" s="213" t="s">
        <v>46</v>
      </c>
      <c r="O594" s="85"/>
      <c r="P594" s="214">
        <f>O594*H594</f>
        <v>0</v>
      </c>
      <c r="Q594" s="214">
        <v>1.0000000000000001E-05</v>
      </c>
      <c r="R594" s="214">
        <f>Q594*H594</f>
        <v>0.00018000000000000001</v>
      </c>
      <c r="S594" s="214">
        <v>0</v>
      </c>
      <c r="T594" s="215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16" t="s">
        <v>242</v>
      </c>
      <c r="AT594" s="216" t="s">
        <v>128</v>
      </c>
      <c r="AU594" s="216" t="s">
        <v>85</v>
      </c>
      <c r="AY594" s="18" t="s">
        <v>125</v>
      </c>
      <c r="BE594" s="217">
        <f>IF(N594="základní",J594,0)</f>
        <v>0</v>
      </c>
      <c r="BF594" s="217">
        <f>IF(N594="snížená",J594,0)</f>
        <v>0</v>
      </c>
      <c r="BG594" s="217">
        <f>IF(N594="zákl. přenesená",J594,0)</f>
        <v>0</v>
      </c>
      <c r="BH594" s="217">
        <f>IF(N594="sníž. přenesená",J594,0)</f>
        <v>0</v>
      </c>
      <c r="BI594" s="217">
        <f>IF(N594="nulová",J594,0)</f>
        <v>0</v>
      </c>
      <c r="BJ594" s="18" t="s">
        <v>83</v>
      </c>
      <c r="BK594" s="217">
        <f>ROUND(I594*H594,2)</f>
        <v>0</v>
      </c>
      <c r="BL594" s="18" t="s">
        <v>242</v>
      </c>
      <c r="BM594" s="216" t="s">
        <v>1073</v>
      </c>
    </row>
    <row r="595" s="2" customFormat="1">
      <c r="A595" s="39"/>
      <c r="B595" s="40"/>
      <c r="C595" s="41"/>
      <c r="D595" s="218" t="s">
        <v>135</v>
      </c>
      <c r="E595" s="41"/>
      <c r="F595" s="219" t="s">
        <v>1074</v>
      </c>
      <c r="G595" s="41"/>
      <c r="H595" s="41"/>
      <c r="I595" s="220"/>
      <c r="J595" s="41"/>
      <c r="K595" s="41"/>
      <c r="L595" s="45"/>
      <c r="M595" s="221"/>
      <c r="N595" s="222"/>
      <c r="O595" s="85"/>
      <c r="P595" s="85"/>
      <c r="Q595" s="85"/>
      <c r="R595" s="85"/>
      <c r="S595" s="85"/>
      <c r="T595" s="86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135</v>
      </c>
      <c r="AU595" s="18" t="s">
        <v>85</v>
      </c>
    </row>
    <row r="596" s="13" customFormat="1">
      <c r="A596" s="13"/>
      <c r="B596" s="227"/>
      <c r="C596" s="228"/>
      <c r="D596" s="229" t="s">
        <v>192</v>
      </c>
      <c r="E596" s="230" t="s">
        <v>19</v>
      </c>
      <c r="F596" s="231" t="s">
        <v>1075</v>
      </c>
      <c r="G596" s="228"/>
      <c r="H596" s="232">
        <v>18</v>
      </c>
      <c r="I596" s="233"/>
      <c r="J596" s="228"/>
      <c r="K596" s="228"/>
      <c r="L596" s="234"/>
      <c r="M596" s="235"/>
      <c r="N596" s="236"/>
      <c r="O596" s="236"/>
      <c r="P596" s="236"/>
      <c r="Q596" s="236"/>
      <c r="R596" s="236"/>
      <c r="S596" s="236"/>
      <c r="T596" s="237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8" t="s">
        <v>192</v>
      </c>
      <c r="AU596" s="238" t="s">
        <v>85</v>
      </c>
      <c r="AV596" s="13" t="s">
        <v>85</v>
      </c>
      <c r="AW596" s="13" t="s">
        <v>36</v>
      </c>
      <c r="AX596" s="13" t="s">
        <v>83</v>
      </c>
      <c r="AY596" s="238" t="s">
        <v>125</v>
      </c>
    </row>
    <row r="597" s="2" customFormat="1" ht="21.75" customHeight="1">
      <c r="A597" s="39"/>
      <c r="B597" s="40"/>
      <c r="C597" s="205" t="s">
        <v>1076</v>
      </c>
      <c r="D597" s="205" t="s">
        <v>128</v>
      </c>
      <c r="E597" s="206" t="s">
        <v>1077</v>
      </c>
      <c r="F597" s="207" t="s">
        <v>1078</v>
      </c>
      <c r="G597" s="208" t="s">
        <v>270</v>
      </c>
      <c r="H597" s="209">
        <v>18</v>
      </c>
      <c r="I597" s="210"/>
      <c r="J597" s="211">
        <f>ROUND(I597*H597,2)</f>
        <v>0</v>
      </c>
      <c r="K597" s="207" t="s">
        <v>132</v>
      </c>
      <c r="L597" s="45"/>
      <c r="M597" s="212" t="s">
        <v>19</v>
      </c>
      <c r="N597" s="213" t="s">
        <v>46</v>
      </c>
      <c r="O597" s="85"/>
      <c r="P597" s="214">
        <f>O597*H597</f>
        <v>0</v>
      </c>
      <c r="Q597" s="214">
        <v>4.0000000000000003E-05</v>
      </c>
      <c r="R597" s="214">
        <f>Q597*H597</f>
        <v>0.00072000000000000005</v>
      </c>
      <c r="S597" s="214">
        <v>0</v>
      </c>
      <c r="T597" s="215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16" t="s">
        <v>242</v>
      </c>
      <c r="AT597" s="216" t="s">
        <v>128</v>
      </c>
      <c r="AU597" s="216" t="s">
        <v>85</v>
      </c>
      <c r="AY597" s="18" t="s">
        <v>125</v>
      </c>
      <c r="BE597" s="217">
        <f>IF(N597="základní",J597,0)</f>
        <v>0</v>
      </c>
      <c r="BF597" s="217">
        <f>IF(N597="snížená",J597,0)</f>
        <v>0</v>
      </c>
      <c r="BG597" s="217">
        <f>IF(N597="zákl. přenesená",J597,0)</f>
        <v>0</v>
      </c>
      <c r="BH597" s="217">
        <f>IF(N597="sníž. přenesená",J597,0)</f>
        <v>0</v>
      </c>
      <c r="BI597" s="217">
        <f>IF(N597="nulová",J597,0)</f>
        <v>0</v>
      </c>
      <c r="BJ597" s="18" t="s">
        <v>83</v>
      </c>
      <c r="BK597" s="217">
        <f>ROUND(I597*H597,2)</f>
        <v>0</v>
      </c>
      <c r="BL597" s="18" t="s">
        <v>242</v>
      </c>
      <c r="BM597" s="216" t="s">
        <v>1079</v>
      </c>
    </row>
    <row r="598" s="2" customFormat="1">
      <c r="A598" s="39"/>
      <c r="B598" s="40"/>
      <c r="C598" s="41"/>
      <c r="D598" s="218" t="s">
        <v>135</v>
      </c>
      <c r="E598" s="41"/>
      <c r="F598" s="219" t="s">
        <v>1080</v>
      </c>
      <c r="G598" s="41"/>
      <c r="H598" s="41"/>
      <c r="I598" s="220"/>
      <c r="J598" s="41"/>
      <c r="K598" s="41"/>
      <c r="L598" s="45"/>
      <c r="M598" s="221"/>
      <c r="N598" s="222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135</v>
      </c>
      <c r="AU598" s="18" t="s">
        <v>85</v>
      </c>
    </row>
    <row r="599" s="13" customFormat="1">
      <c r="A599" s="13"/>
      <c r="B599" s="227"/>
      <c r="C599" s="228"/>
      <c r="D599" s="229" t="s">
        <v>192</v>
      </c>
      <c r="E599" s="230" t="s">
        <v>19</v>
      </c>
      <c r="F599" s="231" t="s">
        <v>1075</v>
      </c>
      <c r="G599" s="228"/>
      <c r="H599" s="232">
        <v>18</v>
      </c>
      <c r="I599" s="233"/>
      <c r="J599" s="228"/>
      <c r="K599" s="228"/>
      <c r="L599" s="234"/>
      <c r="M599" s="235"/>
      <c r="N599" s="236"/>
      <c r="O599" s="236"/>
      <c r="P599" s="236"/>
      <c r="Q599" s="236"/>
      <c r="R599" s="236"/>
      <c r="S599" s="236"/>
      <c r="T599" s="23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8" t="s">
        <v>192</v>
      </c>
      <c r="AU599" s="238" t="s">
        <v>85</v>
      </c>
      <c r="AV599" s="13" t="s">
        <v>85</v>
      </c>
      <c r="AW599" s="13" t="s">
        <v>36</v>
      </c>
      <c r="AX599" s="13" t="s">
        <v>83</v>
      </c>
      <c r="AY599" s="238" t="s">
        <v>125</v>
      </c>
    </row>
    <row r="600" s="2" customFormat="1" ht="21.75" customHeight="1">
      <c r="A600" s="39"/>
      <c r="B600" s="40"/>
      <c r="C600" s="205" t="s">
        <v>1081</v>
      </c>
      <c r="D600" s="205" t="s">
        <v>128</v>
      </c>
      <c r="E600" s="206" t="s">
        <v>1082</v>
      </c>
      <c r="F600" s="207" t="s">
        <v>1083</v>
      </c>
      <c r="G600" s="208" t="s">
        <v>270</v>
      </c>
      <c r="H600" s="209">
        <v>18</v>
      </c>
      <c r="I600" s="210"/>
      <c r="J600" s="211">
        <f>ROUND(I600*H600,2)</f>
        <v>0</v>
      </c>
      <c r="K600" s="207" t="s">
        <v>132</v>
      </c>
      <c r="L600" s="45"/>
      <c r="M600" s="212" t="s">
        <v>19</v>
      </c>
      <c r="N600" s="213" t="s">
        <v>46</v>
      </c>
      <c r="O600" s="85"/>
      <c r="P600" s="214">
        <f>O600*H600</f>
        <v>0</v>
      </c>
      <c r="Q600" s="214">
        <v>6.9999999999999994E-05</v>
      </c>
      <c r="R600" s="214">
        <f>Q600*H600</f>
        <v>0.0012599999999999998</v>
      </c>
      <c r="S600" s="214">
        <v>0</v>
      </c>
      <c r="T600" s="215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16" t="s">
        <v>242</v>
      </c>
      <c r="AT600" s="216" t="s">
        <v>128</v>
      </c>
      <c r="AU600" s="216" t="s">
        <v>85</v>
      </c>
      <c r="AY600" s="18" t="s">
        <v>125</v>
      </c>
      <c r="BE600" s="217">
        <f>IF(N600="základní",J600,0)</f>
        <v>0</v>
      </c>
      <c r="BF600" s="217">
        <f>IF(N600="snížená",J600,0)</f>
        <v>0</v>
      </c>
      <c r="BG600" s="217">
        <f>IF(N600="zákl. přenesená",J600,0)</f>
        <v>0</v>
      </c>
      <c r="BH600" s="217">
        <f>IF(N600="sníž. přenesená",J600,0)</f>
        <v>0</v>
      </c>
      <c r="BI600" s="217">
        <f>IF(N600="nulová",J600,0)</f>
        <v>0</v>
      </c>
      <c r="BJ600" s="18" t="s">
        <v>83</v>
      </c>
      <c r="BK600" s="217">
        <f>ROUND(I600*H600,2)</f>
        <v>0</v>
      </c>
      <c r="BL600" s="18" t="s">
        <v>242</v>
      </c>
      <c r="BM600" s="216" t="s">
        <v>1084</v>
      </c>
    </row>
    <row r="601" s="2" customFormat="1">
      <c r="A601" s="39"/>
      <c r="B601" s="40"/>
      <c r="C601" s="41"/>
      <c r="D601" s="218" t="s">
        <v>135</v>
      </c>
      <c r="E601" s="41"/>
      <c r="F601" s="219" t="s">
        <v>1085</v>
      </c>
      <c r="G601" s="41"/>
      <c r="H601" s="41"/>
      <c r="I601" s="220"/>
      <c r="J601" s="41"/>
      <c r="K601" s="41"/>
      <c r="L601" s="45"/>
      <c r="M601" s="221"/>
      <c r="N601" s="222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135</v>
      </c>
      <c r="AU601" s="18" t="s">
        <v>85</v>
      </c>
    </row>
    <row r="602" s="13" customFormat="1">
      <c r="A602" s="13"/>
      <c r="B602" s="227"/>
      <c r="C602" s="228"/>
      <c r="D602" s="229" t="s">
        <v>192</v>
      </c>
      <c r="E602" s="230" t="s">
        <v>19</v>
      </c>
      <c r="F602" s="231" t="s">
        <v>1075</v>
      </c>
      <c r="G602" s="228"/>
      <c r="H602" s="232">
        <v>18</v>
      </c>
      <c r="I602" s="233"/>
      <c r="J602" s="228"/>
      <c r="K602" s="228"/>
      <c r="L602" s="234"/>
      <c r="M602" s="235"/>
      <c r="N602" s="236"/>
      <c r="O602" s="236"/>
      <c r="P602" s="236"/>
      <c r="Q602" s="236"/>
      <c r="R602" s="236"/>
      <c r="S602" s="236"/>
      <c r="T602" s="237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8" t="s">
        <v>192</v>
      </c>
      <c r="AU602" s="238" t="s">
        <v>85</v>
      </c>
      <c r="AV602" s="13" t="s">
        <v>85</v>
      </c>
      <c r="AW602" s="13" t="s">
        <v>36</v>
      </c>
      <c r="AX602" s="13" t="s">
        <v>83</v>
      </c>
      <c r="AY602" s="238" t="s">
        <v>125</v>
      </c>
    </row>
    <row r="603" s="2" customFormat="1" ht="16.5" customHeight="1">
      <c r="A603" s="39"/>
      <c r="B603" s="40"/>
      <c r="C603" s="205" t="s">
        <v>1086</v>
      </c>
      <c r="D603" s="205" t="s">
        <v>128</v>
      </c>
      <c r="E603" s="206" t="s">
        <v>1087</v>
      </c>
      <c r="F603" s="207" t="s">
        <v>1088</v>
      </c>
      <c r="G603" s="208" t="s">
        <v>188</v>
      </c>
      <c r="H603" s="209">
        <v>6.2400000000000002</v>
      </c>
      <c r="I603" s="210"/>
      <c r="J603" s="211">
        <f>ROUND(I603*H603,2)</f>
        <v>0</v>
      </c>
      <c r="K603" s="207" t="s">
        <v>132</v>
      </c>
      <c r="L603" s="45"/>
      <c r="M603" s="212" t="s">
        <v>19</v>
      </c>
      <c r="N603" s="213" t="s">
        <v>46</v>
      </c>
      <c r="O603" s="85"/>
      <c r="P603" s="214">
        <f>O603*H603</f>
        <v>0</v>
      </c>
      <c r="Q603" s="214">
        <v>0</v>
      </c>
      <c r="R603" s="214">
        <f>Q603*H603</f>
        <v>0</v>
      </c>
      <c r="S603" s="214">
        <v>0</v>
      </c>
      <c r="T603" s="215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16" t="s">
        <v>242</v>
      </c>
      <c r="AT603" s="216" t="s">
        <v>128</v>
      </c>
      <c r="AU603" s="216" t="s">
        <v>85</v>
      </c>
      <c r="AY603" s="18" t="s">
        <v>125</v>
      </c>
      <c r="BE603" s="217">
        <f>IF(N603="základní",J603,0)</f>
        <v>0</v>
      </c>
      <c r="BF603" s="217">
        <f>IF(N603="snížená",J603,0)</f>
        <v>0</v>
      </c>
      <c r="BG603" s="217">
        <f>IF(N603="zákl. přenesená",J603,0)</f>
        <v>0</v>
      </c>
      <c r="BH603" s="217">
        <f>IF(N603="sníž. přenesená",J603,0)</f>
        <v>0</v>
      </c>
      <c r="BI603" s="217">
        <f>IF(N603="nulová",J603,0)</f>
        <v>0</v>
      </c>
      <c r="BJ603" s="18" t="s">
        <v>83</v>
      </c>
      <c r="BK603" s="217">
        <f>ROUND(I603*H603,2)</f>
        <v>0</v>
      </c>
      <c r="BL603" s="18" t="s">
        <v>242</v>
      </c>
      <c r="BM603" s="216" t="s">
        <v>1089</v>
      </c>
    </row>
    <row r="604" s="2" customFormat="1">
      <c r="A604" s="39"/>
      <c r="B604" s="40"/>
      <c r="C604" s="41"/>
      <c r="D604" s="218" t="s">
        <v>135</v>
      </c>
      <c r="E604" s="41"/>
      <c r="F604" s="219" t="s">
        <v>1090</v>
      </c>
      <c r="G604" s="41"/>
      <c r="H604" s="41"/>
      <c r="I604" s="220"/>
      <c r="J604" s="41"/>
      <c r="K604" s="41"/>
      <c r="L604" s="45"/>
      <c r="M604" s="221"/>
      <c r="N604" s="222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135</v>
      </c>
      <c r="AU604" s="18" t="s">
        <v>85</v>
      </c>
    </row>
    <row r="605" s="13" customFormat="1">
      <c r="A605" s="13"/>
      <c r="B605" s="227"/>
      <c r="C605" s="228"/>
      <c r="D605" s="229" t="s">
        <v>192</v>
      </c>
      <c r="E605" s="230" t="s">
        <v>19</v>
      </c>
      <c r="F605" s="231" t="s">
        <v>355</v>
      </c>
      <c r="G605" s="228"/>
      <c r="H605" s="232">
        <v>6.2400000000000002</v>
      </c>
      <c r="I605" s="233"/>
      <c r="J605" s="228"/>
      <c r="K605" s="228"/>
      <c r="L605" s="234"/>
      <c r="M605" s="235"/>
      <c r="N605" s="236"/>
      <c r="O605" s="236"/>
      <c r="P605" s="236"/>
      <c r="Q605" s="236"/>
      <c r="R605" s="236"/>
      <c r="S605" s="236"/>
      <c r="T605" s="237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8" t="s">
        <v>192</v>
      </c>
      <c r="AU605" s="238" t="s">
        <v>85</v>
      </c>
      <c r="AV605" s="13" t="s">
        <v>85</v>
      </c>
      <c r="AW605" s="13" t="s">
        <v>36</v>
      </c>
      <c r="AX605" s="13" t="s">
        <v>83</v>
      </c>
      <c r="AY605" s="238" t="s">
        <v>125</v>
      </c>
    </row>
    <row r="606" s="2" customFormat="1" ht="24.15" customHeight="1">
      <c r="A606" s="39"/>
      <c r="B606" s="40"/>
      <c r="C606" s="205" t="s">
        <v>1091</v>
      </c>
      <c r="D606" s="205" t="s">
        <v>128</v>
      </c>
      <c r="E606" s="206" t="s">
        <v>1092</v>
      </c>
      <c r="F606" s="207" t="s">
        <v>1093</v>
      </c>
      <c r="G606" s="208" t="s">
        <v>188</v>
      </c>
      <c r="H606" s="209">
        <v>10.503</v>
      </c>
      <c r="I606" s="210"/>
      <c r="J606" s="211">
        <f>ROUND(I606*H606,2)</f>
        <v>0</v>
      </c>
      <c r="K606" s="207" t="s">
        <v>132</v>
      </c>
      <c r="L606" s="45"/>
      <c r="M606" s="212" t="s">
        <v>19</v>
      </c>
      <c r="N606" s="213" t="s">
        <v>46</v>
      </c>
      <c r="O606" s="85"/>
      <c r="P606" s="214">
        <f>O606*H606</f>
        <v>0</v>
      </c>
      <c r="Q606" s="214">
        <v>0.00011</v>
      </c>
      <c r="R606" s="214">
        <f>Q606*H606</f>
        <v>0.00115533</v>
      </c>
      <c r="S606" s="214">
        <v>0</v>
      </c>
      <c r="T606" s="215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16" t="s">
        <v>242</v>
      </c>
      <c r="AT606" s="216" t="s">
        <v>128</v>
      </c>
      <c r="AU606" s="216" t="s">
        <v>85</v>
      </c>
      <c r="AY606" s="18" t="s">
        <v>125</v>
      </c>
      <c r="BE606" s="217">
        <f>IF(N606="základní",J606,0)</f>
        <v>0</v>
      </c>
      <c r="BF606" s="217">
        <f>IF(N606="snížená",J606,0)</f>
        <v>0</v>
      </c>
      <c r="BG606" s="217">
        <f>IF(N606="zákl. přenesená",J606,0)</f>
        <v>0</v>
      </c>
      <c r="BH606" s="217">
        <f>IF(N606="sníž. přenesená",J606,0)</f>
        <v>0</v>
      </c>
      <c r="BI606" s="217">
        <f>IF(N606="nulová",J606,0)</f>
        <v>0</v>
      </c>
      <c r="BJ606" s="18" t="s">
        <v>83</v>
      </c>
      <c r="BK606" s="217">
        <f>ROUND(I606*H606,2)</f>
        <v>0</v>
      </c>
      <c r="BL606" s="18" t="s">
        <v>242</v>
      </c>
      <c r="BM606" s="216" t="s">
        <v>1094</v>
      </c>
    </row>
    <row r="607" s="2" customFormat="1">
      <c r="A607" s="39"/>
      <c r="B607" s="40"/>
      <c r="C607" s="41"/>
      <c r="D607" s="218" t="s">
        <v>135</v>
      </c>
      <c r="E607" s="41"/>
      <c r="F607" s="219" t="s">
        <v>1095</v>
      </c>
      <c r="G607" s="41"/>
      <c r="H607" s="41"/>
      <c r="I607" s="220"/>
      <c r="J607" s="41"/>
      <c r="K607" s="41"/>
      <c r="L607" s="45"/>
      <c r="M607" s="221"/>
      <c r="N607" s="222"/>
      <c r="O607" s="85"/>
      <c r="P607" s="85"/>
      <c r="Q607" s="85"/>
      <c r="R607" s="85"/>
      <c r="S607" s="85"/>
      <c r="T607" s="86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135</v>
      </c>
      <c r="AU607" s="18" t="s">
        <v>85</v>
      </c>
    </row>
    <row r="608" s="13" customFormat="1">
      <c r="A608" s="13"/>
      <c r="B608" s="227"/>
      <c r="C608" s="228"/>
      <c r="D608" s="229" t="s">
        <v>192</v>
      </c>
      <c r="E608" s="230" t="s">
        <v>19</v>
      </c>
      <c r="F608" s="231" t="s">
        <v>350</v>
      </c>
      <c r="G608" s="228"/>
      <c r="H608" s="232">
        <v>4.2629999999999999</v>
      </c>
      <c r="I608" s="233"/>
      <c r="J608" s="228"/>
      <c r="K608" s="228"/>
      <c r="L608" s="234"/>
      <c r="M608" s="235"/>
      <c r="N608" s="236"/>
      <c r="O608" s="236"/>
      <c r="P608" s="236"/>
      <c r="Q608" s="236"/>
      <c r="R608" s="236"/>
      <c r="S608" s="236"/>
      <c r="T608" s="237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8" t="s">
        <v>192</v>
      </c>
      <c r="AU608" s="238" t="s">
        <v>85</v>
      </c>
      <c r="AV608" s="13" t="s">
        <v>85</v>
      </c>
      <c r="AW608" s="13" t="s">
        <v>36</v>
      </c>
      <c r="AX608" s="13" t="s">
        <v>75</v>
      </c>
      <c r="AY608" s="238" t="s">
        <v>125</v>
      </c>
    </row>
    <row r="609" s="13" customFormat="1">
      <c r="A609" s="13"/>
      <c r="B609" s="227"/>
      <c r="C609" s="228"/>
      <c r="D609" s="229" t="s">
        <v>192</v>
      </c>
      <c r="E609" s="230" t="s">
        <v>19</v>
      </c>
      <c r="F609" s="231" t="s">
        <v>355</v>
      </c>
      <c r="G609" s="228"/>
      <c r="H609" s="232">
        <v>6.2400000000000002</v>
      </c>
      <c r="I609" s="233"/>
      <c r="J609" s="228"/>
      <c r="K609" s="228"/>
      <c r="L609" s="234"/>
      <c r="M609" s="235"/>
      <c r="N609" s="236"/>
      <c r="O609" s="236"/>
      <c r="P609" s="236"/>
      <c r="Q609" s="236"/>
      <c r="R609" s="236"/>
      <c r="S609" s="236"/>
      <c r="T609" s="237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8" t="s">
        <v>192</v>
      </c>
      <c r="AU609" s="238" t="s">
        <v>85</v>
      </c>
      <c r="AV609" s="13" t="s">
        <v>85</v>
      </c>
      <c r="AW609" s="13" t="s">
        <v>36</v>
      </c>
      <c r="AX609" s="13" t="s">
        <v>75</v>
      </c>
      <c r="AY609" s="238" t="s">
        <v>125</v>
      </c>
    </row>
    <row r="610" s="14" customFormat="1">
      <c r="A610" s="14"/>
      <c r="B610" s="239"/>
      <c r="C610" s="240"/>
      <c r="D610" s="229" t="s">
        <v>192</v>
      </c>
      <c r="E610" s="241" t="s">
        <v>19</v>
      </c>
      <c r="F610" s="242" t="s">
        <v>202</v>
      </c>
      <c r="G610" s="240"/>
      <c r="H610" s="243">
        <v>10.503</v>
      </c>
      <c r="I610" s="244"/>
      <c r="J610" s="240"/>
      <c r="K610" s="240"/>
      <c r="L610" s="245"/>
      <c r="M610" s="246"/>
      <c r="N610" s="247"/>
      <c r="O610" s="247"/>
      <c r="P610" s="247"/>
      <c r="Q610" s="247"/>
      <c r="R610" s="247"/>
      <c r="S610" s="247"/>
      <c r="T610" s="24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9" t="s">
        <v>192</v>
      </c>
      <c r="AU610" s="249" t="s">
        <v>85</v>
      </c>
      <c r="AV610" s="14" t="s">
        <v>151</v>
      </c>
      <c r="AW610" s="14" t="s">
        <v>36</v>
      </c>
      <c r="AX610" s="14" t="s">
        <v>83</v>
      </c>
      <c r="AY610" s="249" t="s">
        <v>125</v>
      </c>
    </row>
    <row r="611" s="2" customFormat="1" ht="24.15" customHeight="1">
      <c r="A611" s="39"/>
      <c r="B611" s="40"/>
      <c r="C611" s="205" t="s">
        <v>1096</v>
      </c>
      <c r="D611" s="205" t="s">
        <v>128</v>
      </c>
      <c r="E611" s="206" t="s">
        <v>1097</v>
      </c>
      <c r="F611" s="207" t="s">
        <v>1098</v>
      </c>
      <c r="G611" s="208" t="s">
        <v>188</v>
      </c>
      <c r="H611" s="209">
        <v>10.503</v>
      </c>
      <c r="I611" s="210"/>
      <c r="J611" s="211">
        <f>ROUND(I611*H611,2)</f>
        <v>0</v>
      </c>
      <c r="K611" s="207" t="s">
        <v>132</v>
      </c>
      <c r="L611" s="45"/>
      <c r="M611" s="212" t="s">
        <v>19</v>
      </c>
      <c r="N611" s="213" t="s">
        <v>46</v>
      </c>
      <c r="O611" s="85"/>
      <c r="P611" s="214">
        <f>O611*H611</f>
        <v>0</v>
      </c>
      <c r="Q611" s="214">
        <v>0.00072000000000000005</v>
      </c>
      <c r="R611" s="214">
        <f>Q611*H611</f>
        <v>0.0075621600000000009</v>
      </c>
      <c r="S611" s="214">
        <v>0</v>
      </c>
      <c r="T611" s="215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16" t="s">
        <v>242</v>
      </c>
      <c r="AT611" s="216" t="s">
        <v>128</v>
      </c>
      <c r="AU611" s="216" t="s">
        <v>85</v>
      </c>
      <c r="AY611" s="18" t="s">
        <v>125</v>
      </c>
      <c r="BE611" s="217">
        <f>IF(N611="základní",J611,0)</f>
        <v>0</v>
      </c>
      <c r="BF611" s="217">
        <f>IF(N611="snížená",J611,0)</f>
        <v>0</v>
      </c>
      <c r="BG611" s="217">
        <f>IF(N611="zákl. přenesená",J611,0)</f>
        <v>0</v>
      </c>
      <c r="BH611" s="217">
        <f>IF(N611="sníž. přenesená",J611,0)</f>
        <v>0</v>
      </c>
      <c r="BI611" s="217">
        <f>IF(N611="nulová",J611,0)</f>
        <v>0</v>
      </c>
      <c r="BJ611" s="18" t="s">
        <v>83</v>
      </c>
      <c r="BK611" s="217">
        <f>ROUND(I611*H611,2)</f>
        <v>0</v>
      </c>
      <c r="BL611" s="18" t="s">
        <v>242</v>
      </c>
      <c r="BM611" s="216" t="s">
        <v>1099</v>
      </c>
    </row>
    <row r="612" s="2" customFormat="1">
      <c r="A612" s="39"/>
      <c r="B612" s="40"/>
      <c r="C612" s="41"/>
      <c r="D612" s="218" t="s">
        <v>135</v>
      </c>
      <c r="E612" s="41"/>
      <c r="F612" s="219" t="s">
        <v>1100</v>
      </c>
      <c r="G612" s="41"/>
      <c r="H612" s="41"/>
      <c r="I612" s="220"/>
      <c r="J612" s="41"/>
      <c r="K612" s="41"/>
      <c r="L612" s="45"/>
      <c r="M612" s="221"/>
      <c r="N612" s="222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135</v>
      </c>
      <c r="AU612" s="18" t="s">
        <v>85</v>
      </c>
    </row>
    <row r="613" s="13" customFormat="1">
      <c r="A613" s="13"/>
      <c r="B613" s="227"/>
      <c r="C613" s="228"/>
      <c r="D613" s="229" t="s">
        <v>192</v>
      </c>
      <c r="E613" s="230" t="s">
        <v>19</v>
      </c>
      <c r="F613" s="231" t="s">
        <v>350</v>
      </c>
      <c r="G613" s="228"/>
      <c r="H613" s="232">
        <v>4.2629999999999999</v>
      </c>
      <c r="I613" s="233"/>
      <c r="J613" s="228"/>
      <c r="K613" s="228"/>
      <c r="L613" s="234"/>
      <c r="M613" s="235"/>
      <c r="N613" s="236"/>
      <c r="O613" s="236"/>
      <c r="P613" s="236"/>
      <c r="Q613" s="236"/>
      <c r="R613" s="236"/>
      <c r="S613" s="236"/>
      <c r="T613" s="237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8" t="s">
        <v>192</v>
      </c>
      <c r="AU613" s="238" t="s">
        <v>85</v>
      </c>
      <c r="AV613" s="13" t="s">
        <v>85</v>
      </c>
      <c r="AW613" s="13" t="s">
        <v>36</v>
      </c>
      <c r="AX613" s="13" t="s">
        <v>75</v>
      </c>
      <c r="AY613" s="238" t="s">
        <v>125</v>
      </c>
    </row>
    <row r="614" s="13" customFormat="1">
      <c r="A614" s="13"/>
      <c r="B614" s="227"/>
      <c r="C614" s="228"/>
      <c r="D614" s="229" t="s">
        <v>192</v>
      </c>
      <c r="E614" s="230" t="s">
        <v>19</v>
      </c>
      <c r="F614" s="231" t="s">
        <v>355</v>
      </c>
      <c r="G614" s="228"/>
      <c r="H614" s="232">
        <v>6.2400000000000002</v>
      </c>
      <c r="I614" s="233"/>
      <c r="J614" s="228"/>
      <c r="K614" s="228"/>
      <c r="L614" s="234"/>
      <c r="M614" s="235"/>
      <c r="N614" s="236"/>
      <c r="O614" s="236"/>
      <c r="P614" s="236"/>
      <c r="Q614" s="236"/>
      <c r="R614" s="236"/>
      <c r="S614" s="236"/>
      <c r="T614" s="237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8" t="s">
        <v>192</v>
      </c>
      <c r="AU614" s="238" t="s">
        <v>85</v>
      </c>
      <c r="AV614" s="13" t="s">
        <v>85</v>
      </c>
      <c r="AW614" s="13" t="s">
        <v>36</v>
      </c>
      <c r="AX614" s="13" t="s">
        <v>75</v>
      </c>
      <c r="AY614" s="238" t="s">
        <v>125</v>
      </c>
    </row>
    <row r="615" s="14" customFormat="1">
      <c r="A615" s="14"/>
      <c r="B615" s="239"/>
      <c r="C615" s="240"/>
      <c r="D615" s="229" t="s">
        <v>192</v>
      </c>
      <c r="E615" s="241" t="s">
        <v>19</v>
      </c>
      <c r="F615" s="242" t="s">
        <v>202</v>
      </c>
      <c r="G615" s="240"/>
      <c r="H615" s="243">
        <v>10.503</v>
      </c>
      <c r="I615" s="244"/>
      <c r="J615" s="240"/>
      <c r="K615" s="240"/>
      <c r="L615" s="245"/>
      <c r="M615" s="246"/>
      <c r="N615" s="247"/>
      <c r="O615" s="247"/>
      <c r="P615" s="247"/>
      <c r="Q615" s="247"/>
      <c r="R615" s="247"/>
      <c r="S615" s="247"/>
      <c r="T615" s="248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9" t="s">
        <v>192</v>
      </c>
      <c r="AU615" s="249" t="s">
        <v>85</v>
      </c>
      <c r="AV615" s="14" t="s">
        <v>151</v>
      </c>
      <c r="AW615" s="14" t="s">
        <v>36</v>
      </c>
      <c r="AX615" s="14" t="s">
        <v>83</v>
      </c>
      <c r="AY615" s="249" t="s">
        <v>125</v>
      </c>
    </row>
    <row r="616" s="2" customFormat="1" ht="24.15" customHeight="1">
      <c r="A616" s="39"/>
      <c r="B616" s="40"/>
      <c r="C616" s="205" t="s">
        <v>1101</v>
      </c>
      <c r="D616" s="205" t="s">
        <v>128</v>
      </c>
      <c r="E616" s="206" t="s">
        <v>1102</v>
      </c>
      <c r="F616" s="207" t="s">
        <v>1103</v>
      </c>
      <c r="G616" s="208" t="s">
        <v>188</v>
      </c>
      <c r="H616" s="209">
        <v>10.503</v>
      </c>
      <c r="I616" s="210"/>
      <c r="J616" s="211">
        <f>ROUND(I616*H616,2)</f>
        <v>0</v>
      </c>
      <c r="K616" s="207" t="s">
        <v>132</v>
      </c>
      <c r="L616" s="45"/>
      <c r="M616" s="212" t="s">
        <v>19</v>
      </c>
      <c r="N616" s="213" t="s">
        <v>46</v>
      </c>
      <c r="O616" s="85"/>
      <c r="P616" s="214">
        <f>O616*H616</f>
        <v>0</v>
      </c>
      <c r="Q616" s="214">
        <v>4.0000000000000003E-05</v>
      </c>
      <c r="R616" s="214">
        <f>Q616*H616</f>
        <v>0.00042012000000000006</v>
      </c>
      <c r="S616" s="214">
        <v>0</v>
      </c>
      <c r="T616" s="215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16" t="s">
        <v>242</v>
      </c>
      <c r="AT616" s="216" t="s">
        <v>128</v>
      </c>
      <c r="AU616" s="216" t="s">
        <v>85</v>
      </c>
      <c r="AY616" s="18" t="s">
        <v>125</v>
      </c>
      <c r="BE616" s="217">
        <f>IF(N616="základní",J616,0)</f>
        <v>0</v>
      </c>
      <c r="BF616" s="217">
        <f>IF(N616="snížená",J616,0)</f>
        <v>0</v>
      </c>
      <c r="BG616" s="217">
        <f>IF(N616="zákl. přenesená",J616,0)</f>
        <v>0</v>
      </c>
      <c r="BH616" s="217">
        <f>IF(N616="sníž. přenesená",J616,0)</f>
        <v>0</v>
      </c>
      <c r="BI616" s="217">
        <f>IF(N616="nulová",J616,0)</f>
        <v>0</v>
      </c>
      <c r="BJ616" s="18" t="s">
        <v>83</v>
      </c>
      <c r="BK616" s="217">
        <f>ROUND(I616*H616,2)</f>
        <v>0</v>
      </c>
      <c r="BL616" s="18" t="s">
        <v>242</v>
      </c>
      <c r="BM616" s="216" t="s">
        <v>1104</v>
      </c>
    </row>
    <row r="617" s="2" customFormat="1">
      <c r="A617" s="39"/>
      <c r="B617" s="40"/>
      <c r="C617" s="41"/>
      <c r="D617" s="218" t="s">
        <v>135</v>
      </c>
      <c r="E617" s="41"/>
      <c r="F617" s="219" t="s">
        <v>1105</v>
      </c>
      <c r="G617" s="41"/>
      <c r="H617" s="41"/>
      <c r="I617" s="220"/>
      <c r="J617" s="41"/>
      <c r="K617" s="41"/>
      <c r="L617" s="45"/>
      <c r="M617" s="221"/>
      <c r="N617" s="222"/>
      <c r="O617" s="85"/>
      <c r="P617" s="85"/>
      <c r="Q617" s="85"/>
      <c r="R617" s="85"/>
      <c r="S617" s="85"/>
      <c r="T617" s="86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135</v>
      </c>
      <c r="AU617" s="18" t="s">
        <v>85</v>
      </c>
    </row>
    <row r="618" s="2" customFormat="1" ht="24.15" customHeight="1">
      <c r="A618" s="39"/>
      <c r="B618" s="40"/>
      <c r="C618" s="205" t="s">
        <v>1106</v>
      </c>
      <c r="D618" s="205" t="s">
        <v>128</v>
      </c>
      <c r="E618" s="206" t="s">
        <v>1107</v>
      </c>
      <c r="F618" s="207" t="s">
        <v>1108</v>
      </c>
      <c r="G618" s="208" t="s">
        <v>188</v>
      </c>
      <c r="H618" s="209">
        <v>10.503</v>
      </c>
      <c r="I618" s="210"/>
      <c r="J618" s="211">
        <f>ROUND(I618*H618,2)</f>
        <v>0</v>
      </c>
      <c r="K618" s="207" t="s">
        <v>132</v>
      </c>
      <c r="L618" s="45"/>
      <c r="M618" s="212" t="s">
        <v>19</v>
      </c>
      <c r="N618" s="213" t="s">
        <v>46</v>
      </c>
      <c r="O618" s="85"/>
      <c r="P618" s="214">
        <f>O618*H618</f>
        <v>0</v>
      </c>
      <c r="Q618" s="214">
        <v>3.0000000000000001E-05</v>
      </c>
      <c r="R618" s="214">
        <f>Q618*H618</f>
        <v>0.00031509000000000002</v>
      </c>
      <c r="S618" s="214">
        <v>0</v>
      </c>
      <c r="T618" s="215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16" t="s">
        <v>242</v>
      </c>
      <c r="AT618" s="216" t="s">
        <v>128</v>
      </c>
      <c r="AU618" s="216" t="s">
        <v>85</v>
      </c>
      <c r="AY618" s="18" t="s">
        <v>125</v>
      </c>
      <c r="BE618" s="217">
        <f>IF(N618="základní",J618,0)</f>
        <v>0</v>
      </c>
      <c r="BF618" s="217">
        <f>IF(N618="snížená",J618,0)</f>
        <v>0</v>
      </c>
      <c r="BG618" s="217">
        <f>IF(N618="zákl. přenesená",J618,0)</f>
        <v>0</v>
      </c>
      <c r="BH618" s="217">
        <f>IF(N618="sníž. přenesená",J618,0)</f>
        <v>0</v>
      </c>
      <c r="BI618" s="217">
        <f>IF(N618="nulová",J618,0)</f>
        <v>0</v>
      </c>
      <c r="BJ618" s="18" t="s">
        <v>83</v>
      </c>
      <c r="BK618" s="217">
        <f>ROUND(I618*H618,2)</f>
        <v>0</v>
      </c>
      <c r="BL618" s="18" t="s">
        <v>242</v>
      </c>
      <c r="BM618" s="216" t="s">
        <v>1109</v>
      </c>
    </row>
    <row r="619" s="2" customFormat="1">
      <c r="A619" s="39"/>
      <c r="B619" s="40"/>
      <c r="C619" s="41"/>
      <c r="D619" s="218" t="s">
        <v>135</v>
      </c>
      <c r="E619" s="41"/>
      <c r="F619" s="219" t="s">
        <v>1110</v>
      </c>
      <c r="G619" s="41"/>
      <c r="H619" s="41"/>
      <c r="I619" s="220"/>
      <c r="J619" s="41"/>
      <c r="K619" s="41"/>
      <c r="L619" s="45"/>
      <c r="M619" s="223"/>
      <c r="N619" s="224"/>
      <c r="O619" s="225"/>
      <c r="P619" s="225"/>
      <c r="Q619" s="225"/>
      <c r="R619" s="225"/>
      <c r="S619" s="225"/>
      <c r="T619" s="22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135</v>
      </c>
      <c r="AU619" s="18" t="s">
        <v>85</v>
      </c>
    </row>
    <row r="620" s="2" customFormat="1" ht="6.96" customHeight="1">
      <c r="A620" s="39"/>
      <c r="B620" s="60"/>
      <c r="C620" s="61"/>
      <c r="D620" s="61"/>
      <c r="E620" s="61"/>
      <c r="F620" s="61"/>
      <c r="G620" s="61"/>
      <c r="H620" s="61"/>
      <c r="I620" s="61"/>
      <c r="J620" s="61"/>
      <c r="K620" s="61"/>
      <c r="L620" s="45"/>
      <c r="M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</sheetData>
  <sheetProtection sheet="1" autoFilter="0" formatColumns="0" formatRows="0" objects="1" scenarios="1" spinCount="100000" saltValue="Zk1sdoTOuud/s34T7FY8hSVYLTlKhOcIHaSADCCUQbH3xi/MBuPzjpd16EUrHqSYvg5OpXsmsFpAJKzZJWoKww==" hashValue="yMOyX04u3akK5Nt6fqcOo6/vOzlL0OAsKY6dykSL+KYnrSEHNGNk36oma+lXrloKD0mM1UJvs2gOrxA/4g8sIw==" algorithmName="SHA-512" password="CC35"/>
  <autoFilter ref="C90:K619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3_02/623131101"/>
    <hyperlink ref="F99" r:id="rId2" display="https://podminky.urs.cz/item/CS_URS_2023_02/623131121"/>
    <hyperlink ref="F102" r:id="rId3" display="https://podminky.urs.cz/item/CS_URS_2023_02/623321131"/>
    <hyperlink ref="F107" r:id="rId4" display="https://podminky.urs.cz/item/CS_URS_2023_02/623331121"/>
    <hyperlink ref="F110" r:id="rId5" display="https://podminky.urs.cz/item/CS_URS_2023_02/623331191"/>
    <hyperlink ref="F112" r:id="rId6" display="https://podminky.urs.cz/item/CS_URS_2023_02/624635301"/>
    <hyperlink ref="F138" r:id="rId7" display="https://podminky.urs.cz/item/CS_URS_2023_02/629991001"/>
    <hyperlink ref="F141" r:id="rId8" display="https://podminky.urs.cz/item/CS_URS_2023_02/629991011"/>
    <hyperlink ref="F144" r:id="rId9" display="https://podminky.urs.cz/item/CS_URS_2023_02/629999030"/>
    <hyperlink ref="F146" r:id="rId10" display="https://podminky.urs.cz/item/CS_URS_2023_02/629999042"/>
    <hyperlink ref="F149" r:id="rId11" display="https://podminky.urs.cz/item/CS_URS_2023_02/941111322"/>
    <hyperlink ref="F151" r:id="rId12" display="https://podminky.urs.cz/item/CS_URS_2023_02/941311112"/>
    <hyperlink ref="F154" r:id="rId13" display="https://podminky.urs.cz/item/CS_URS_2023_02/941311211"/>
    <hyperlink ref="F157" r:id="rId14" display="https://podminky.urs.cz/item/CS_URS_2023_02/941311812"/>
    <hyperlink ref="F159" r:id="rId15" display="https://podminky.urs.cz/item/CS_URS_2023_02/944511111"/>
    <hyperlink ref="F161" r:id="rId16" display="https://podminky.urs.cz/item/CS_URS_2023_02/944511211"/>
    <hyperlink ref="F164" r:id="rId17" display="https://podminky.urs.cz/item/CS_URS_2023_02/944511811"/>
    <hyperlink ref="F166" r:id="rId18" display="https://podminky.urs.cz/item/CS_URS_2023_02/978036191"/>
    <hyperlink ref="F180" r:id="rId19" display="https://podminky.urs.cz/item/CS_URS_2023_02/985142113"/>
    <hyperlink ref="F183" r:id="rId20" display="https://podminky.urs.cz/item/CS_URS_2023_02/985142912"/>
    <hyperlink ref="F185" r:id="rId21" display="https://podminky.urs.cz/item/CS_URS_2023_02/985223110"/>
    <hyperlink ref="F190" r:id="rId22" display="https://podminky.urs.cz/item/CS_URS_2023_02/985231113"/>
    <hyperlink ref="F193" r:id="rId23" display="https://podminky.urs.cz/item/CS_URS_2023_02/985231192"/>
    <hyperlink ref="F195" r:id="rId24" display="https://podminky.urs.cz/item/CS_URS_2023_02/993111111"/>
    <hyperlink ref="F197" r:id="rId25" display="https://podminky.urs.cz/item/CS_URS_2023_02/993111119"/>
    <hyperlink ref="F201" r:id="rId26" display="https://podminky.urs.cz/item/CS_URS_2023_02/997013111"/>
    <hyperlink ref="F203" r:id="rId27" display="https://podminky.urs.cz/item/CS_URS_2023_02/997013312"/>
    <hyperlink ref="F205" r:id="rId28" display="https://podminky.urs.cz/item/CS_URS_2023_02/997013322"/>
    <hyperlink ref="F208" r:id="rId29" display="https://podminky.urs.cz/item/CS_URS_2023_02/997013501"/>
    <hyperlink ref="F210" r:id="rId30" display="https://podminky.urs.cz/item/CS_URS_2023_02/997013509"/>
    <hyperlink ref="F213" r:id="rId31" display="https://podminky.urs.cz/item/CS_URS_2023_02/997013804"/>
    <hyperlink ref="F216" r:id="rId32" display="https://podminky.urs.cz/item/CS_URS_2023_02/997013811"/>
    <hyperlink ref="F218" r:id="rId33" display="https://podminky.urs.cz/item/CS_URS_2023_02/997013814"/>
    <hyperlink ref="F220" r:id="rId34" display="https://podminky.urs.cz/item/CS_URS_2023_02/997013861"/>
    <hyperlink ref="F222" r:id="rId35" display="https://podminky.urs.cz/item/CS_URS_2023_02/997013863"/>
    <hyperlink ref="F228" r:id="rId36" display="https://podminky.urs.cz/item/CS_URS_2023_02/998012023"/>
    <hyperlink ref="F232" r:id="rId37" display="https://podminky.urs.cz/item/CS_URS_2023_02/712340831"/>
    <hyperlink ref="F258" r:id="rId38" display="https://podminky.urs.cz/item/CS_URS_2023_02/712640861"/>
    <hyperlink ref="F270" r:id="rId39" display="https://podminky.urs.cz/item/CS_URS_2023_02/762083122"/>
    <hyperlink ref="F277" r:id="rId40" display="https://podminky.urs.cz/item/CS_URS_2023_02/762331921"/>
    <hyperlink ref="F280" r:id="rId41" display="https://podminky.urs.cz/item/CS_URS_2023_02/762332922"/>
    <hyperlink ref="F283" r:id="rId42" display="https://podminky.urs.cz/item/CS_URS_2023_02/762341210"/>
    <hyperlink ref="F289" r:id="rId43" display="https://podminky.urs.cz/item/CS_URS_2023_02/762341811"/>
    <hyperlink ref="F292" r:id="rId44" display="https://podminky.urs.cz/item/CS_URS_2023_02/762395000"/>
    <hyperlink ref="F294" r:id="rId45" display="https://podminky.urs.cz/item/CS_URS_2023_02/998762103"/>
    <hyperlink ref="F297" r:id="rId46" display="https://podminky.urs.cz/item/CS_URS_2023_02/764001801"/>
    <hyperlink ref="F300" r:id="rId47" display="https://podminky.urs.cz/item/CS_URS_2023_02/764001821"/>
    <hyperlink ref="F332" r:id="rId48" display="https://podminky.urs.cz/item/CS_URS_2023_02/764001891"/>
    <hyperlink ref="F338" r:id="rId49" display="https://podminky.urs.cz/item/CS_URS_2023_02/764002414"/>
    <hyperlink ref="F349" r:id="rId50" display="https://podminky.urs.cz/item/CS_URS_2023_02/764002801"/>
    <hyperlink ref="F355" r:id="rId51" display="https://podminky.urs.cz/item/CS_URS_2023_02/764002812"/>
    <hyperlink ref="F358" r:id="rId52" display="https://podminky.urs.cz/item/CS_URS_2023_02/764002823"/>
    <hyperlink ref="F360" r:id="rId53" display="https://podminky.urs.cz/item/CS_URS_2023_02/764002841"/>
    <hyperlink ref="F374" r:id="rId54" display="https://podminky.urs.cz/item/CS_URS_2023_02/764002871"/>
    <hyperlink ref="F388" r:id="rId55" display="https://podminky.urs.cz/item/CS_URS_2023_02/764003801"/>
    <hyperlink ref="F391" r:id="rId56" display="https://podminky.urs.cz/item/CS_URS_2023_02/764004801"/>
    <hyperlink ref="F394" r:id="rId57" display="https://podminky.urs.cz/item/CS_URS_2023_02/764004811"/>
    <hyperlink ref="F397" r:id="rId58" display="https://podminky.urs.cz/item/CS_URS_2023_02/764004841"/>
    <hyperlink ref="F400" r:id="rId59" display="https://podminky.urs.cz/item/CS_URS_2023_01/764004861"/>
    <hyperlink ref="F403" r:id="rId60" display="https://podminky.urs.cz/item/CS_URS_2023_02/764031411"/>
    <hyperlink ref="F408" r:id="rId61" display="https://podminky.urs.cz/item/CS_URS_2023_02/764031412"/>
    <hyperlink ref="F413" r:id="rId62" display="https://podminky.urs.cz/item/CS_URS_2023_02/764031414"/>
    <hyperlink ref="F419" r:id="rId63" display="https://podminky.urs.cz/item/CS_URS_2023_02/764131411"/>
    <hyperlink ref="F429" r:id="rId64" display="https://podminky.urs.cz/item/CS_URS_2023_02/764131413"/>
    <hyperlink ref="F437" r:id="rId65" display="https://podminky.urs.cz/item/CS_URS_2023_02/764131415"/>
    <hyperlink ref="F451" r:id="rId66" display="https://podminky.urs.cz/item/CS_URS_2023_02/764131457"/>
    <hyperlink ref="F454" r:id="rId67" display="https://podminky.urs.cz/item/CS_URS_2023_02/764131491"/>
    <hyperlink ref="F457" r:id="rId68" display="https://podminky.urs.cz/item/CS_URS_2023_02/764231411"/>
    <hyperlink ref="F460" r:id="rId69" display="https://podminky.urs.cz/item/CS_URS_2023_02/764231467"/>
    <hyperlink ref="F467" r:id="rId70" display="https://podminky.urs.cz/item/CS_URS_2023_02/764231476"/>
    <hyperlink ref="F469" r:id="rId71" display="https://podminky.urs.cz/item/CS_URS_2023_02/764232401"/>
    <hyperlink ref="F475" r:id="rId72" display="https://podminky.urs.cz/item/CS_URS_2023_02/764232433"/>
    <hyperlink ref="F479" r:id="rId73" display="https://podminky.urs.cz/item/CS_URS_2023_02/764234404"/>
    <hyperlink ref="F482" r:id="rId74" display="https://podminky.urs.cz/item/CS_URS_2023_02/764234406"/>
    <hyperlink ref="F487" r:id="rId75" display="https://podminky.urs.cz/item/CS_URS_2023_02/764234409"/>
    <hyperlink ref="F490" r:id="rId76" display="https://podminky.urs.cz/item/CS_URS_2023_02/764238454"/>
    <hyperlink ref="F493" r:id="rId77" display="https://podminky.urs.cz/item/CS_URS_2023_02/764238457"/>
    <hyperlink ref="F498" r:id="rId78" display="https://podminky.urs.cz/item/CS_URS_2023_02/764238461"/>
    <hyperlink ref="F504" r:id="rId79" display="https://podminky.urs.cz/item/CS_URS_2023_02/764238481"/>
    <hyperlink ref="F507" r:id="rId80" display="https://podminky.urs.cz/item/CS_URS_2023_02/764331403"/>
    <hyperlink ref="F519" r:id="rId81" display="https://podminky.urs.cz/item/CS_URS_2023_02/764331406"/>
    <hyperlink ref="F522" r:id="rId82" display="https://podminky.urs.cz/item/CS_URS_2023_02/764331407"/>
    <hyperlink ref="F525" r:id="rId83" display="https://podminky.urs.cz/item/CS_URS_2023_02/764331409"/>
    <hyperlink ref="F528" r:id="rId84" display="https://podminky.urs.cz/item/CS_URS_2023_02/764334412"/>
    <hyperlink ref="F536" r:id="rId85" display="https://podminky.urs.cz/item/CS_URS_2023_02/764335421"/>
    <hyperlink ref="F542" r:id="rId86" display="https://podminky.urs.cz/item/CS_URS_2023_02/764335422"/>
    <hyperlink ref="F546" r:id="rId87" display="https://podminky.urs.cz/item/CS_URS_2023_02/764335423"/>
    <hyperlink ref="F552" r:id="rId88" display="https://podminky.urs.cz/item/CS_URS_2023_02/764336424"/>
    <hyperlink ref="F555" r:id="rId89" display="https://podminky.urs.cz/item/CS_URS_2023_02/764531413"/>
    <hyperlink ref="F558" r:id="rId90" display="https://podminky.urs.cz/item/CS_URS_2023_02/764531463"/>
    <hyperlink ref="F560" r:id="rId91" display="https://podminky.urs.cz/item/CS_URS_2023_02/764532412"/>
    <hyperlink ref="F563" r:id="rId92" display="https://podminky.urs.cz/item/CS_URS_2023_02/764532466"/>
    <hyperlink ref="F565" r:id="rId93" display="https://podminky.urs.cz/item/CS_URS_2023_02/764537510"/>
    <hyperlink ref="F567" r:id="rId94" display="https://podminky.urs.cz/item/CS_URS_2023_01/764538423"/>
    <hyperlink ref="F570" r:id="rId95" display="https://podminky.urs.cz/item/CS_URS_2023_02/998764103"/>
    <hyperlink ref="F573" r:id="rId96" display="https://podminky.urs.cz/item/CS_URS_2023_01/765192001"/>
    <hyperlink ref="F575" r:id="rId97" display="https://podminky.urs.cz/item/CS_URS_2023_01/998765103"/>
    <hyperlink ref="F578" r:id="rId98" display="https://podminky.urs.cz/item/CS_URS_2023_02/767311860"/>
    <hyperlink ref="F584" r:id="rId99" display="https://podminky.urs.cz/item/CS_URS_2023_02/998767203"/>
    <hyperlink ref="F587" r:id="rId100" display="https://podminky.urs.cz/item/CS_URS_2023_02/783201403"/>
    <hyperlink ref="F590" r:id="rId101" display="https://podminky.urs.cz/item/CS_URS_2023_02/783214111"/>
    <hyperlink ref="F595" r:id="rId102" display="https://podminky.urs.cz/item/CS_URS_2023_02/783601733"/>
    <hyperlink ref="F598" r:id="rId103" display="https://podminky.urs.cz/item/CS_URS_2023_02/783644561"/>
    <hyperlink ref="F601" r:id="rId104" display="https://podminky.urs.cz/item/CS_URS_2023_02/783647631"/>
    <hyperlink ref="F604" r:id="rId105" display="https://podminky.urs.cz/item/CS_URS_2023_02/783801203"/>
    <hyperlink ref="F607" r:id="rId106" display="https://podminky.urs.cz/item/CS_URS_2023_02/783823133"/>
    <hyperlink ref="F612" r:id="rId107" display="https://podminky.urs.cz/item/CS_URS_2023_02/783827423"/>
    <hyperlink ref="F617" r:id="rId108" display="https://podminky.urs.cz/item/CS_URS_2023_02/783827429"/>
    <hyperlink ref="F619" r:id="rId109" display="https://podminky.urs.cz/item/CS_URS_2023_02/78389761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zakázky'!K6</f>
        <v>Oprava střechy Domu kultury Šluknov, T.G. Masaryka 321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1111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1112</v>
      </c>
      <c r="G12" s="39"/>
      <c r="H12" s="39"/>
      <c r="I12" s="133" t="s">
        <v>23</v>
      </c>
      <c r="J12" s="138" t="str">
        <f>'Rekapitulace zakázky'!AN8</f>
        <v>24. 7. 2023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zakázky'!AN10="","",'Rekapitulace zakázky'!AN10)</f>
        <v>00261688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zakázky'!E11="","",'Rekapitulace zakázky'!E11)</f>
        <v>Mesto Šluknov</v>
      </c>
      <c r="F15" s="39"/>
      <c r="G15" s="39"/>
      <c r="H15" s="39"/>
      <c r="I15" s="133" t="s">
        <v>29</v>
      </c>
      <c r="J15" s="137" t="str">
        <f>IF('Rekapitulace zakázky'!AN11="","",'Rekapitulace zakázky'!AN11)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zakázky'!AN13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zakázky'!E14</f>
        <v>Vyplň údaj</v>
      </c>
      <c r="F18" s="137"/>
      <c r="G18" s="137"/>
      <c r="H18" s="137"/>
      <c r="I18" s="133" t="s">
        <v>29</v>
      </c>
      <c r="J18" s="34" t="str">
        <f>'Rekapitulace zakázky'!AN14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tr">
        <f>IF('Rekapitulace zakázky'!AN16="","",'Rekapitulace zakázky'!AN16)</f>
        <v>25487892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zakázky'!E17="","",'Rekapitulace zakázky'!E17)</f>
        <v xml:space="preserve">ProProjekt s.r.o. </v>
      </c>
      <c r="F21" s="39"/>
      <c r="G21" s="39"/>
      <c r="H21" s="39"/>
      <c r="I21" s="133" t="s">
        <v>29</v>
      </c>
      <c r="J21" s="137" t="str">
        <f>IF('Rekapitulace zakázky'!AN17="","",'Rekapitulace zakázky'!AN17)</f>
        <v>CZ25487892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37</v>
      </c>
      <c r="E23" s="39"/>
      <c r="F23" s="39"/>
      <c r="G23" s="39"/>
      <c r="H23" s="39"/>
      <c r="I23" s="133" t="s">
        <v>26</v>
      </c>
      <c r="J23" s="137" t="str">
        <f>IF('Rekapitulace zakázky'!AN19="","",'Rekapitulace zakázky'!AN19)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zakázky'!E20="","",'Rekapitulace zakázky'!E20)</f>
        <v>Martin Rousek</v>
      </c>
      <c r="F24" s="39"/>
      <c r="G24" s="39"/>
      <c r="H24" s="39"/>
      <c r="I24" s="133" t="s">
        <v>29</v>
      </c>
      <c r="J24" s="137" t="str">
        <f>IF('Rekapitulace zakázky'!AN20="","",'Rekapitulace zakázky'!AN20)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ROUND((SUM(BE89:BE143)),  2)</f>
        <v>0</v>
      </c>
      <c r="G33" s="39"/>
      <c r="H33" s="39"/>
      <c r="I33" s="149">
        <v>0.20999999999999999</v>
      </c>
      <c r="J33" s="148">
        <f>ROUND(((SUM(BE89:BE143))*I33),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ROUND((SUM(BF89:BF143)),  2)</f>
        <v>0</v>
      </c>
      <c r="G34" s="39"/>
      <c r="H34" s="39"/>
      <c r="I34" s="149">
        <v>0.14999999999999999</v>
      </c>
      <c r="J34" s="148">
        <f>ROUND(((SUM(BF89:BF143))*I34),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ROUND((SUM(BG89:BG143)),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ROUND((SUM(BH89:BH143)),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ROUND((SUM(BI89:BI143)),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střechy Domu kultury Šluknov, T.G. Masaryka 321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3 - Hromosvod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24. 7. 2023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Mesto Šluknov</v>
      </c>
      <c r="G54" s="41"/>
      <c r="H54" s="41"/>
      <c r="I54" s="33" t="s">
        <v>32</v>
      </c>
      <c r="J54" s="37" t="str">
        <f>E21</f>
        <v xml:space="preserve">ProProjekt s.r.o.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>Martin Rousek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175</v>
      </c>
      <c r="E60" s="169"/>
      <c r="F60" s="169"/>
      <c r="G60" s="169"/>
      <c r="H60" s="169"/>
      <c r="I60" s="169"/>
      <c r="J60" s="170">
        <f>J90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177</v>
      </c>
      <c r="E61" s="175"/>
      <c r="F61" s="175"/>
      <c r="G61" s="175"/>
      <c r="H61" s="175"/>
      <c r="I61" s="175"/>
      <c r="J61" s="176">
        <f>J91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179</v>
      </c>
      <c r="E62" s="169"/>
      <c r="F62" s="169"/>
      <c r="G62" s="169"/>
      <c r="H62" s="169"/>
      <c r="I62" s="169"/>
      <c r="J62" s="170">
        <f>J96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1113</v>
      </c>
      <c r="E63" s="175"/>
      <c r="F63" s="175"/>
      <c r="G63" s="175"/>
      <c r="H63" s="175"/>
      <c r="I63" s="175"/>
      <c r="J63" s="176">
        <f>J97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1114</v>
      </c>
      <c r="E64" s="175"/>
      <c r="F64" s="175"/>
      <c r="G64" s="175"/>
      <c r="H64" s="175"/>
      <c r="I64" s="175"/>
      <c r="J64" s="176">
        <f>J99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1115</v>
      </c>
      <c r="E65" s="175"/>
      <c r="F65" s="175"/>
      <c r="G65" s="175"/>
      <c r="H65" s="175"/>
      <c r="I65" s="175"/>
      <c r="J65" s="176">
        <f>J101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102</v>
      </c>
      <c r="E66" s="169"/>
      <c r="F66" s="169"/>
      <c r="G66" s="169"/>
      <c r="H66" s="169"/>
      <c r="I66" s="169"/>
      <c r="J66" s="170">
        <f>J130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2"/>
      <c r="C67" s="173"/>
      <c r="D67" s="174" t="s">
        <v>103</v>
      </c>
      <c r="E67" s="175"/>
      <c r="F67" s="175"/>
      <c r="G67" s="175"/>
      <c r="H67" s="175"/>
      <c r="I67" s="175"/>
      <c r="J67" s="176">
        <f>J131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107</v>
      </c>
      <c r="E68" s="175"/>
      <c r="F68" s="175"/>
      <c r="G68" s="175"/>
      <c r="H68" s="175"/>
      <c r="I68" s="175"/>
      <c r="J68" s="176">
        <f>J133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108</v>
      </c>
      <c r="E69" s="175"/>
      <c r="F69" s="175"/>
      <c r="G69" s="175"/>
      <c r="H69" s="175"/>
      <c r="I69" s="175"/>
      <c r="J69" s="176">
        <f>J135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109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61" t="str">
        <f>E7</f>
        <v>Oprava střechy Domu kultury Šluknov, T.G. Masaryka 321</v>
      </c>
      <c r="F79" s="33"/>
      <c r="G79" s="33"/>
      <c r="H79" s="33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96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SO 3 - Hromosvod</v>
      </c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 xml:space="preserve"> </v>
      </c>
      <c r="G83" s="41"/>
      <c r="H83" s="41"/>
      <c r="I83" s="33" t="s">
        <v>23</v>
      </c>
      <c r="J83" s="73" t="str">
        <f>IF(J12="","",J12)</f>
        <v>24. 7. 2023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E15</f>
        <v>Mesto Šluknov</v>
      </c>
      <c r="G85" s="41"/>
      <c r="H85" s="41"/>
      <c r="I85" s="33" t="s">
        <v>32</v>
      </c>
      <c r="J85" s="37" t="str">
        <f>E21</f>
        <v xml:space="preserve">ProProjekt s.r.o. 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30</v>
      </c>
      <c r="D86" s="41"/>
      <c r="E86" s="41"/>
      <c r="F86" s="28" t="str">
        <f>IF(E18="","",E18)</f>
        <v>Vyplň údaj</v>
      </c>
      <c r="G86" s="41"/>
      <c r="H86" s="41"/>
      <c r="I86" s="33" t="s">
        <v>37</v>
      </c>
      <c r="J86" s="37" t="str">
        <f>E24</f>
        <v>Martin Rousek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8"/>
      <c r="B88" s="179"/>
      <c r="C88" s="180" t="s">
        <v>110</v>
      </c>
      <c r="D88" s="181" t="s">
        <v>60</v>
      </c>
      <c r="E88" s="181" t="s">
        <v>56</v>
      </c>
      <c r="F88" s="181" t="s">
        <v>57</v>
      </c>
      <c r="G88" s="181" t="s">
        <v>111</v>
      </c>
      <c r="H88" s="181" t="s">
        <v>112</v>
      </c>
      <c r="I88" s="181" t="s">
        <v>113</v>
      </c>
      <c r="J88" s="181" t="s">
        <v>100</v>
      </c>
      <c r="K88" s="182" t="s">
        <v>114</v>
      </c>
      <c r="L88" s="183"/>
      <c r="M88" s="93" t="s">
        <v>19</v>
      </c>
      <c r="N88" s="94" t="s">
        <v>45</v>
      </c>
      <c r="O88" s="94" t="s">
        <v>115</v>
      </c>
      <c r="P88" s="94" t="s">
        <v>116</v>
      </c>
      <c r="Q88" s="94" t="s">
        <v>117</v>
      </c>
      <c r="R88" s="94" t="s">
        <v>118</v>
      </c>
      <c r="S88" s="94" t="s">
        <v>119</v>
      </c>
      <c r="T88" s="95" t="s">
        <v>120</v>
      </c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</row>
    <row r="89" s="2" customFormat="1" ht="22.8" customHeight="1">
      <c r="A89" s="39"/>
      <c r="B89" s="40"/>
      <c r="C89" s="100" t="s">
        <v>121</v>
      </c>
      <c r="D89" s="41"/>
      <c r="E89" s="41"/>
      <c r="F89" s="41"/>
      <c r="G89" s="41"/>
      <c r="H89" s="41"/>
      <c r="I89" s="41"/>
      <c r="J89" s="184">
        <f>BK89</f>
        <v>0</v>
      </c>
      <c r="K89" s="41"/>
      <c r="L89" s="45"/>
      <c r="M89" s="96"/>
      <c r="N89" s="185"/>
      <c r="O89" s="97"/>
      <c r="P89" s="186">
        <f>P90+P96+P130</f>
        <v>0</v>
      </c>
      <c r="Q89" s="97"/>
      <c r="R89" s="186">
        <f>R90+R96+R130</f>
        <v>0</v>
      </c>
      <c r="S89" s="97"/>
      <c r="T89" s="187">
        <f>T90+T96+T130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74</v>
      </c>
      <c r="AU89" s="18" t="s">
        <v>101</v>
      </c>
      <c r="BK89" s="188">
        <f>BK90+BK96+BK130</f>
        <v>0</v>
      </c>
    </row>
    <row r="90" s="12" customFormat="1" ht="25.92" customHeight="1">
      <c r="A90" s="12"/>
      <c r="B90" s="189"/>
      <c r="C90" s="190"/>
      <c r="D90" s="191" t="s">
        <v>74</v>
      </c>
      <c r="E90" s="192" t="s">
        <v>183</v>
      </c>
      <c r="F90" s="192" t="s">
        <v>184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P91</f>
        <v>0</v>
      </c>
      <c r="Q90" s="197"/>
      <c r="R90" s="198">
        <f>R91</f>
        <v>0</v>
      </c>
      <c r="S90" s="197"/>
      <c r="T90" s="199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83</v>
      </c>
      <c r="AT90" s="201" t="s">
        <v>74</v>
      </c>
      <c r="AU90" s="201" t="s">
        <v>75</v>
      </c>
      <c r="AY90" s="200" t="s">
        <v>125</v>
      </c>
      <c r="BK90" s="202">
        <f>BK91</f>
        <v>0</v>
      </c>
    </row>
    <row r="91" s="12" customFormat="1" ht="22.8" customHeight="1">
      <c r="A91" s="12"/>
      <c r="B91" s="189"/>
      <c r="C91" s="190"/>
      <c r="D91" s="191" t="s">
        <v>74</v>
      </c>
      <c r="E91" s="203" t="s">
        <v>194</v>
      </c>
      <c r="F91" s="203" t="s">
        <v>195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SUM(P92:P95)</f>
        <v>0</v>
      </c>
      <c r="Q91" s="197"/>
      <c r="R91" s="198">
        <f>SUM(R92:R95)</f>
        <v>0</v>
      </c>
      <c r="S91" s="197"/>
      <c r="T91" s="199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83</v>
      </c>
      <c r="AT91" s="201" t="s">
        <v>74</v>
      </c>
      <c r="AU91" s="201" t="s">
        <v>83</v>
      </c>
      <c r="AY91" s="200" t="s">
        <v>125</v>
      </c>
      <c r="BK91" s="202">
        <f>SUM(BK92:BK95)</f>
        <v>0</v>
      </c>
    </row>
    <row r="92" s="2" customFormat="1" ht="16.5" customHeight="1">
      <c r="A92" s="39"/>
      <c r="B92" s="40"/>
      <c r="C92" s="205" t="s">
        <v>83</v>
      </c>
      <c r="D92" s="205" t="s">
        <v>128</v>
      </c>
      <c r="E92" s="206" t="s">
        <v>1116</v>
      </c>
      <c r="F92" s="207" t="s">
        <v>1117</v>
      </c>
      <c r="G92" s="208" t="s">
        <v>344</v>
      </c>
      <c r="H92" s="209">
        <v>2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46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151</v>
      </c>
      <c r="AT92" s="216" t="s">
        <v>128</v>
      </c>
      <c r="AU92" s="216" t="s">
        <v>85</v>
      </c>
      <c r="AY92" s="18" t="s">
        <v>125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83</v>
      </c>
      <c r="BK92" s="217">
        <f>ROUND(I92*H92,2)</f>
        <v>0</v>
      </c>
      <c r="BL92" s="18" t="s">
        <v>151</v>
      </c>
      <c r="BM92" s="216" t="s">
        <v>85</v>
      </c>
    </row>
    <row r="93" s="2" customFormat="1" ht="16.5" customHeight="1">
      <c r="A93" s="39"/>
      <c r="B93" s="40"/>
      <c r="C93" s="205" t="s">
        <v>85</v>
      </c>
      <c r="D93" s="205" t="s">
        <v>128</v>
      </c>
      <c r="E93" s="206" t="s">
        <v>1118</v>
      </c>
      <c r="F93" s="207" t="s">
        <v>1119</v>
      </c>
      <c r="G93" s="208" t="s">
        <v>344</v>
      </c>
      <c r="H93" s="209">
        <v>1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46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151</v>
      </c>
      <c r="AT93" s="216" t="s">
        <v>128</v>
      </c>
      <c r="AU93" s="216" t="s">
        <v>85</v>
      </c>
      <c r="AY93" s="18" t="s">
        <v>125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83</v>
      </c>
      <c r="BK93" s="217">
        <f>ROUND(I93*H93,2)</f>
        <v>0</v>
      </c>
      <c r="BL93" s="18" t="s">
        <v>151</v>
      </c>
      <c r="BM93" s="216" t="s">
        <v>151</v>
      </c>
    </row>
    <row r="94" s="2" customFormat="1" ht="16.5" customHeight="1">
      <c r="A94" s="39"/>
      <c r="B94" s="40"/>
      <c r="C94" s="205" t="s">
        <v>144</v>
      </c>
      <c r="D94" s="205" t="s">
        <v>128</v>
      </c>
      <c r="E94" s="206" t="s">
        <v>1120</v>
      </c>
      <c r="F94" s="207" t="s">
        <v>1121</v>
      </c>
      <c r="G94" s="208" t="s">
        <v>344</v>
      </c>
      <c r="H94" s="209">
        <v>7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46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151</v>
      </c>
      <c r="AT94" s="216" t="s">
        <v>128</v>
      </c>
      <c r="AU94" s="216" t="s">
        <v>85</v>
      </c>
      <c r="AY94" s="18" t="s">
        <v>125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83</v>
      </c>
      <c r="BK94" s="217">
        <f>ROUND(I94*H94,2)</f>
        <v>0</v>
      </c>
      <c r="BL94" s="18" t="s">
        <v>151</v>
      </c>
      <c r="BM94" s="216" t="s">
        <v>164</v>
      </c>
    </row>
    <row r="95" s="2" customFormat="1" ht="16.5" customHeight="1">
      <c r="A95" s="39"/>
      <c r="B95" s="40"/>
      <c r="C95" s="205" t="s">
        <v>151</v>
      </c>
      <c r="D95" s="205" t="s">
        <v>128</v>
      </c>
      <c r="E95" s="206" t="s">
        <v>1122</v>
      </c>
      <c r="F95" s="207" t="s">
        <v>1123</v>
      </c>
      <c r="G95" s="208" t="s">
        <v>270</v>
      </c>
      <c r="H95" s="209">
        <v>30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46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151</v>
      </c>
      <c r="AT95" s="216" t="s">
        <v>128</v>
      </c>
      <c r="AU95" s="216" t="s">
        <v>85</v>
      </c>
      <c r="AY95" s="18" t="s">
        <v>125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83</v>
      </c>
      <c r="BK95" s="217">
        <f>ROUND(I95*H95,2)</f>
        <v>0</v>
      </c>
      <c r="BL95" s="18" t="s">
        <v>151</v>
      </c>
      <c r="BM95" s="216" t="s">
        <v>231</v>
      </c>
    </row>
    <row r="96" s="12" customFormat="1" ht="25.92" customHeight="1">
      <c r="A96" s="12"/>
      <c r="B96" s="189"/>
      <c r="C96" s="190"/>
      <c r="D96" s="191" t="s">
        <v>74</v>
      </c>
      <c r="E96" s="192" t="s">
        <v>236</v>
      </c>
      <c r="F96" s="192" t="s">
        <v>237</v>
      </c>
      <c r="G96" s="190"/>
      <c r="H96" s="190"/>
      <c r="I96" s="193"/>
      <c r="J96" s="194">
        <f>BK96</f>
        <v>0</v>
      </c>
      <c r="K96" s="190"/>
      <c r="L96" s="195"/>
      <c r="M96" s="196"/>
      <c r="N96" s="197"/>
      <c r="O96" s="197"/>
      <c r="P96" s="198">
        <f>P97+P99+P101</f>
        <v>0</v>
      </c>
      <c r="Q96" s="197"/>
      <c r="R96" s="198">
        <f>R97+R99+R101</f>
        <v>0</v>
      </c>
      <c r="S96" s="197"/>
      <c r="T96" s="199">
        <f>T97+T99+T101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85</v>
      </c>
      <c r="AT96" s="201" t="s">
        <v>74</v>
      </c>
      <c r="AU96" s="201" t="s">
        <v>75</v>
      </c>
      <c r="AY96" s="200" t="s">
        <v>125</v>
      </c>
      <c r="BK96" s="202">
        <f>BK97+BK99+BK101</f>
        <v>0</v>
      </c>
    </row>
    <row r="97" s="12" customFormat="1" ht="22.8" customHeight="1">
      <c r="A97" s="12"/>
      <c r="B97" s="189"/>
      <c r="C97" s="190"/>
      <c r="D97" s="191" t="s">
        <v>74</v>
      </c>
      <c r="E97" s="203" t="s">
        <v>1124</v>
      </c>
      <c r="F97" s="203" t="s">
        <v>1125</v>
      </c>
      <c r="G97" s="190"/>
      <c r="H97" s="190"/>
      <c r="I97" s="193"/>
      <c r="J97" s="204">
        <f>BK97</f>
        <v>0</v>
      </c>
      <c r="K97" s="190"/>
      <c r="L97" s="195"/>
      <c r="M97" s="196"/>
      <c r="N97" s="197"/>
      <c r="O97" s="197"/>
      <c r="P97" s="198">
        <f>P98</f>
        <v>0</v>
      </c>
      <c r="Q97" s="197"/>
      <c r="R97" s="198">
        <f>R98</f>
        <v>0</v>
      </c>
      <c r="S97" s="197"/>
      <c r="T97" s="199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85</v>
      </c>
      <c r="AT97" s="201" t="s">
        <v>74</v>
      </c>
      <c r="AU97" s="201" t="s">
        <v>83</v>
      </c>
      <c r="AY97" s="200" t="s">
        <v>125</v>
      </c>
      <c r="BK97" s="202">
        <f>BK98</f>
        <v>0</v>
      </c>
    </row>
    <row r="98" s="2" customFormat="1" ht="16.5" customHeight="1">
      <c r="A98" s="39"/>
      <c r="B98" s="40"/>
      <c r="C98" s="205" t="s">
        <v>124</v>
      </c>
      <c r="D98" s="205" t="s">
        <v>128</v>
      </c>
      <c r="E98" s="206" t="s">
        <v>1126</v>
      </c>
      <c r="F98" s="207" t="s">
        <v>1127</v>
      </c>
      <c r="G98" s="208" t="s">
        <v>344</v>
      </c>
      <c r="H98" s="209">
        <v>1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46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242</v>
      </c>
      <c r="AT98" s="216" t="s">
        <v>128</v>
      </c>
      <c r="AU98" s="216" t="s">
        <v>85</v>
      </c>
      <c r="AY98" s="18" t="s">
        <v>125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83</v>
      </c>
      <c r="BK98" s="217">
        <f>ROUND(I98*H98,2)</f>
        <v>0</v>
      </c>
      <c r="BL98" s="18" t="s">
        <v>242</v>
      </c>
      <c r="BM98" s="216" t="s">
        <v>246</v>
      </c>
    </row>
    <row r="99" s="12" customFormat="1" ht="22.8" customHeight="1">
      <c r="A99" s="12"/>
      <c r="B99" s="189"/>
      <c r="C99" s="190"/>
      <c r="D99" s="191" t="s">
        <v>74</v>
      </c>
      <c r="E99" s="203" t="s">
        <v>1128</v>
      </c>
      <c r="F99" s="203" t="s">
        <v>1129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P100</f>
        <v>0</v>
      </c>
      <c r="Q99" s="197"/>
      <c r="R99" s="198">
        <f>R100</f>
        <v>0</v>
      </c>
      <c r="S99" s="197"/>
      <c r="T99" s="199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85</v>
      </c>
      <c r="AT99" s="201" t="s">
        <v>74</v>
      </c>
      <c r="AU99" s="201" t="s">
        <v>83</v>
      </c>
      <c r="AY99" s="200" t="s">
        <v>125</v>
      </c>
      <c r="BK99" s="202">
        <f>BK100</f>
        <v>0</v>
      </c>
    </row>
    <row r="100" s="2" customFormat="1" ht="16.5" customHeight="1">
      <c r="A100" s="39"/>
      <c r="B100" s="40"/>
      <c r="C100" s="205" t="s">
        <v>164</v>
      </c>
      <c r="D100" s="205" t="s">
        <v>128</v>
      </c>
      <c r="E100" s="206" t="s">
        <v>1130</v>
      </c>
      <c r="F100" s="207" t="s">
        <v>1131</v>
      </c>
      <c r="G100" s="208" t="s">
        <v>1132</v>
      </c>
      <c r="H100" s="209">
        <v>4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46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242</v>
      </c>
      <c r="AT100" s="216" t="s">
        <v>128</v>
      </c>
      <c r="AU100" s="216" t="s">
        <v>85</v>
      </c>
      <c r="AY100" s="18" t="s">
        <v>125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83</v>
      </c>
      <c r="BK100" s="217">
        <f>ROUND(I100*H100,2)</f>
        <v>0</v>
      </c>
      <c r="BL100" s="18" t="s">
        <v>242</v>
      </c>
      <c r="BM100" s="216" t="s">
        <v>257</v>
      </c>
    </row>
    <row r="101" s="12" customFormat="1" ht="22.8" customHeight="1">
      <c r="A101" s="12"/>
      <c r="B101" s="189"/>
      <c r="C101" s="190"/>
      <c r="D101" s="191" t="s">
        <v>74</v>
      </c>
      <c r="E101" s="203" t="s">
        <v>1133</v>
      </c>
      <c r="F101" s="203" t="s">
        <v>1134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SUM(P102:P129)</f>
        <v>0</v>
      </c>
      <c r="Q101" s="197"/>
      <c r="R101" s="198">
        <f>SUM(R102:R129)</f>
        <v>0</v>
      </c>
      <c r="S101" s="197"/>
      <c r="T101" s="199">
        <f>SUM(T102:T129)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85</v>
      </c>
      <c r="AT101" s="201" t="s">
        <v>74</v>
      </c>
      <c r="AU101" s="201" t="s">
        <v>83</v>
      </c>
      <c r="AY101" s="200" t="s">
        <v>125</v>
      </c>
      <c r="BK101" s="202">
        <f>SUM(BK102:BK129)</f>
        <v>0</v>
      </c>
    </row>
    <row r="102" s="2" customFormat="1" ht="16.5" customHeight="1">
      <c r="A102" s="39"/>
      <c r="B102" s="40"/>
      <c r="C102" s="205" t="s">
        <v>169</v>
      </c>
      <c r="D102" s="205" t="s">
        <v>128</v>
      </c>
      <c r="E102" s="206" t="s">
        <v>1135</v>
      </c>
      <c r="F102" s="207" t="s">
        <v>1136</v>
      </c>
      <c r="G102" s="208" t="s">
        <v>270</v>
      </c>
      <c r="H102" s="209">
        <v>50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46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242</v>
      </c>
      <c r="AT102" s="216" t="s">
        <v>128</v>
      </c>
      <c r="AU102" s="216" t="s">
        <v>85</v>
      </c>
      <c r="AY102" s="18" t="s">
        <v>125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83</v>
      </c>
      <c r="BK102" s="217">
        <f>ROUND(I102*H102,2)</f>
        <v>0</v>
      </c>
      <c r="BL102" s="18" t="s">
        <v>242</v>
      </c>
      <c r="BM102" s="216" t="s">
        <v>267</v>
      </c>
    </row>
    <row r="103" s="2" customFormat="1" ht="16.5" customHeight="1">
      <c r="A103" s="39"/>
      <c r="B103" s="40"/>
      <c r="C103" s="250" t="s">
        <v>231</v>
      </c>
      <c r="D103" s="250" t="s">
        <v>247</v>
      </c>
      <c r="E103" s="251" t="s">
        <v>1137</v>
      </c>
      <c r="F103" s="252" t="s">
        <v>1136</v>
      </c>
      <c r="G103" s="253" t="s">
        <v>270</v>
      </c>
      <c r="H103" s="254">
        <v>50</v>
      </c>
      <c r="I103" s="255"/>
      <c r="J103" s="256">
        <f>ROUND(I103*H103,2)</f>
        <v>0</v>
      </c>
      <c r="K103" s="252" t="s">
        <v>19</v>
      </c>
      <c r="L103" s="257"/>
      <c r="M103" s="258" t="s">
        <v>19</v>
      </c>
      <c r="N103" s="259" t="s">
        <v>46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250</v>
      </c>
      <c r="AT103" s="216" t="s">
        <v>247</v>
      </c>
      <c r="AU103" s="216" t="s">
        <v>85</v>
      </c>
      <c r="AY103" s="18" t="s">
        <v>125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83</v>
      </c>
      <c r="BK103" s="217">
        <f>ROUND(I103*H103,2)</f>
        <v>0</v>
      </c>
      <c r="BL103" s="18" t="s">
        <v>242</v>
      </c>
      <c r="BM103" s="216" t="s">
        <v>242</v>
      </c>
    </row>
    <row r="104" s="2" customFormat="1" ht="16.5" customHeight="1">
      <c r="A104" s="39"/>
      <c r="B104" s="40"/>
      <c r="C104" s="205" t="s">
        <v>194</v>
      </c>
      <c r="D104" s="205" t="s">
        <v>128</v>
      </c>
      <c r="E104" s="206" t="s">
        <v>1138</v>
      </c>
      <c r="F104" s="207" t="s">
        <v>1139</v>
      </c>
      <c r="G104" s="208" t="s">
        <v>1140</v>
      </c>
      <c r="H104" s="209">
        <v>70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46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242</v>
      </c>
      <c r="AT104" s="216" t="s">
        <v>128</v>
      </c>
      <c r="AU104" s="216" t="s">
        <v>85</v>
      </c>
      <c r="AY104" s="18" t="s">
        <v>125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83</v>
      </c>
      <c r="BK104" s="217">
        <f>ROUND(I104*H104,2)</f>
        <v>0</v>
      </c>
      <c r="BL104" s="18" t="s">
        <v>242</v>
      </c>
      <c r="BM104" s="216" t="s">
        <v>288</v>
      </c>
    </row>
    <row r="105" s="2" customFormat="1" ht="16.5" customHeight="1">
      <c r="A105" s="39"/>
      <c r="B105" s="40"/>
      <c r="C105" s="250" t="s">
        <v>246</v>
      </c>
      <c r="D105" s="250" t="s">
        <v>247</v>
      </c>
      <c r="E105" s="251" t="s">
        <v>1141</v>
      </c>
      <c r="F105" s="252" t="s">
        <v>1142</v>
      </c>
      <c r="G105" s="253" t="s">
        <v>1140</v>
      </c>
      <c r="H105" s="254">
        <v>8</v>
      </c>
      <c r="I105" s="255"/>
      <c r="J105" s="256">
        <f>ROUND(I105*H105,2)</f>
        <v>0</v>
      </c>
      <c r="K105" s="252" t="s">
        <v>19</v>
      </c>
      <c r="L105" s="257"/>
      <c r="M105" s="258" t="s">
        <v>19</v>
      </c>
      <c r="N105" s="259" t="s">
        <v>46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250</v>
      </c>
      <c r="AT105" s="216" t="s">
        <v>247</v>
      </c>
      <c r="AU105" s="216" t="s">
        <v>85</v>
      </c>
      <c r="AY105" s="18" t="s">
        <v>125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83</v>
      </c>
      <c r="BK105" s="217">
        <f>ROUND(I105*H105,2)</f>
        <v>0</v>
      </c>
      <c r="BL105" s="18" t="s">
        <v>242</v>
      </c>
      <c r="BM105" s="216" t="s">
        <v>298</v>
      </c>
    </row>
    <row r="106" s="2" customFormat="1" ht="16.5" customHeight="1">
      <c r="A106" s="39"/>
      <c r="B106" s="40"/>
      <c r="C106" s="250" t="s">
        <v>253</v>
      </c>
      <c r="D106" s="250" t="s">
        <v>247</v>
      </c>
      <c r="E106" s="251" t="s">
        <v>1143</v>
      </c>
      <c r="F106" s="252" t="s">
        <v>1144</v>
      </c>
      <c r="G106" s="253" t="s">
        <v>1140</v>
      </c>
      <c r="H106" s="254">
        <v>4</v>
      </c>
      <c r="I106" s="255"/>
      <c r="J106" s="256">
        <f>ROUND(I106*H106,2)</f>
        <v>0</v>
      </c>
      <c r="K106" s="252" t="s">
        <v>19</v>
      </c>
      <c r="L106" s="257"/>
      <c r="M106" s="258" t="s">
        <v>19</v>
      </c>
      <c r="N106" s="259" t="s">
        <v>46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250</v>
      </c>
      <c r="AT106" s="216" t="s">
        <v>247</v>
      </c>
      <c r="AU106" s="216" t="s">
        <v>85</v>
      </c>
      <c r="AY106" s="18" t="s">
        <v>125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83</v>
      </c>
      <c r="BK106" s="217">
        <f>ROUND(I106*H106,2)</f>
        <v>0</v>
      </c>
      <c r="BL106" s="18" t="s">
        <v>242</v>
      </c>
      <c r="BM106" s="216" t="s">
        <v>307</v>
      </c>
    </row>
    <row r="107" s="2" customFormat="1" ht="16.5" customHeight="1">
      <c r="A107" s="39"/>
      <c r="B107" s="40"/>
      <c r="C107" s="250" t="s">
        <v>257</v>
      </c>
      <c r="D107" s="250" t="s">
        <v>247</v>
      </c>
      <c r="E107" s="251" t="s">
        <v>1145</v>
      </c>
      <c r="F107" s="252" t="s">
        <v>1146</v>
      </c>
      <c r="G107" s="253" t="s">
        <v>1140</v>
      </c>
      <c r="H107" s="254">
        <v>4</v>
      </c>
      <c r="I107" s="255"/>
      <c r="J107" s="256">
        <f>ROUND(I107*H107,2)</f>
        <v>0</v>
      </c>
      <c r="K107" s="252" t="s">
        <v>19</v>
      </c>
      <c r="L107" s="257"/>
      <c r="M107" s="258" t="s">
        <v>19</v>
      </c>
      <c r="N107" s="259" t="s">
        <v>46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250</v>
      </c>
      <c r="AT107" s="216" t="s">
        <v>247</v>
      </c>
      <c r="AU107" s="216" t="s">
        <v>85</v>
      </c>
      <c r="AY107" s="18" t="s">
        <v>125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83</v>
      </c>
      <c r="BK107" s="217">
        <f>ROUND(I107*H107,2)</f>
        <v>0</v>
      </c>
      <c r="BL107" s="18" t="s">
        <v>242</v>
      </c>
      <c r="BM107" s="216" t="s">
        <v>319</v>
      </c>
    </row>
    <row r="108" s="2" customFormat="1" ht="16.5" customHeight="1">
      <c r="A108" s="39"/>
      <c r="B108" s="40"/>
      <c r="C108" s="250" t="s">
        <v>262</v>
      </c>
      <c r="D108" s="250" t="s">
        <v>247</v>
      </c>
      <c r="E108" s="251" t="s">
        <v>1147</v>
      </c>
      <c r="F108" s="252" t="s">
        <v>1148</v>
      </c>
      <c r="G108" s="253" t="s">
        <v>1140</v>
      </c>
      <c r="H108" s="254">
        <v>4</v>
      </c>
      <c r="I108" s="255"/>
      <c r="J108" s="256">
        <f>ROUND(I108*H108,2)</f>
        <v>0</v>
      </c>
      <c r="K108" s="252" t="s">
        <v>19</v>
      </c>
      <c r="L108" s="257"/>
      <c r="M108" s="258" t="s">
        <v>19</v>
      </c>
      <c r="N108" s="259" t="s">
        <v>46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250</v>
      </c>
      <c r="AT108" s="216" t="s">
        <v>247</v>
      </c>
      <c r="AU108" s="216" t="s">
        <v>85</v>
      </c>
      <c r="AY108" s="18" t="s">
        <v>125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83</v>
      </c>
      <c r="BK108" s="217">
        <f>ROUND(I108*H108,2)</f>
        <v>0</v>
      </c>
      <c r="BL108" s="18" t="s">
        <v>242</v>
      </c>
      <c r="BM108" s="216" t="s">
        <v>469</v>
      </c>
    </row>
    <row r="109" s="2" customFormat="1" ht="16.5" customHeight="1">
      <c r="A109" s="39"/>
      <c r="B109" s="40"/>
      <c r="C109" s="250" t="s">
        <v>267</v>
      </c>
      <c r="D109" s="250" t="s">
        <v>247</v>
      </c>
      <c r="E109" s="251" t="s">
        <v>1149</v>
      </c>
      <c r="F109" s="252" t="s">
        <v>1150</v>
      </c>
      <c r="G109" s="253" t="s">
        <v>1140</v>
      </c>
      <c r="H109" s="254">
        <v>12</v>
      </c>
      <c r="I109" s="255"/>
      <c r="J109" s="256">
        <f>ROUND(I109*H109,2)</f>
        <v>0</v>
      </c>
      <c r="K109" s="252" t="s">
        <v>19</v>
      </c>
      <c r="L109" s="257"/>
      <c r="M109" s="258" t="s">
        <v>19</v>
      </c>
      <c r="N109" s="259" t="s">
        <v>46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250</v>
      </c>
      <c r="AT109" s="216" t="s">
        <v>247</v>
      </c>
      <c r="AU109" s="216" t="s">
        <v>85</v>
      </c>
      <c r="AY109" s="18" t="s">
        <v>125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83</v>
      </c>
      <c r="BK109" s="217">
        <f>ROUND(I109*H109,2)</f>
        <v>0</v>
      </c>
      <c r="BL109" s="18" t="s">
        <v>242</v>
      </c>
      <c r="BM109" s="216" t="s">
        <v>479</v>
      </c>
    </row>
    <row r="110" s="2" customFormat="1" ht="16.5" customHeight="1">
      <c r="A110" s="39"/>
      <c r="B110" s="40"/>
      <c r="C110" s="250" t="s">
        <v>8</v>
      </c>
      <c r="D110" s="250" t="s">
        <v>247</v>
      </c>
      <c r="E110" s="251" t="s">
        <v>1151</v>
      </c>
      <c r="F110" s="252" t="s">
        <v>1152</v>
      </c>
      <c r="G110" s="253" t="s">
        <v>1140</v>
      </c>
      <c r="H110" s="254">
        <v>14</v>
      </c>
      <c r="I110" s="255"/>
      <c r="J110" s="256">
        <f>ROUND(I110*H110,2)</f>
        <v>0</v>
      </c>
      <c r="K110" s="252" t="s">
        <v>19</v>
      </c>
      <c r="L110" s="257"/>
      <c r="M110" s="258" t="s">
        <v>19</v>
      </c>
      <c r="N110" s="259" t="s">
        <v>46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250</v>
      </c>
      <c r="AT110" s="216" t="s">
        <v>247</v>
      </c>
      <c r="AU110" s="216" t="s">
        <v>85</v>
      </c>
      <c r="AY110" s="18" t="s">
        <v>125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83</v>
      </c>
      <c r="BK110" s="217">
        <f>ROUND(I110*H110,2)</f>
        <v>0</v>
      </c>
      <c r="BL110" s="18" t="s">
        <v>242</v>
      </c>
      <c r="BM110" s="216" t="s">
        <v>490</v>
      </c>
    </row>
    <row r="111" s="2" customFormat="1" ht="16.5" customHeight="1">
      <c r="A111" s="39"/>
      <c r="B111" s="40"/>
      <c r="C111" s="250" t="s">
        <v>242</v>
      </c>
      <c r="D111" s="250" t="s">
        <v>247</v>
      </c>
      <c r="E111" s="251" t="s">
        <v>1153</v>
      </c>
      <c r="F111" s="252" t="s">
        <v>1154</v>
      </c>
      <c r="G111" s="253" t="s">
        <v>1140</v>
      </c>
      <c r="H111" s="254">
        <v>24</v>
      </c>
      <c r="I111" s="255"/>
      <c r="J111" s="256">
        <f>ROUND(I111*H111,2)</f>
        <v>0</v>
      </c>
      <c r="K111" s="252" t="s">
        <v>19</v>
      </c>
      <c r="L111" s="257"/>
      <c r="M111" s="258" t="s">
        <v>19</v>
      </c>
      <c r="N111" s="259" t="s">
        <v>46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250</v>
      </c>
      <c r="AT111" s="216" t="s">
        <v>247</v>
      </c>
      <c r="AU111" s="216" t="s">
        <v>85</v>
      </c>
      <c r="AY111" s="18" t="s">
        <v>125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83</v>
      </c>
      <c r="BK111" s="217">
        <f>ROUND(I111*H111,2)</f>
        <v>0</v>
      </c>
      <c r="BL111" s="18" t="s">
        <v>242</v>
      </c>
      <c r="BM111" s="216" t="s">
        <v>250</v>
      </c>
    </row>
    <row r="112" s="2" customFormat="1" ht="16.5" customHeight="1">
      <c r="A112" s="39"/>
      <c r="B112" s="40"/>
      <c r="C112" s="205" t="s">
        <v>283</v>
      </c>
      <c r="D112" s="205" t="s">
        <v>128</v>
      </c>
      <c r="E112" s="206" t="s">
        <v>1155</v>
      </c>
      <c r="F112" s="207" t="s">
        <v>1156</v>
      </c>
      <c r="G112" s="208" t="s">
        <v>1140</v>
      </c>
      <c r="H112" s="209">
        <v>4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46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242</v>
      </c>
      <c r="AT112" s="216" t="s">
        <v>128</v>
      </c>
      <c r="AU112" s="216" t="s">
        <v>85</v>
      </c>
      <c r="AY112" s="18" t="s">
        <v>125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83</v>
      </c>
      <c r="BK112" s="217">
        <f>ROUND(I112*H112,2)</f>
        <v>0</v>
      </c>
      <c r="BL112" s="18" t="s">
        <v>242</v>
      </c>
      <c r="BM112" s="216" t="s">
        <v>508</v>
      </c>
    </row>
    <row r="113" s="2" customFormat="1" ht="16.5" customHeight="1">
      <c r="A113" s="39"/>
      <c r="B113" s="40"/>
      <c r="C113" s="250" t="s">
        <v>288</v>
      </c>
      <c r="D113" s="250" t="s">
        <v>247</v>
      </c>
      <c r="E113" s="251" t="s">
        <v>1157</v>
      </c>
      <c r="F113" s="252" t="s">
        <v>1156</v>
      </c>
      <c r="G113" s="253" t="s">
        <v>1140</v>
      </c>
      <c r="H113" s="254">
        <v>4</v>
      </c>
      <c r="I113" s="255"/>
      <c r="J113" s="256">
        <f>ROUND(I113*H113,2)</f>
        <v>0</v>
      </c>
      <c r="K113" s="252" t="s">
        <v>19</v>
      </c>
      <c r="L113" s="257"/>
      <c r="M113" s="258" t="s">
        <v>19</v>
      </c>
      <c r="N113" s="259" t="s">
        <v>46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250</v>
      </c>
      <c r="AT113" s="216" t="s">
        <v>247</v>
      </c>
      <c r="AU113" s="216" t="s">
        <v>85</v>
      </c>
      <c r="AY113" s="18" t="s">
        <v>125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83</v>
      </c>
      <c r="BK113" s="217">
        <f>ROUND(I113*H113,2)</f>
        <v>0</v>
      </c>
      <c r="BL113" s="18" t="s">
        <v>242</v>
      </c>
      <c r="BM113" s="216" t="s">
        <v>518</v>
      </c>
    </row>
    <row r="114" s="2" customFormat="1" ht="16.5" customHeight="1">
      <c r="A114" s="39"/>
      <c r="B114" s="40"/>
      <c r="C114" s="205" t="s">
        <v>293</v>
      </c>
      <c r="D114" s="205" t="s">
        <v>128</v>
      </c>
      <c r="E114" s="206" t="s">
        <v>1158</v>
      </c>
      <c r="F114" s="207" t="s">
        <v>1159</v>
      </c>
      <c r="G114" s="208" t="s">
        <v>270</v>
      </c>
      <c r="H114" s="209">
        <v>280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46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242</v>
      </c>
      <c r="AT114" s="216" t="s">
        <v>128</v>
      </c>
      <c r="AU114" s="216" t="s">
        <v>85</v>
      </c>
      <c r="AY114" s="18" t="s">
        <v>125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83</v>
      </c>
      <c r="BK114" s="217">
        <f>ROUND(I114*H114,2)</f>
        <v>0</v>
      </c>
      <c r="BL114" s="18" t="s">
        <v>242</v>
      </c>
      <c r="BM114" s="216" t="s">
        <v>526</v>
      </c>
    </row>
    <row r="115" s="2" customFormat="1" ht="16.5" customHeight="1">
      <c r="A115" s="39"/>
      <c r="B115" s="40"/>
      <c r="C115" s="250" t="s">
        <v>298</v>
      </c>
      <c r="D115" s="250" t="s">
        <v>247</v>
      </c>
      <c r="E115" s="251" t="s">
        <v>1160</v>
      </c>
      <c r="F115" s="252" t="s">
        <v>1159</v>
      </c>
      <c r="G115" s="253" t="s">
        <v>270</v>
      </c>
      <c r="H115" s="254">
        <v>280</v>
      </c>
      <c r="I115" s="255"/>
      <c r="J115" s="256">
        <f>ROUND(I115*H115,2)</f>
        <v>0</v>
      </c>
      <c r="K115" s="252" t="s">
        <v>19</v>
      </c>
      <c r="L115" s="257"/>
      <c r="M115" s="258" t="s">
        <v>19</v>
      </c>
      <c r="N115" s="259" t="s">
        <v>46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250</v>
      </c>
      <c r="AT115" s="216" t="s">
        <v>247</v>
      </c>
      <c r="AU115" s="216" t="s">
        <v>85</v>
      </c>
      <c r="AY115" s="18" t="s">
        <v>125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83</v>
      </c>
      <c r="BK115" s="217">
        <f>ROUND(I115*H115,2)</f>
        <v>0</v>
      </c>
      <c r="BL115" s="18" t="s">
        <v>242</v>
      </c>
      <c r="BM115" s="216" t="s">
        <v>537</v>
      </c>
    </row>
    <row r="116" s="2" customFormat="1" ht="16.5" customHeight="1">
      <c r="A116" s="39"/>
      <c r="B116" s="40"/>
      <c r="C116" s="205" t="s">
        <v>7</v>
      </c>
      <c r="D116" s="205" t="s">
        <v>128</v>
      </c>
      <c r="E116" s="206" t="s">
        <v>1161</v>
      </c>
      <c r="F116" s="207" t="s">
        <v>1162</v>
      </c>
      <c r="G116" s="208" t="s">
        <v>270</v>
      </c>
      <c r="H116" s="209">
        <v>50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46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242</v>
      </c>
      <c r="AT116" s="216" t="s">
        <v>128</v>
      </c>
      <c r="AU116" s="216" t="s">
        <v>85</v>
      </c>
      <c r="AY116" s="18" t="s">
        <v>125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83</v>
      </c>
      <c r="BK116" s="217">
        <f>ROUND(I116*H116,2)</f>
        <v>0</v>
      </c>
      <c r="BL116" s="18" t="s">
        <v>242</v>
      </c>
      <c r="BM116" s="216" t="s">
        <v>547</v>
      </c>
    </row>
    <row r="117" s="2" customFormat="1" ht="16.5" customHeight="1">
      <c r="A117" s="39"/>
      <c r="B117" s="40"/>
      <c r="C117" s="250" t="s">
        <v>307</v>
      </c>
      <c r="D117" s="250" t="s">
        <v>247</v>
      </c>
      <c r="E117" s="251" t="s">
        <v>1163</v>
      </c>
      <c r="F117" s="252" t="s">
        <v>1164</v>
      </c>
      <c r="G117" s="253" t="s">
        <v>270</v>
      </c>
      <c r="H117" s="254">
        <v>50</v>
      </c>
      <c r="I117" s="255"/>
      <c r="J117" s="256">
        <f>ROUND(I117*H117,2)</f>
        <v>0</v>
      </c>
      <c r="K117" s="252" t="s">
        <v>19</v>
      </c>
      <c r="L117" s="257"/>
      <c r="M117" s="258" t="s">
        <v>19</v>
      </c>
      <c r="N117" s="259" t="s">
        <v>46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250</v>
      </c>
      <c r="AT117" s="216" t="s">
        <v>247</v>
      </c>
      <c r="AU117" s="216" t="s">
        <v>85</v>
      </c>
      <c r="AY117" s="18" t="s">
        <v>125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83</v>
      </c>
      <c r="BK117" s="217">
        <f>ROUND(I117*H117,2)</f>
        <v>0</v>
      </c>
      <c r="BL117" s="18" t="s">
        <v>242</v>
      </c>
      <c r="BM117" s="216" t="s">
        <v>582</v>
      </c>
    </row>
    <row r="118" s="2" customFormat="1" ht="16.5" customHeight="1">
      <c r="A118" s="39"/>
      <c r="B118" s="40"/>
      <c r="C118" s="205" t="s">
        <v>312</v>
      </c>
      <c r="D118" s="205" t="s">
        <v>128</v>
      </c>
      <c r="E118" s="206" t="s">
        <v>1165</v>
      </c>
      <c r="F118" s="207" t="s">
        <v>1166</v>
      </c>
      <c r="G118" s="208" t="s">
        <v>1140</v>
      </c>
      <c r="H118" s="209">
        <v>4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46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242</v>
      </c>
      <c r="AT118" s="216" t="s">
        <v>128</v>
      </c>
      <c r="AU118" s="216" t="s">
        <v>85</v>
      </c>
      <c r="AY118" s="18" t="s">
        <v>125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83</v>
      </c>
      <c r="BK118" s="217">
        <f>ROUND(I118*H118,2)</f>
        <v>0</v>
      </c>
      <c r="BL118" s="18" t="s">
        <v>242</v>
      </c>
      <c r="BM118" s="216" t="s">
        <v>600</v>
      </c>
    </row>
    <row r="119" s="2" customFormat="1" ht="16.5" customHeight="1">
      <c r="A119" s="39"/>
      <c r="B119" s="40"/>
      <c r="C119" s="250" t="s">
        <v>319</v>
      </c>
      <c r="D119" s="250" t="s">
        <v>247</v>
      </c>
      <c r="E119" s="251" t="s">
        <v>1167</v>
      </c>
      <c r="F119" s="252" t="s">
        <v>1168</v>
      </c>
      <c r="G119" s="253" t="s">
        <v>1140</v>
      </c>
      <c r="H119" s="254">
        <v>4</v>
      </c>
      <c r="I119" s="255"/>
      <c r="J119" s="256">
        <f>ROUND(I119*H119,2)</f>
        <v>0</v>
      </c>
      <c r="K119" s="252" t="s">
        <v>19</v>
      </c>
      <c r="L119" s="257"/>
      <c r="M119" s="258" t="s">
        <v>19</v>
      </c>
      <c r="N119" s="259" t="s">
        <v>46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250</v>
      </c>
      <c r="AT119" s="216" t="s">
        <v>247</v>
      </c>
      <c r="AU119" s="216" t="s">
        <v>85</v>
      </c>
      <c r="AY119" s="18" t="s">
        <v>125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83</v>
      </c>
      <c r="BK119" s="217">
        <f>ROUND(I119*H119,2)</f>
        <v>0</v>
      </c>
      <c r="BL119" s="18" t="s">
        <v>242</v>
      </c>
      <c r="BM119" s="216" t="s">
        <v>610</v>
      </c>
    </row>
    <row r="120" s="2" customFormat="1" ht="16.5" customHeight="1">
      <c r="A120" s="39"/>
      <c r="B120" s="40"/>
      <c r="C120" s="205" t="s">
        <v>325</v>
      </c>
      <c r="D120" s="205" t="s">
        <v>128</v>
      </c>
      <c r="E120" s="206" t="s">
        <v>1169</v>
      </c>
      <c r="F120" s="207" t="s">
        <v>1170</v>
      </c>
      <c r="G120" s="208" t="s">
        <v>1171</v>
      </c>
      <c r="H120" s="209">
        <v>4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46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242</v>
      </c>
      <c r="AT120" s="216" t="s">
        <v>128</v>
      </c>
      <c r="AU120" s="216" t="s">
        <v>85</v>
      </c>
      <c r="AY120" s="18" t="s">
        <v>125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83</v>
      </c>
      <c r="BK120" s="217">
        <f>ROUND(I120*H120,2)</f>
        <v>0</v>
      </c>
      <c r="BL120" s="18" t="s">
        <v>242</v>
      </c>
      <c r="BM120" s="216" t="s">
        <v>621</v>
      </c>
    </row>
    <row r="121" s="2" customFormat="1" ht="16.5" customHeight="1">
      <c r="A121" s="39"/>
      <c r="B121" s="40"/>
      <c r="C121" s="250" t="s">
        <v>469</v>
      </c>
      <c r="D121" s="250" t="s">
        <v>247</v>
      </c>
      <c r="E121" s="251" t="s">
        <v>1172</v>
      </c>
      <c r="F121" s="252" t="s">
        <v>1173</v>
      </c>
      <c r="G121" s="253" t="s">
        <v>1171</v>
      </c>
      <c r="H121" s="254">
        <v>4</v>
      </c>
      <c r="I121" s="255"/>
      <c r="J121" s="256">
        <f>ROUND(I121*H121,2)</f>
        <v>0</v>
      </c>
      <c r="K121" s="252" t="s">
        <v>19</v>
      </c>
      <c r="L121" s="257"/>
      <c r="M121" s="258" t="s">
        <v>19</v>
      </c>
      <c r="N121" s="259" t="s">
        <v>46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250</v>
      </c>
      <c r="AT121" s="216" t="s">
        <v>247</v>
      </c>
      <c r="AU121" s="216" t="s">
        <v>85</v>
      </c>
      <c r="AY121" s="18" t="s">
        <v>125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83</v>
      </c>
      <c r="BK121" s="217">
        <f>ROUND(I121*H121,2)</f>
        <v>0</v>
      </c>
      <c r="BL121" s="18" t="s">
        <v>242</v>
      </c>
      <c r="BM121" s="216" t="s">
        <v>632</v>
      </c>
    </row>
    <row r="122" s="2" customFormat="1" ht="16.5" customHeight="1">
      <c r="A122" s="39"/>
      <c r="B122" s="40"/>
      <c r="C122" s="205" t="s">
        <v>474</v>
      </c>
      <c r="D122" s="205" t="s">
        <v>128</v>
      </c>
      <c r="E122" s="206" t="s">
        <v>1174</v>
      </c>
      <c r="F122" s="207" t="s">
        <v>1175</v>
      </c>
      <c r="G122" s="208" t="s">
        <v>1140</v>
      </c>
      <c r="H122" s="209">
        <v>98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46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242</v>
      </c>
      <c r="AT122" s="216" t="s">
        <v>128</v>
      </c>
      <c r="AU122" s="216" t="s">
        <v>85</v>
      </c>
      <c r="AY122" s="18" t="s">
        <v>125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83</v>
      </c>
      <c r="BK122" s="217">
        <f>ROUND(I122*H122,2)</f>
        <v>0</v>
      </c>
      <c r="BL122" s="18" t="s">
        <v>242</v>
      </c>
      <c r="BM122" s="216" t="s">
        <v>642</v>
      </c>
    </row>
    <row r="123" s="2" customFormat="1" ht="16.5" customHeight="1">
      <c r="A123" s="39"/>
      <c r="B123" s="40"/>
      <c r="C123" s="250" t="s">
        <v>479</v>
      </c>
      <c r="D123" s="250" t="s">
        <v>247</v>
      </c>
      <c r="E123" s="251" t="s">
        <v>1176</v>
      </c>
      <c r="F123" s="252" t="s">
        <v>1175</v>
      </c>
      <c r="G123" s="253" t="s">
        <v>1140</v>
      </c>
      <c r="H123" s="254">
        <v>98</v>
      </c>
      <c r="I123" s="255"/>
      <c r="J123" s="256">
        <f>ROUND(I123*H123,2)</f>
        <v>0</v>
      </c>
      <c r="K123" s="252" t="s">
        <v>19</v>
      </c>
      <c r="L123" s="257"/>
      <c r="M123" s="258" t="s">
        <v>19</v>
      </c>
      <c r="N123" s="259" t="s">
        <v>46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250</v>
      </c>
      <c r="AT123" s="216" t="s">
        <v>247</v>
      </c>
      <c r="AU123" s="216" t="s">
        <v>85</v>
      </c>
      <c r="AY123" s="18" t="s">
        <v>125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83</v>
      </c>
      <c r="BK123" s="217">
        <f>ROUND(I123*H123,2)</f>
        <v>0</v>
      </c>
      <c r="BL123" s="18" t="s">
        <v>242</v>
      </c>
      <c r="BM123" s="216" t="s">
        <v>653</v>
      </c>
    </row>
    <row r="124" s="2" customFormat="1" ht="16.5" customHeight="1">
      <c r="A124" s="39"/>
      <c r="B124" s="40"/>
      <c r="C124" s="205" t="s">
        <v>484</v>
      </c>
      <c r="D124" s="205" t="s">
        <v>128</v>
      </c>
      <c r="E124" s="206" t="s">
        <v>1177</v>
      </c>
      <c r="F124" s="207" t="s">
        <v>1178</v>
      </c>
      <c r="G124" s="208" t="s">
        <v>1140</v>
      </c>
      <c r="H124" s="209">
        <v>36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46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242</v>
      </c>
      <c r="AT124" s="216" t="s">
        <v>128</v>
      </c>
      <c r="AU124" s="216" t="s">
        <v>85</v>
      </c>
      <c r="AY124" s="18" t="s">
        <v>125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83</v>
      </c>
      <c r="BK124" s="217">
        <f>ROUND(I124*H124,2)</f>
        <v>0</v>
      </c>
      <c r="BL124" s="18" t="s">
        <v>242</v>
      </c>
      <c r="BM124" s="216" t="s">
        <v>667</v>
      </c>
    </row>
    <row r="125" s="2" customFormat="1" ht="16.5" customHeight="1">
      <c r="A125" s="39"/>
      <c r="B125" s="40"/>
      <c r="C125" s="250" t="s">
        <v>490</v>
      </c>
      <c r="D125" s="250" t="s">
        <v>247</v>
      </c>
      <c r="E125" s="251" t="s">
        <v>1179</v>
      </c>
      <c r="F125" s="252" t="s">
        <v>1178</v>
      </c>
      <c r="G125" s="253" t="s">
        <v>1140</v>
      </c>
      <c r="H125" s="254">
        <v>36</v>
      </c>
      <c r="I125" s="255"/>
      <c r="J125" s="256">
        <f>ROUND(I125*H125,2)</f>
        <v>0</v>
      </c>
      <c r="K125" s="252" t="s">
        <v>19</v>
      </c>
      <c r="L125" s="257"/>
      <c r="M125" s="258" t="s">
        <v>19</v>
      </c>
      <c r="N125" s="259" t="s">
        <v>46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250</v>
      </c>
      <c r="AT125" s="216" t="s">
        <v>247</v>
      </c>
      <c r="AU125" s="216" t="s">
        <v>85</v>
      </c>
      <c r="AY125" s="18" t="s">
        <v>125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83</v>
      </c>
      <c r="BK125" s="217">
        <f>ROUND(I125*H125,2)</f>
        <v>0</v>
      </c>
      <c r="BL125" s="18" t="s">
        <v>242</v>
      </c>
      <c r="BM125" s="216" t="s">
        <v>677</v>
      </c>
    </row>
    <row r="126" s="2" customFormat="1" ht="16.5" customHeight="1">
      <c r="A126" s="39"/>
      <c r="B126" s="40"/>
      <c r="C126" s="205" t="s">
        <v>495</v>
      </c>
      <c r="D126" s="205" t="s">
        <v>128</v>
      </c>
      <c r="E126" s="206" t="s">
        <v>1180</v>
      </c>
      <c r="F126" s="207" t="s">
        <v>1181</v>
      </c>
      <c r="G126" s="208" t="s">
        <v>1140</v>
      </c>
      <c r="H126" s="209">
        <v>1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46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242</v>
      </c>
      <c r="AT126" s="216" t="s">
        <v>128</v>
      </c>
      <c r="AU126" s="216" t="s">
        <v>85</v>
      </c>
      <c r="AY126" s="18" t="s">
        <v>125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83</v>
      </c>
      <c r="BK126" s="217">
        <f>ROUND(I126*H126,2)</f>
        <v>0</v>
      </c>
      <c r="BL126" s="18" t="s">
        <v>242</v>
      </c>
      <c r="BM126" s="216" t="s">
        <v>686</v>
      </c>
    </row>
    <row r="127" s="2" customFormat="1" ht="16.5" customHeight="1">
      <c r="A127" s="39"/>
      <c r="B127" s="40"/>
      <c r="C127" s="250" t="s">
        <v>250</v>
      </c>
      <c r="D127" s="250" t="s">
        <v>247</v>
      </c>
      <c r="E127" s="251" t="s">
        <v>1182</v>
      </c>
      <c r="F127" s="252" t="s">
        <v>1183</v>
      </c>
      <c r="G127" s="253" t="s">
        <v>1140</v>
      </c>
      <c r="H127" s="254">
        <v>1</v>
      </c>
      <c r="I127" s="255"/>
      <c r="J127" s="256">
        <f>ROUND(I127*H127,2)</f>
        <v>0</v>
      </c>
      <c r="K127" s="252" t="s">
        <v>19</v>
      </c>
      <c r="L127" s="257"/>
      <c r="M127" s="258" t="s">
        <v>19</v>
      </c>
      <c r="N127" s="259" t="s">
        <v>46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250</v>
      </c>
      <c r="AT127" s="216" t="s">
        <v>247</v>
      </c>
      <c r="AU127" s="216" t="s">
        <v>85</v>
      </c>
      <c r="AY127" s="18" t="s">
        <v>125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83</v>
      </c>
      <c r="BK127" s="217">
        <f>ROUND(I127*H127,2)</f>
        <v>0</v>
      </c>
      <c r="BL127" s="18" t="s">
        <v>242</v>
      </c>
      <c r="BM127" s="216" t="s">
        <v>698</v>
      </c>
    </row>
    <row r="128" s="2" customFormat="1" ht="21.75" customHeight="1">
      <c r="A128" s="39"/>
      <c r="B128" s="40"/>
      <c r="C128" s="205" t="s">
        <v>505</v>
      </c>
      <c r="D128" s="205" t="s">
        <v>128</v>
      </c>
      <c r="E128" s="206" t="s">
        <v>1184</v>
      </c>
      <c r="F128" s="207" t="s">
        <v>1185</v>
      </c>
      <c r="G128" s="208" t="s">
        <v>344</v>
      </c>
      <c r="H128" s="209">
        <v>1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46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242</v>
      </c>
      <c r="AT128" s="216" t="s">
        <v>128</v>
      </c>
      <c r="AU128" s="216" t="s">
        <v>85</v>
      </c>
      <c r="AY128" s="18" t="s">
        <v>125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83</v>
      </c>
      <c r="BK128" s="217">
        <f>ROUND(I128*H128,2)</f>
        <v>0</v>
      </c>
      <c r="BL128" s="18" t="s">
        <v>242</v>
      </c>
      <c r="BM128" s="216" t="s">
        <v>709</v>
      </c>
    </row>
    <row r="129" s="2" customFormat="1" ht="21.75" customHeight="1">
      <c r="A129" s="39"/>
      <c r="B129" s="40"/>
      <c r="C129" s="250" t="s">
        <v>508</v>
      </c>
      <c r="D129" s="250" t="s">
        <v>247</v>
      </c>
      <c r="E129" s="251" t="s">
        <v>1186</v>
      </c>
      <c r="F129" s="252" t="s">
        <v>1185</v>
      </c>
      <c r="G129" s="253" t="s">
        <v>1140</v>
      </c>
      <c r="H129" s="254">
        <v>1</v>
      </c>
      <c r="I129" s="255"/>
      <c r="J129" s="256">
        <f>ROUND(I129*H129,2)</f>
        <v>0</v>
      </c>
      <c r="K129" s="252" t="s">
        <v>19</v>
      </c>
      <c r="L129" s="257"/>
      <c r="M129" s="258" t="s">
        <v>19</v>
      </c>
      <c r="N129" s="259" t="s">
        <v>46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250</v>
      </c>
      <c r="AT129" s="216" t="s">
        <v>247</v>
      </c>
      <c r="AU129" s="216" t="s">
        <v>85</v>
      </c>
      <c r="AY129" s="18" t="s">
        <v>125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83</v>
      </c>
      <c r="BK129" s="217">
        <f>ROUND(I129*H129,2)</f>
        <v>0</v>
      </c>
      <c r="BL129" s="18" t="s">
        <v>242</v>
      </c>
      <c r="BM129" s="216" t="s">
        <v>741</v>
      </c>
    </row>
    <row r="130" s="12" customFormat="1" ht="25.92" customHeight="1">
      <c r="A130" s="12"/>
      <c r="B130" s="189"/>
      <c r="C130" s="190"/>
      <c r="D130" s="191" t="s">
        <v>74</v>
      </c>
      <c r="E130" s="192" t="s">
        <v>122</v>
      </c>
      <c r="F130" s="192" t="s">
        <v>123</v>
      </c>
      <c r="G130" s="190"/>
      <c r="H130" s="190"/>
      <c r="I130" s="193"/>
      <c r="J130" s="194">
        <f>BK130</f>
        <v>0</v>
      </c>
      <c r="K130" s="190"/>
      <c r="L130" s="195"/>
      <c r="M130" s="196"/>
      <c r="N130" s="197"/>
      <c r="O130" s="197"/>
      <c r="P130" s="198">
        <f>P131+P133+P135</f>
        <v>0</v>
      </c>
      <c r="Q130" s="197"/>
      <c r="R130" s="198">
        <f>R131+R133+R135</f>
        <v>0</v>
      </c>
      <c r="S130" s="197"/>
      <c r="T130" s="199">
        <f>T131+T133+T135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0" t="s">
        <v>124</v>
      </c>
      <c r="AT130" s="201" t="s">
        <v>74</v>
      </c>
      <c r="AU130" s="201" t="s">
        <v>75</v>
      </c>
      <c r="AY130" s="200" t="s">
        <v>125</v>
      </c>
      <c r="BK130" s="202">
        <f>BK131+BK133+BK135</f>
        <v>0</v>
      </c>
    </row>
    <row r="131" s="12" customFormat="1" ht="22.8" customHeight="1">
      <c r="A131" s="12"/>
      <c r="B131" s="189"/>
      <c r="C131" s="190"/>
      <c r="D131" s="191" t="s">
        <v>74</v>
      </c>
      <c r="E131" s="203" t="s">
        <v>126</v>
      </c>
      <c r="F131" s="203" t="s">
        <v>127</v>
      </c>
      <c r="G131" s="190"/>
      <c r="H131" s="190"/>
      <c r="I131" s="193"/>
      <c r="J131" s="204">
        <f>BK131</f>
        <v>0</v>
      </c>
      <c r="K131" s="190"/>
      <c r="L131" s="195"/>
      <c r="M131" s="196"/>
      <c r="N131" s="197"/>
      <c r="O131" s="197"/>
      <c r="P131" s="198">
        <f>P132</f>
        <v>0</v>
      </c>
      <c r="Q131" s="197"/>
      <c r="R131" s="198">
        <f>R132</f>
        <v>0</v>
      </c>
      <c r="S131" s="197"/>
      <c r="T131" s="19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0" t="s">
        <v>124</v>
      </c>
      <c r="AT131" s="201" t="s">
        <v>74</v>
      </c>
      <c r="AU131" s="201" t="s">
        <v>83</v>
      </c>
      <c r="AY131" s="200" t="s">
        <v>125</v>
      </c>
      <c r="BK131" s="202">
        <f>BK132</f>
        <v>0</v>
      </c>
    </row>
    <row r="132" s="2" customFormat="1" ht="21.75" customHeight="1">
      <c r="A132" s="39"/>
      <c r="B132" s="40"/>
      <c r="C132" s="205" t="s">
        <v>512</v>
      </c>
      <c r="D132" s="205" t="s">
        <v>128</v>
      </c>
      <c r="E132" s="206" t="s">
        <v>1187</v>
      </c>
      <c r="F132" s="207" t="s">
        <v>1188</v>
      </c>
      <c r="G132" s="208" t="s">
        <v>1140</v>
      </c>
      <c r="H132" s="209">
        <v>9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46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151</v>
      </c>
      <c r="AT132" s="216" t="s">
        <v>128</v>
      </c>
      <c r="AU132" s="216" t="s">
        <v>85</v>
      </c>
      <c r="AY132" s="18" t="s">
        <v>125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83</v>
      </c>
      <c r="BK132" s="217">
        <f>ROUND(I132*H132,2)</f>
        <v>0</v>
      </c>
      <c r="BL132" s="18" t="s">
        <v>151</v>
      </c>
      <c r="BM132" s="216" t="s">
        <v>765</v>
      </c>
    </row>
    <row r="133" s="12" customFormat="1" ht="22.8" customHeight="1">
      <c r="A133" s="12"/>
      <c r="B133" s="189"/>
      <c r="C133" s="190"/>
      <c r="D133" s="191" t="s">
        <v>74</v>
      </c>
      <c r="E133" s="203" t="s">
        <v>156</v>
      </c>
      <c r="F133" s="203" t="s">
        <v>157</v>
      </c>
      <c r="G133" s="190"/>
      <c r="H133" s="190"/>
      <c r="I133" s="193"/>
      <c r="J133" s="204">
        <f>BK133</f>
        <v>0</v>
      </c>
      <c r="K133" s="190"/>
      <c r="L133" s="195"/>
      <c r="M133" s="196"/>
      <c r="N133" s="197"/>
      <c r="O133" s="197"/>
      <c r="P133" s="198">
        <f>P134</f>
        <v>0</v>
      </c>
      <c r="Q133" s="197"/>
      <c r="R133" s="198">
        <f>R134</f>
        <v>0</v>
      </c>
      <c r="S133" s="197"/>
      <c r="T133" s="19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0" t="s">
        <v>124</v>
      </c>
      <c r="AT133" s="201" t="s">
        <v>74</v>
      </c>
      <c r="AU133" s="201" t="s">
        <v>83</v>
      </c>
      <c r="AY133" s="200" t="s">
        <v>125</v>
      </c>
      <c r="BK133" s="202">
        <f>BK134</f>
        <v>0</v>
      </c>
    </row>
    <row r="134" s="2" customFormat="1" ht="16.5" customHeight="1">
      <c r="A134" s="39"/>
      <c r="B134" s="40"/>
      <c r="C134" s="205" t="s">
        <v>518</v>
      </c>
      <c r="D134" s="205" t="s">
        <v>128</v>
      </c>
      <c r="E134" s="206" t="s">
        <v>1189</v>
      </c>
      <c r="F134" s="207" t="s">
        <v>1190</v>
      </c>
      <c r="G134" s="208" t="s">
        <v>1191</v>
      </c>
      <c r="H134" s="209">
        <v>1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46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151</v>
      </c>
      <c r="AT134" s="216" t="s">
        <v>128</v>
      </c>
      <c r="AU134" s="216" t="s">
        <v>85</v>
      </c>
      <c r="AY134" s="18" t="s">
        <v>125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83</v>
      </c>
      <c r="BK134" s="217">
        <f>ROUND(I134*H134,2)</f>
        <v>0</v>
      </c>
      <c r="BL134" s="18" t="s">
        <v>151</v>
      </c>
      <c r="BM134" s="216" t="s">
        <v>778</v>
      </c>
    </row>
    <row r="135" s="12" customFormat="1" ht="22.8" customHeight="1">
      <c r="A135" s="12"/>
      <c r="B135" s="189"/>
      <c r="C135" s="190"/>
      <c r="D135" s="191" t="s">
        <v>74</v>
      </c>
      <c r="E135" s="203" t="s">
        <v>162</v>
      </c>
      <c r="F135" s="203" t="s">
        <v>163</v>
      </c>
      <c r="G135" s="190"/>
      <c r="H135" s="190"/>
      <c r="I135" s="193"/>
      <c r="J135" s="204">
        <f>BK135</f>
        <v>0</v>
      </c>
      <c r="K135" s="190"/>
      <c r="L135" s="195"/>
      <c r="M135" s="196"/>
      <c r="N135" s="197"/>
      <c r="O135" s="197"/>
      <c r="P135" s="198">
        <f>SUM(P136:P143)</f>
        <v>0</v>
      </c>
      <c r="Q135" s="197"/>
      <c r="R135" s="198">
        <f>SUM(R136:R143)</f>
        <v>0</v>
      </c>
      <c r="S135" s="197"/>
      <c r="T135" s="199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0" t="s">
        <v>124</v>
      </c>
      <c r="AT135" s="201" t="s">
        <v>74</v>
      </c>
      <c r="AU135" s="201" t="s">
        <v>83</v>
      </c>
      <c r="AY135" s="200" t="s">
        <v>125</v>
      </c>
      <c r="BK135" s="202">
        <f>SUM(BK136:BK143)</f>
        <v>0</v>
      </c>
    </row>
    <row r="136" s="2" customFormat="1" ht="16.5" customHeight="1">
      <c r="A136" s="39"/>
      <c r="B136" s="40"/>
      <c r="C136" s="205" t="s">
        <v>521</v>
      </c>
      <c r="D136" s="205" t="s">
        <v>128</v>
      </c>
      <c r="E136" s="206" t="s">
        <v>1192</v>
      </c>
      <c r="F136" s="207" t="s">
        <v>1193</v>
      </c>
      <c r="G136" s="208" t="s">
        <v>1191</v>
      </c>
      <c r="H136" s="209">
        <v>1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46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151</v>
      </c>
      <c r="AT136" s="216" t="s">
        <v>128</v>
      </c>
      <c r="AU136" s="216" t="s">
        <v>85</v>
      </c>
      <c r="AY136" s="18" t="s">
        <v>125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83</v>
      </c>
      <c r="BK136" s="217">
        <f>ROUND(I136*H136,2)</f>
        <v>0</v>
      </c>
      <c r="BL136" s="18" t="s">
        <v>151</v>
      </c>
      <c r="BM136" s="216" t="s">
        <v>793</v>
      </c>
    </row>
    <row r="137" s="2" customFormat="1" ht="16.5" customHeight="1">
      <c r="A137" s="39"/>
      <c r="B137" s="40"/>
      <c r="C137" s="205" t="s">
        <v>526</v>
      </c>
      <c r="D137" s="205" t="s">
        <v>128</v>
      </c>
      <c r="E137" s="206" t="s">
        <v>1194</v>
      </c>
      <c r="F137" s="207" t="s">
        <v>1195</v>
      </c>
      <c r="G137" s="208" t="s">
        <v>1132</v>
      </c>
      <c r="H137" s="209">
        <v>10</v>
      </c>
      <c r="I137" s="210"/>
      <c r="J137" s="211">
        <f>ROUND(I137*H137,2)</f>
        <v>0</v>
      </c>
      <c r="K137" s="207" t="s">
        <v>19</v>
      </c>
      <c r="L137" s="45"/>
      <c r="M137" s="212" t="s">
        <v>19</v>
      </c>
      <c r="N137" s="213" t="s">
        <v>46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151</v>
      </c>
      <c r="AT137" s="216" t="s">
        <v>128</v>
      </c>
      <c r="AU137" s="216" t="s">
        <v>85</v>
      </c>
      <c r="AY137" s="18" t="s">
        <v>125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83</v>
      </c>
      <c r="BK137" s="217">
        <f>ROUND(I137*H137,2)</f>
        <v>0</v>
      </c>
      <c r="BL137" s="18" t="s">
        <v>151</v>
      </c>
      <c r="BM137" s="216" t="s">
        <v>806</v>
      </c>
    </row>
    <row r="138" s="2" customFormat="1" ht="16.5" customHeight="1">
      <c r="A138" s="39"/>
      <c r="B138" s="40"/>
      <c r="C138" s="250" t="s">
        <v>531</v>
      </c>
      <c r="D138" s="250" t="s">
        <v>247</v>
      </c>
      <c r="E138" s="251" t="s">
        <v>1196</v>
      </c>
      <c r="F138" s="252" t="s">
        <v>1197</v>
      </c>
      <c r="G138" s="253" t="s">
        <v>188</v>
      </c>
      <c r="H138" s="254">
        <v>10</v>
      </c>
      <c r="I138" s="255"/>
      <c r="J138" s="256">
        <f>ROUND(I138*H138,2)</f>
        <v>0</v>
      </c>
      <c r="K138" s="252" t="s">
        <v>19</v>
      </c>
      <c r="L138" s="257"/>
      <c r="M138" s="258" t="s">
        <v>19</v>
      </c>
      <c r="N138" s="259" t="s">
        <v>46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231</v>
      </c>
      <c r="AT138" s="216" t="s">
        <v>247</v>
      </c>
      <c r="AU138" s="216" t="s">
        <v>85</v>
      </c>
      <c r="AY138" s="18" t="s">
        <v>125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83</v>
      </c>
      <c r="BK138" s="217">
        <f>ROUND(I138*H138,2)</f>
        <v>0</v>
      </c>
      <c r="BL138" s="18" t="s">
        <v>151</v>
      </c>
      <c r="BM138" s="216" t="s">
        <v>817</v>
      </c>
    </row>
    <row r="139" s="2" customFormat="1" ht="16.5" customHeight="1">
      <c r="A139" s="39"/>
      <c r="B139" s="40"/>
      <c r="C139" s="205" t="s">
        <v>537</v>
      </c>
      <c r="D139" s="205" t="s">
        <v>128</v>
      </c>
      <c r="E139" s="206" t="s">
        <v>1198</v>
      </c>
      <c r="F139" s="207" t="s">
        <v>1199</v>
      </c>
      <c r="G139" s="208" t="s">
        <v>1132</v>
      </c>
      <c r="H139" s="209">
        <v>6</v>
      </c>
      <c r="I139" s="210"/>
      <c r="J139" s="211">
        <f>ROUND(I139*H139,2)</f>
        <v>0</v>
      </c>
      <c r="K139" s="207" t="s">
        <v>19</v>
      </c>
      <c r="L139" s="45"/>
      <c r="M139" s="212" t="s">
        <v>19</v>
      </c>
      <c r="N139" s="213" t="s">
        <v>46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151</v>
      </c>
      <c r="AT139" s="216" t="s">
        <v>128</v>
      </c>
      <c r="AU139" s="216" t="s">
        <v>85</v>
      </c>
      <c r="AY139" s="18" t="s">
        <v>125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83</v>
      </c>
      <c r="BK139" s="217">
        <f>ROUND(I139*H139,2)</f>
        <v>0</v>
      </c>
      <c r="BL139" s="18" t="s">
        <v>151</v>
      </c>
      <c r="BM139" s="216" t="s">
        <v>826</v>
      </c>
    </row>
    <row r="140" s="2" customFormat="1" ht="16.5" customHeight="1">
      <c r="A140" s="39"/>
      <c r="B140" s="40"/>
      <c r="C140" s="250" t="s">
        <v>541</v>
      </c>
      <c r="D140" s="250" t="s">
        <v>247</v>
      </c>
      <c r="E140" s="251" t="s">
        <v>1200</v>
      </c>
      <c r="F140" s="252" t="s">
        <v>1199</v>
      </c>
      <c r="G140" s="253" t="s">
        <v>1140</v>
      </c>
      <c r="H140" s="254">
        <v>1</v>
      </c>
      <c r="I140" s="255"/>
      <c r="J140" s="256">
        <f>ROUND(I140*H140,2)</f>
        <v>0</v>
      </c>
      <c r="K140" s="252" t="s">
        <v>19</v>
      </c>
      <c r="L140" s="257"/>
      <c r="M140" s="258" t="s">
        <v>19</v>
      </c>
      <c r="N140" s="259" t="s">
        <v>46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231</v>
      </c>
      <c r="AT140" s="216" t="s">
        <v>247</v>
      </c>
      <c r="AU140" s="216" t="s">
        <v>85</v>
      </c>
      <c r="AY140" s="18" t="s">
        <v>125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83</v>
      </c>
      <c r="BK140" s="217">
        <f>ROUND(I140*H140,2)</f>
        <v>0</v>
      </c>
      <c r="BL140" s="18" t="s">
        <v>151</v>
      </c>
      <c r="BM140" s="216" t="s">
        <v>841</v>
      </c>
    </row>
    <row r="141" s="2" customFormat="1" ht="16.5" customHeight="1">
      <c r="A141" s="39"/>
      <c r="B141" s="40"/>
      <c r="C141" s="205" t="s">
        <v>547</v>
      </c>
      <c r="D141" s="205" t="s">
        <v>128</v>
      </c>
      <c r="E141" s="206" t="s">
        <v>1201</v>
      </c>
      <c r="F141" s="207" t="s">
        <v>1202</v>
      </c>
      <c r="G141" s="208" t="s">
        <v>1132</v>
      </c>
      <c r="H141" s="209">
        <v>20</v>
      </c>
      <c r="I141" s="210"/>
      <c r="J141" s="211">
        <f>ROUND(I141*H141,2)</f>
        <v>0</v>
      </c>
      <c r="K141" s="207" t="s">
        <v>19</v>
      </c>
      <c r="L141" s="45"/>
      <c r="M141" s="212" t="s">
        <v>19</v>
      </c>
      <c r="N141" s="213" t="s">
        <v>46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151</v>
      </c>
      <c r="AT141" s="216" t="s">
        <v>128</v>
      </c>
      <c r="AU141" s="216" t="s">
        <v>85</v>
      </c>
      <c r="AY141" s="18" t="s">
        <v>125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83</v>
      </c>
      <c r="BK141" s="217">
        <f>ROUND(I141*H141,2)</f>
        <v>0</v>
      </c>
      <c r="BL141" s="18" t="s">
        <v>151</v>
      </c>
      <c r="BM141" s="216" t="s">
        <v>854</v>
      </c>
    </row>
    <row r="142" s="2" customFormat="1" ht="16.5" customHeight="1">
      <c r="A142" s="39"/>
      <c r="B142" s="40"/>
      <c r="C142" s="205" t="s">
        <v>554</v>
      </c>
      <c r="D142" s="205" t="s">
        <v>128</v>
      </c>
      <c r="E142" s="206" t="s">
        <v>1203</v>
      </c>
      <c r="F142" s="207" t="s">
        <v>1204</v>
      </c>
      <c r="G142" s="208" t="s">
        <v>1171</v>
      </c>
      <c r="H142" s="209">
        <v>1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46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151</v>
      </c>
      <c r="AT142" s="216" t="s">
        <v>128</v>
      </c>
      <c r="AU142" s="216" t="s">
        <v>85</v>
      </c>
      <c r="AY142" s="18" t="s">
        <v>125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83</v>
      </c>
      <c r="BK142" s="217">
        <f>ROUND(I142*H142,2)</f>
        <v>0</v>
      </c>
      <c r="BL142" s="18" t="s">
        <v>151</v>
      </c>
      <c r="BM142" s="216" t="s">
        <v>864</v>
      </c>
    </row>
    <row r="143" s="2" customFormat="1" ht="16.5" customHeight="1">
      <c r="A143" s="39"/>
      <c r="B143" s="40"/>
      <c r="C143" s="205" t="s">
        <v>582</v>
      </c>
      <c r="D143" s="205" t="s">
        <v>128</v>
      </c>
      <c r="E143" s="206" t="s">
        <v>1205</v>
      </c>
      <c r="F143" s="207" t="s">
        <v>1206</v>
      </c>
      <c r="G143" s="208" t="s">
        <v>1191</v>
      </c>
      <c r="H143" s="209">
        <v>1</v>
      </c>
      <c r="I143" s="210"/>
      <c r="J143" s="211">
        <f>ROUND(I143*H143,2)</f>
        <v>0</v>
      </c>
      <c r="K143" s="207" t="s">
        <v>19</v>
      </c>
      <c r="L143" s="45"/>
      <c r="M143" s="274" t="s">
        <v>19</v>
      </c>
      <c r="N143" s="275" t="s">
        <v>46</v>
      </c>
      <c r="O143" s="225"/>
      <c r="P143" s="276">
        <f>O143*H143</f>
        <v>0</v>
      </c>
      <c r="Q143" s="276">
        <v>0</v>
      </c>
      <c r="R143" s="276">
        <f>Q143*H143</f>
        <v>0</v>
      </c>
      <c r="S143" s="276">
        <v>0</v>
      </c>
      <c r="T143" s="27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151</v>
      </c>
      <c r="AT143" s="216" t="s">
        <v>128</v>
      </c>
      <c r="AU143" s="216" t="s">
        <v>85</v>
      </c>
      <c r="AY143" s="18" t="s">
        <v>125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83</v>
      </c>
      <c r="BK143" s="217">
        <f>ROUND(I143*H143,2)</f>
        <v>0</v>
      </c>
      <c r="BL143" s="18" t="s">
        <v>151</v>
      </c>
      <c r="BM143" s="216" t="s">
        <v>877</v>
      </c>
    </row>
    <row r="144" s="2" customFormat="1" ht="6.96" customHeight="1">
      <c r="A144" s="39"/>
      <c r="B144" s="60"/>
      <c r="C144" s="61"/>
      <c r="D144" s="61"/>
      <c r="E144" s="61"/>
      <c r="F144" s="61"/>
      <c r="G144" s="61"/>
      <c r="H144" s="61"/>
      <c r="I144" s="61"/>
      <c r="J144" s="61"/>
      <c r="K144" s="61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W3CF1nQDkGl/E3vLMUhpgYqFW4SigdiREYwrJx66/kiQYdnZiANRhOvuxH3fZV1Krv+x1OdT08ZP7LxOBfa8UA==" hashValue="/dnZVVtU5MS4zma3gExSsC4Di5ZNt2Ft86ZAFHXjgDpTIut4Ff6JYQBGOa2aJFTjr1srvJGrmvlSE3JhI9RPfQ==" algorithmName="SHA-512" password="CC35"/>
  <autoFilter ref="C88:K14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9"/>
      <c r="C3" s="130"/>
      <c r="D3" s="130"/>
      <c r="E3" s="130"/>
      <c r="F3" s="130"/>
      <c r="G3" s="130"/>
      <c r="H3" s="21"/>
    </row>
    <row r="4" s="1" customFormat="1" ht="24.96" customHeight="1">
      <c r="B4" s="21"/>
      <c r="C4" s="131" t="s">
        <v>1207</v>
      </c>
      <c r="H4" s="21"/>
    </row>
    <row r="5" s="1" customFormat="1" ht="12" customHeight="1">
      <c r="B5" s="21"/>
      <c r="C5" s="278" t="s">
        <v>13</v>
      </c>
      <c r="D5" s="141" t="s">
        <v>14</v>
      </c>
      <c r="E5" s="1"/>
      <c r="F5" s="1"/>
      <c r="H5" s="21"/>
    </row>
    <row r="6" s="1" customFormat="1" ht="36.96" customHeight="1">
      <c r="B6" s="21"/>
      <c r="C6" s="279" t="s">
        <v>16</v>
      </c>
      <c r="D6" s="280" t="s">
        <v>17</v>
      </c>
      <c r="E6" s="1"/>
      <c r="F6" s="1"/>
      <c r="H6" s="21"/>
    </row>
    <row r="7" s="1" customFormat="1" ht="16.5" customHeight="1">
      <c r="B7" s="21"/>
      <c r="C7" s="133" t="s">
        <v>23</v>
      </c>
      <c r="D7" s="138" t="str">
        <f>'Rekapitulace zakázky'!AN8</f>
        <v>24. 7. 2023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8"/>
      <c r="B9" s="281"/>
      <c r="C9" s="282" t="s">
        <v>56</v>
      </c>
      <c r="D9" s="283" t="s">
        <v>57</v>
      </c>
      <c r="E9" s="283" t="s">
        <v>111</v>
      </c>
      <c r="F9" s="284" t="s">
        <v>1208</v>
      </c>
      <c r="G9" s="178"/>
      <c r="H9" s="281"/>
    </row>
    <row r="10" s="2" customFormat="1" ht="26.4" customHeight="1">
      <c r="A10" s="39"/>
      <c r="B10" s="45"/>
      <c r="C10" s="285" t="s">
        <v>1209</v>
      </c>
      <c r="D10" s="285" t="s">
        <v>90</v>
      </c>
      <c r="E10" s="39"/>
      <c r="F10" s="39"/>
      <c r="G10" s="39"/>
      <c r="H10" s="45"/>
    </row>
    <row r="11" s="2" customFormat="1" ht="16.8" customHeight="1">
      <c r="A11" s="39"/>
      <c r="B11" s="45"/>
      <c r="C11" s="286" t="s">
        <v>330</v>
      </c>
      <c r="D11" s="287" t="s">
        <v>331</v>
      </c>
      <c r="E11" s="288" t="s">
        <v>19</v>
      </c>
      <c r="F11" s="289">
        <v>454.51499999999999</v>
      </c>
      <c r="G11" s="39"/>
      <c r="H11" s="45"/>
    </row>
    <row r="12" s="2" customFormat="1" ht="16.8" customHeight="1">
      <c r="A12" s="39"/>
      <c r="B12" s="45"/>
      <c r="C12" s="290" t="s">
        <v>19</v>
      </c>
      <c r="D12" s="290" t="s">
        <v>559</v>
      </c>
      <c r="E12" s="18" t="s">
        <v>19</v>
      </c>
      <c r="F12" s="291">
        <v>20.065000000000001</v>
      </c>
      <c r="G12" s="39"/>
      <c r="H12" s="45"/>
    </row>
    <row r="13" s="2" customFormat="1" ht="16.8" customHeight="1">
      <c r="A13" s="39"/>
      <c r="B13" s="45"/>
      <c r="C13" s="290" t="s">
        <v>19</v>
      </c>
      <c r="D13" s="290" t="s">
        <v>560</v>
      </c>
      <c r="E13" s="18" t="s">
        <v>19</v>
      </c>
      <c r="F13" s="291">
        <v>48.009</v>
      </c>
      <c r="G13" s="39"/>
      <c r="H13" s="45"/>
    </row>
    <row r="14" s="2" customFormat="1" ht="16.8" customHeight="1">
      <c r="A14" s="39"/>
      <c r="B14" s="45"/>
      <c r="C14" s="290" t="s">
        <v>19</v>
      </c>
      <c r="D14" s="290" t="s">
        <v>561</v>
      </c>
      <c r="E14" s="18" t="s">
        <v>19</v>
      </c>
      <c r="F14" s="291">
        <v>33.005000000000003</v>
      </c>
      <c r="G14" s="39"/>
      <c r="H14" s="45"/>
    </row>
    <row r="15" s="2" customFormat="1" ht="16.8" customHeight="1">
      <c r="A15" s="39"/>
      <c r="B15" s="45"/>
      <c r="C15" s="290" t="s">
        <v>19</v>
      </c>
      <c r="D15" s="290" t="s">
        <v>562</v>
      </c>
      <c r="E15" s="18" t="s">
        <v>19</v>
      </c>
      <c r="F15" s="291">
        <v>22.664999999999999</v>
      </c>
      <c r="G15" s="39"/>
      <c r="H15" s="45"/>
    </row>
    <row r="16" s="2" customFormat="1" ht="16.8" customHeight="1">
      <c r="A16" s="39"/>
      <c r="B16" s="45"/>
      <c r="C16" s="290" t="s">
        <v>19</v>
      </c>
      <c r="D16" s="290" t="s">
        <v>587</v>
      </c>
      <c r="E16" s="18" t="s">
        <v>19</v>
      </c>
      <c r="F16" s="291">
        <v>20.710999999999999</v>
      </c>
      <c r="G16" s="39"/>
      <c r="H16" s="45"/>
    </row>
    <row r="17" s="2" customFormat="1" ht="16.8" customHeight="1">
      <c r="A17" s="39"/>
      <c r="B17" s="45"/>
      <c r="C17" s="290" t="s">
        <v>19</v>
      </c>
      <c r="D17" s="290" t="s">
        <v>588</v>
      </c>
      <c r="E17" s="18" t="s">
        <v>19</v>
      </c>
      <c r="F17" s="291">
        <v>3.7330000000000001</v>
      </c>
      <c r="G17" s="39"/>
      <c r="H17" s="45"/>
    </row>
    <row r="18" s="2" customFormat="1" ht="16.8" customHeight="1">
      <c r="A18" s="39"/>
      <c r="B18" s="45"/>
      <c r="C18" s="290" t="s">
        <v>19</v>
      </c>
      <c r="D18" s="290" t="s">
        <v>563</v>
      </c>
      <c r="E18" s="18" t="s">
        <v>19</v>
      </c>
      <c r="F18" s="291">
        <v>189.428</v>
      </c>
      <c r="G18" s="39"/>
      <c r="H18" s="45"/>
    </row>
    <row r="19" s="2" customFormat="1" ht="16.8" customHeight="1">
      <c r="A19" s="39"/>
      <c r="B19" s="45"/>
      <c r="C19" s="290" t="s">
        <v>19</v>
      </c>
      <c r="D19" s="290" t="s">
        <v>589</v>
      </c>
      <c r="E19" s="18" t="s">
        <v>19</v>
      </c>
      <c r="F19" s="291">
        <v>25.302</v>
      </c>
      <c r="G19" s="39"/>
      <c r="H19" s="45"/>
    </row>
    <row r="20" s="2" customFormat="1" ht="16.8" customHeight="1">
      <c r="A20" s="39"/>
      <c r="B20" s="45"/>
      <c r="C20" s="290" t="s">
        <v>19</v>
      </c>
      <c r="D20" s="290" t="s">
        <v>564</v>
      </c>
      <c r="E20" s="18" t="s">
        <v>19</v>
      </c>
      <c r="F20" s="291">
        <v>6.7859999999999996</v>
      </c>
      <c r="G20" s="39"/>
      <c r="H20" s="45"/>
    </row>
    <row r="21" s="2" customFormat="1" ht="16.8" customHeight="1">
      <c r="A21" s="39"/>
      <c r="B21" s="45"/>
      <c r="C21" s="290" t="s">
        <v>19</v>
      </c>
      <c r="D21" s="290" t="s">
        <v>590</v>
      </c>
      <c r="E21" s="18" t="s">
        <v>19</v>
      </c>
      <c r="F21" s="291">
        <v>25.321000000000002</v>
      </c>
      <c r="G21" s="39"/>
      <c r="H21" s="45"/>
    </row>
    <row r="22" s="2" customFormat="1" ht="16.8" customHeight="1">
      <c r="A22" s="39"/>
      <c r="B22" s="45"/>
      <c r="C22" s="290" t="s">
        <v>19</v>
      </c>
      <c r="D22" s="290" t="s">
        <v>591</v>
      </c>
      <c r="E22" s="18" t="s">
        <v>19</v>
      </c>
      <c r="F22" s="291">
        <v>0.30099999999999999</v>
      </c>
      <c r="G22" s="39"/>
      <c r="H22" s="45"/>
    </row>
    <row r="23" s="2" customFormat="1" ht="16.8" customHeight="1">
      <c r="A23" s="39"/>
      <c r="B23" s="45"/>
      <c r="C23" s="290" t="s">
        <v>19</v>
      </c>
      <c r="D23" s="290" t="s">
        <v>566</v>
      </c>
      <c r="E23" s="18" t="s">
        <v>19</v>
      </c>
      <c r="F23" s="291">
        <v>1.887</v>
      </c>
      <c r="G23" s="39"/>
      <c r="H23" s="45"/>
    </row>
    <row r="24" s="2" customFormat="1" ht="16.8" customHeight="1">
      <c r="A24" s="39"/>
      <c r="B24" s="45"/>
      <c r="C24" s="290" t="s">
        <v>19</v>
      </c>
      <c r="D24" s="290" t="s">
        <v>567</v>
      </c>
      <c r="E24" s="18" t="s">
        <v>19</v>
      </c>
      <c r="F24" s="291">
        <v>0.93300000000000005</v>
      </c>
      <c r="G24" s="39"/>
      <c r="H24" s="45"/>
    </row>
    <row r="25" s="2" customFormat="1" ht="16.8" customHeight="1">
      <c r="A25" s="39"/>
      <c r="B25" s="45"/>
      <c r="C25" s="290" t="s">
        <v>19</v>
      </c>
      <c r="D25" s="290" t="s">
        <v>568</v>
      </c>
      <c r="E25" s="18" t="s">
        <v>19</v>
      </c>
      <c r="F25" s="291">
        <v>2.5150000000000001</v>
      </c>
      <c r="G25" s="39"/>
      <c r="H25" s="45"/>
    </row>
    <row r="26" s="2" customFormat="1" ht="16.8" customHeight="1">
      <c r="A26" s="39"/>
      <c r="B26" s="45"/>
      <c r="C26" s="290" t="s">
        <v>19</v>
      </c>
      <c r="D26" s="290" t="s">
        <v>569</v>
      </c>
      <c r="E26" s="18" t="s">
        <v>19</v>
      </c>
      <c r="F26" s="291">
        <v>2.968</v>
      </c>
      <c r="G26" s="39"/>
      <c r="H26" s="45"/>
    </row>
    <row r="27" s="2" customFormat="1" ht="16.8" customHeight="1">
      <c r="A27" s="39"/>
      <c r="B27" s="45"/>
      <c r="C27" s="290" t="s">
        <v>19</v>
      </c>
      <c r="D27" s="290" t="s">
        <v>570</v>
      </c>
      <c r="E27" s="18" t="s">
        <v>19</v>
      </c>
      <c r="F27" s="291">
        <v>1.7589999999999999</v>
      </c>
      <c r="G27" s="39"/>
      <c r="H27" s="45"/>
    </row>
    <row r="28" s="2" customFormat="1" ht="16.8" customHeight="1">
      <c r="A28" s="39"/>
      <c r="B28" s="45"/>
      <c r="C28" s="290" t="s">
        <v>19</v>
      </c>
      <c r="D28" s="290" t="s">
        <v>571</v>
      </c>
      <c r="E28" s="18" t="s">
        <v>19</v>
      </c>
      <c r="F28" s="291">
        <v>4.9720000000000004</v>
      </c>
      <c r="G28" s="39"/>
      <c r="H28" s="45"/>
    </row>
    <row r="29" s="2" customFormat="1" ht="16.8" customHeight="1">
      <c r="A29" s="39"/>
      <c r="B29" s="45"/>
      <c r="C29" s="290" t="s">
        <v>19</v>
      </c>
      <c r="D29" s="290" t="s">
        <v>572</v>
      </c>
      <c r="E29" s="18" t="s">
        <v>19</v>
      </c>
      <c r="F29" s="291">
        <v>2.306</v>
      </c>
      <c r="G29" s="39"/>
      <c r="H29" s="45"/>
    </row>
    <row r="30" s="2" customFormat="1" ht="16.8" customHeight="1">
      <c r="A30" s="39"/>
      <c r="B30" s="45"/>
      <c r="C30" s="290" t="s">
        <v>19</v>
      </c>
      <c r="D30" s="290" t="s">
        <v>573</v>
      </c>
      <c r="E30" s="18" t="s">
        <v>19</v>
      </c>
      <c r="F30" s="291">
        <v>3.677</v>
      </c>
      <c r="G30" s="39"/>
      <c r="H30" s="45"/>
    </row>
    <row r="31" s="2" customFormat="1" ht="16.8" customHeight="1">
      <c r="A31" s="39"/>
      <c r="B31" s="45"/>
      <c r="C31" s="290" t="s">
        <v>19</v>
      </c>
      <c r="D31" s="290" t="s">
        <v>574</v>
      </c>
      <c r="E31" s="18" t="s">
        <v>19</v>
      </c>
      <c r="F31" s="291">
        <v>1.4590000000000001</v>
      </c>
      <c r="G31" s="39"/>
      <c r="H31" s="45"/>
    </row>
    <row r="32" s="2" customFormat="1" ht="16.8" customHeight="1">
      <c r="A32" s="39"/>
      <c r="B32" s="45"/>
      <c r="C32" s="290" t="s">
        <v>19</v>
      </c>
      <c r="D32" s="290" t="s">
        <v>575</v>
      </c>
      <c r="E32" s="18" t="s">
        <v>19</v>
      </c>
      <c r="F32" s="291">
        <v>0.81799999999999995</v>
      </c>
      <c r="G32" s="39"/>
      <c r="H32" s="45"/>
    </row>
    <row r="33" s="2" customFormat="1" ht="16.8" customHeight="1">
      <c r="A33" s="39"/>
      <c r="B33" s="45"/>
      <c r="C33" s="290" t="s">
        <v>19</v>
      </c>
      <c r="D33" s="290" t="s">
        <v>592</v>
      </c>
      <c r="E33" s="18" t="s">
        <v>19</v>
      </c>
      <c r="F33" s="291">
        <v>1.1479999999999999</v>
      </c>
      <c r="G33" s="39"/>
      <c r="H33" s="45"/>
    </row>
    <row r="34" s="2" customFormat="1" ht="16.8" customHeight="1">
      <c r="A34" s="39"/>
      <c r="B34" s="45"/>
      <c r="C34" s="290" t="s">
        <v>19</v>
      </c>
      <c r="D34" s="290" t="s">
        <v>576</v>
      </c>
      <c r="E34" s="18" t="s">
        <v>19</v>
      </c>
      <c r="F34" s="291">
        <v>2.4119999999999999</v>
      </c>
      <c r="G34" s="39"/>
      <c r="H34" s="45"/>
    </row>
    <row r="35" s="2" customFormat="1" ht="16.8" customHeight="1">
      <c r="A35" s="39"/>
      <c r="B35" s="45"/>
      <c r="C35" s="290" t="s">
        <v>19</v>
      </c>
      <c r="D35" s="290" t="s">
        <v>577</v>
      </c>
      <c r="E35" s="18" t="s">
        <v>19</v>
      </c>
      <c r="F35" s="291">
        <v>7.5599999999999996</v>
      </c>
      <c r="G35" s="39"/>
      <c r="H35" s="45"/>
    </row>
    <row r="36" s="2" customFormat="1" ht="16.8" customHeight="1">
      <c r="A36" s="39"/>
      <c r="B36" s="45"/>
      <c r="C36" s="290" t="s">
        <v>19</v>
      </c>
      <c r="D36" s="290" t="s">
        <v>578</v>
      </c>
      <c r="E36" s="18" t="s">
        <v>19</v>
      </c>
      <c r="F36" s="291">
        <v>2</v>
      </c>
      <c r="G36" s="39"/>
      <c r="H36" s="45"/>
    </row>
    <row r="37" s="2" customFormat="1" ht="16.8" customHeight="1">
      <c r="A37" s="39"/>
      <c r="B37" s="45"/>
      <c r="C37" s="290" t="s">
        <v>19</v>
      </c>
      <c r="D37" s="290" t="s">
        <v>579</v>
      </c>
      <c r="E37" s="18" t="s">
        <v>19</v>
      </c>
      <c r="F37" s="291">
        <v>2.8999999999999999</v>
      </c>
      <c r="G37" s="39"/>
      <c r="H37" s="45"/>
    </row>
    <row r="38" s="2" customFormat="1" ht="16.8" customHeight="1">
      <c r="A38" s="39"/>
      <c r="B38" s="45"/>
      <c r="C38" s="290" t="s">
        <v>19</v>
      </c>
      <c r="D38" s="290" t="s">
        <v>580</v>
      </c>
      <c r="E38" s="18" t="s">
        <v>19</v>
      </c>
      <c r="F38" s="291">
        <v>19.875</v>
      </c>
      <c r="G38" s="39"/>
      <c r="H38" s="45"/>
    </row>
    <row r="39" s="2" customFormat="1" ht="16.8" customHeight="1">
      <c r="A39" s="39"/>
      <c r="B39" s="45"/>
      <c r="C39" s="290" t="s">
        <v>330</v>
      </c>
      <c r="D39" s="290" t="s">
        <v>202</v>
      </c>
      <c r="E39" s="18" t="s">
        <v>19</v>
      </c>
      <c r="F39" s="291">
        <v>454.51499999999999</v>
      </c>
      <c r="G39" s="39"/>
      <c r="H39" s="45"/>
    </row>
    <row r="40" s="2" customFormat="1" ht="16.8" customHeight="1">
      <c r="A40" s="39"/>
      <c r="B40" s="45"/>
      <c r="C40" s="292" t="s">
        <v>1210</v>
      </c>
      <c r="D40" s="39"/>
      <c r="E40" s="39"/>
      <c r="F40" s="39"/>
      <c r="G40" s="39"/>
      <c r="H40" s="45"/>
    </row>
    <row r="41" s="2" customFormat="1" ht="16.8" customHeight="1">
      <c r="A41" s="39"/>
      <c r="B41" s="45"/>
      <c r="C41" s="290" t="s">
        <v>649</v>
      </c>
      <c r="D41" s="290" t="s">
        <v>1211</v>
      </c>
      <c r="E41" s="18" t="s">
        <v>188</v>
      </c>
      <c r="F41" s="291">
        <v>454.51499999999999</v>
      </c>
      <c r="G41" s="39"/>
      <c r="H41" s="45"/>
    </row>
    <row r="42" s="2" customFormat="1" ht="16.8" customHeight="1">
      <c r="A42" s="39"/>
      <c r="B42" s="45"/>
      <c r="C42" s="290" t="s">
        <v>601</v>
      </c>
      <c r="D42" s="290" t="s">
        <v>602</v>
      </c>
      <c r="E42" s="18" t="s">
        <v>188</v>
      </c>
      <c r="F42" s="291">
        <v>454.51499999999999</v>
      </c>
      <c r="G42" s="39"/>
      <c r="H42" s="45"/>
    </row>
    <row r="43" s="2" customFormat="1" ht="16.8" customHeight="1">
      <c r="A43" s="39"/>
      <c r="B43" s="45"/>
      <c r="C43" s="290" t="s">
        <v>616</v>
      </c>
      <c r="D43" s="290" t="s">
        <v>1212</v>
      </c>
      <c r="E43" s="18" t="s">
        <v>188</v>
      </c>
      <c r="F43" s="291">
        <v>227.25800000000001</v>
      </c>
      <c r="G43" s="39"/>
      <c r="H43" s="45"/>
    </row>
    <row r="44" s="2" customFormat="1" ht="16.8" customHeight="1">
      <c r="A44" s="39"/>
      <c r="B44" s="45"/>
      <c r="C44" s="290" t="s">
        <v>628</v>
      </c>
      <c r="D44" s="290" t="s">
        <v>1213</v>
      </c>
      <c r="E44" s="18" t="s">
        <v>188</v>
      </c>
      <c r="F44" s="291">
        <v>227.25800000000001</v>
      </c>
      <c r="G44" s="39"/>
      <c r="H44" s="45"/>
    </row>
    <row r="45" s="2" customFormat="1" ht="7.44" customHeight="1">
      <c r="A45" s="39"/>
      <c r="B45" s="157"/>
      <c r="C45" s="158"/>
      <c r="D45" s="158"/>
      <c r="E45" s="158"/>
      <c r="F45" s="158"/>
      <c r="G45" s="158"/>
      <c r="H45" s="45"/>
    </row>
    <row r="46" s="2" customFormat="1">
      <c r="A46" s="39"/>
      <c r="B46" s="39"/>
      <c r="C46" s="39"/>
      <c r="D46" s="39"/>
      <c r="E46" s="39"/>
      <c r="F46" s="39"/>
      <c r="G46" s="39"/>
      <c r="H46" s="39"/>
    </row>
  </sheetData>
  <sheetProtection sheet="1" formatColumns="0" formatRows="0" objects="1" scenarios="1" spinCount="100000" saltValue="9Q1p3Yu3E7n+ZGtPUepPy7UTkxotiZopfYEm52M48iOXJ60trtSKyqy++8D95uVQL6SzueYg422X5J7IwJoxzw==" hashValue="Cs2/mNSUrjxInEEk9hc3/UDqKOI1hYTOX8LhnMM6gcIzA4CVjvbTEWrSz+zNZHsby4TIQnnEq+nggZEz+OaUdw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293" customWidth="1"/>
    <col min="2" max="2" width="1.667969" style="293" customWidth="1"/>
    <col min="3" max="4" width="5" style="293" customWidth="1"/>
    <col min="5" max="5" width="11.66016" style="293" customWidth="1"/>
    <col min="6" max="6" width="9.160156" style="293" customWidth="1"/>
    <col min="7" max="7" width="5" style="293" customWidth="1"/>
    <col min="8" max="8" width="77.83203" style="293" customWidth="1"/>
    <col min="9" max="10" width="20" style="293" customWidth="1"/>
    <col min="11" max="11" width="1.667969" style="293" customWidth="1"/>
  </cols>
  <sheetData>
    <row r="1" s="1" customFormat="1" ht="37.5" customHeight="1"/>
    <row r="2" s="1" customFormat="1" ht="7.5" customHeight="1">
      <c r="B2" s="294"/>
      <c r="C2" s="295"/>
      <c r="D2" s="295"/>
      <c r="E2" s="295"/>
      <c r="F2" s="295"/>
      <c r="G2" s="295"/>
      <c r="H2" s="295"/>
      <c r="I2" s="295"/>
      <c r="J2" s="295"/>
      <c r="K2" s="296"/>
    </row>
    <row r="3" s="16" customFormat="1" ht="45" customHeight="1">
      <c r="B3" s="297"/>
      <c r="C3" s="298" t="s">
        <v>1214</v>
      </c>
      <c r="D3" s="298"/>
      <c r="E3" s="298"/>
      <c r="F3" s="298"/>
      <c r="G3" s="298"/>
      <c r="H3" s="298"/>
      <c r="I3" s="298"/>
      <c r="J3" s="298"/>
      <c r="K3" s="299"/>
    </row>
    <row r="4" s="1" customFormat="1" ht="25.5" customHeight="1">
      <c r="B4" s="300"/>
      <c r="C4" s="301" t="s">
        <v>1215</v>
      </c>
      <c r="D4" s="301"/>
      <c r="E4" s="301"/>
      <c r="F4" s="301"/>
      <c r="G4" s="301"/>
      <c r="H4" s="301"/>
      <c r="I4" s="301"/>
      <c r="J4" s="301"/>
      <c r="K4" s="302"/>
    </row>
    <row r="5" s="1" customFormat="1" ht="5.25" customHeight="1">
      <c r="B5" s="300"/>
      <c r="C5" s="303"/>
      <c r="D5" s="303"/>
      <c r="E5" s="303"/>
      <c r="F5" s="303"/>
      <c r="G5" s="303"/>
      <c r="H5" s="303"/>
      <c r="I5" s="303"/>
      <c r="J5" s="303"/>
      <c r="K5" s="302"/>
    </row>
    <row r="6" s="1" customFormat="1" ht="15" customHeight="1">
      <c r="B6" s="300"/>
      <c r="C6" s="304" t="s">
        <v>1216</v>
      </c>
      <c r="D6" s="304"/>
      <c r="E6" s="304"/>
      <c r="F6" s="304"/>
      <c r="G6" s="304"/>
      <c r="H6" s="304"/>
      <c r="I6" s="304"/>
      <c r="J6" s="304"/>
      <c r="K6" s="302"/>
    </row>
    <row r="7" s="1" customFormat="1" ht="15" customHeight="1">
      <c r="B7" s="305"/>
      <c r="C7" s="304" t="s">
        <v>1217</v>
      </c>
      <c r="D7" s="304"/>
      <c r="E7" s="304"/>
      <c r="F7" s="304"/>
      <c r="G7" s="304"/>
      <c r="H7" s="304"/>
      <c r="I7" s="304"/>
      <c r="J7" s="304"/>
      <c r="K7" s="302"/>
    </row>
    <row r="8" s="1" customFormat="1" ht="12.75" customHeight="1">
      <c r="B8" s="305"/>
      <c r="C8" s="304"/>
      <c r="D8" s="304"/>
      <c r="E8" s="304"/>
      <c r="F8" s="304"/>
      <c r="G8" s="304"/>
      <c r="H8" s="304"/>
      <c r="I8" s="304"/>
      <c r="J8" s="304"/>
      <c r="K8" s="302"/>
    </row>
    <row r="9" s="1" customFormat="1" ht="15" customHeight="1">
      <c r="B9" s="305"/>
      <c r="C9" s="304" t="s">
        <v>1218</v>
      </c>
      <c r="D9" s="304"/>
      <c r="E9" s="304"/>
      <c r="F9" s="304"/>
      <c r="G9" s="304"/>
      <c r="H9" s="304"/>
      <c r="I9" s="304"/>
      <c r="J9" s="304"/>
      <c r="K9" s="302"/>
    </row>
    <row r="10" s="1" customFormat="1" ht="15" customHeight="1">
      <c r="B10" s="305"/>
      <c r="C10" s="304"/>
      <c r="D10" s="304" t="s">
        <v>1219</v>
      </c>
      <c r="E10" s="304"/>
      <c r="F10" s="304"/>
      <c r="G10" s="304"/>
      <c r="H10" s="304"/>
      <c r="I10" s="304"/>
      <c r="J10" s="304"/>
      <c r="K10" s="302"/>
    </row>
    <row r="11" s="1" customFormat="1" ht="15" customHeight="1">
      <c r="B11" s="305"/>
      <c r="C11" s="306"/>
      <c r="D11" s="304" t="s">
        <v>1220</v>
      </c>
      <c r="E11" s="304"/>
      <c r="F11" s="304"/>
      <c r="G11" s="304"/>
      <c r="H11" s="304"/>
      <c r="I11" s="304"/>
      <c r="J11" s="304"/>
      <c r="K11" s="302"/>
    </row>
    <row r="12" s="1" customFormat="1" ht="15" customHeight="1">
      <c r="B12" s="305"/>
      <c r="C12" s="306"/>
      <c r="D12" s="304"/>
      <c r="E12" s="304"/>
      <c r="F12" s="304"/>
      <c r="G12" s="304"/>
      <c r="H12" s="304"/>
      <c r="I12" s="304"/>
      <c r="J12" s="304"/>
      <c r="K12" s="302"/>
    </row>
    <row r="13" s="1" customFormat="1" ht="15" customHeight="1">
      <c r="B13" s="305"/>
      <c r="C13" s="306"/>
      <c r="D13" s="307" t="s">
        <v>1221</v>
      </c>
      <c r="E13" s="304"/>
      <c r="F13" s="304"/>
      <c r="G13" s="304"/>
      <c r="H13" s="304"/>
      <c r="I13" s="304"/>
      <c r="J13" s="304"/>
      <c r="K13" s="302"/>
    </row>
    <row r="14" s="1" customFormat="1" ht="12.75" customHeight="1">
      <c r="B14" s="305"/>
      <c r="C14" s="306"/>
      <c r="D14" s="306"/>
      <c r="E14" s="306"/>
      <c r="F14" s="306"/>
      <c r="G14" s="306"/>
      <c r="H14" s="306"/>
      <c r="I14" s="306"/>
      <c r="J14" s="306"/>
      <c r="K14" s="302"/>
    </row>
    <row r="15" s="1" customFormat="1" ht="15" customHeight="1">
      <c r="B15" s="305"/>
      <c r="C15" s="306"/>
      <c r="D15" s="304" t="s">
        <v>1222</v>
      </c>
      <c r="E15" s="304"/>
      <c r="F15" s="304"/>
      <c r="G15" s="304"/>
      <c r="H15" s="304"/>
      <c r="I15" s="304"/>
      <c r="J15" s="304"/>
      <c r="K15" s="302"/>
    </row>
    <row r="16" s="1" customFormat="1" ht="15" customHeight="1">
      <c r="B16" s="305"/>
      <c r="C16" s="306"/>
      <c r="D16" s="304" t="s">
        <v>1223</v>
      </c>
      <c r="E16" s="304"/>
      <c r="F16" s="304"/>
      <c r="G16" s="304"/>
      <c r="H16" s="304"/>
      <c r="I16" s="304"/>
      <c r="J16" s="304"/>
      <c r="K16" s="302"/>
    </row>
    <row r="17" s="1" customFormat="1" ht="15" customHeight="1">
      <c r="B17" s="305"/>
      <c r="C17" s="306"/>
      <c r="D17" s="304" t="s">
        <v>1224</v>
      </c>
      <c r="E17" s="304"/>
      <c r="F17" s="304"/>
      <c r="G17" s="304"/>
      <c r="H17" s="304"/>
      <c r="I17" s="304"/>
      <c r="J17" s="304"/>
      <c r="K17" s="302"/>
    </row>
    <row r="18" s="1" customFormat="1" ht="15" customHeight="1">
      <c r="B18" s="305"/>
      <c r="C18" s="306"/>
      <c r="D18" s="306"/>
      <c r="E18" s="308" t="s">
        <v>82</v>
      </c>
      <c r="F18" s="304" t="s">
        <v>1225</v>
      </c>
      <c r="G18" s="304"/>
      <c r="H18" s="304"/>
      <c r="I18" s="304"/>
      <c r="J18" s="304"/>
      <c r="K18" s="302"/>
    </row>
    <row r="19" s="1" customFormat="1" ht="15" customHeight="1">
      <c r="B19" s="305"/>
      <c r="C19" s="306"/>
      <c r="D19" s="306"/>
      <c r="E19" s="308" t="s">
        <v>1226</v>
      </c>
      <c r="F19" s="304" t="s">
        <v>1227</v>
      </c>
      <c r="G19" s="304"/>
      <c r="H19" s="304"/>
      <c r="I19" s="304"/>
      <c r="J19" s="304"/>
      <c r="K19" s="302"/>
    </row>
    <row r="20" s="1" customFormat="1" ht="15" customHeight="1">
      <c r="B20" s="305"/>
      <c r="C20" s="306"/>
      <c r="D20" s="306"/>
      <c r="E20" s="308" t="s">
        <v>1228</v>
      </c>
      <c r="F20" s="304" t="s">
        <v>1229</v>
      </c>
      <c r="G20" s="304"/>
      <c r="H20" s="304"/>
      <c r="I20" s="304"/>
      <c r="J20" s="304"/>
      <c r="K20" s="302"/>
    </row>
    <row r="21" s="1" customFormat="1" ht="15" customHeight="1">
      <c r="B21" s="305"/>
      <c r="C21" s="306"/>
      <c r="D21" s="306"/>
      <c r="E21" s="308" t="s">
        <v>1230</v>
      </c>
      <c r="F21" s="304" t="s">
        <v>81</v>
      </c>
      <c r="G21" s="304"/>
      <c r="H21" s="304"/>
      <c r="I21" s="304"/>
      <c r="J21" s="304"/>
      <c r="K21" s="302"/>
    </row>
    <row r="22" s="1" customFormat="1" ht="15" customHeight="1">
      <c r="B22" s="305"/>
      <c r="C22" s="306"/>
      <c r="D22" s="306"/>
      <c r="E22" s="308" t="s">
        <v>1231</v>
      </c>
      <c r="F22" s="304" t="s">
        <v>1232</v>
      </c>
      <c r="G22" s="304"/>
      <c r="H22" s="304"/>
      <c r="I22" s="304"/>
      <c r="J22" s="304"/>
      <c r="K22" s="302"/>
    </row>
    <row r="23" s="1" customFormat="1" ht="15" customHeight="1">
      <c r="B23" s="305"/>
      <c r="C23" s="306"/>
      <c r="D23" s="306"/>
      <c r="E23" s="308" t="s">
        <v>1233</v>
      </c>
      <c r="F23" s="304" t="s">
        <v>1234</v>
      </c>
      <c r="G23" s="304"/>
      <c r="H23" s="304"/>
      <c r="I23" s="304"/>
      <c r="J23" s="304"/>
      <c r="K23" s="302"/>
    </row>
    <row r="24" s="1" customFormat="1" ht="12.75" customHeight="1">
      <c r="B24" s="305"/>
      <c r="C24" s="306"/>
      <c r="D24" s="306"/>
      <c r="E24" s="306"/>
      <c r="F24" s="306"/>
      <c r="G24" s="306"/>
      <c r="H24" s="306"/>
      <c r="I24" s="306"/>
      <c r="J24" s="306"/>
      <c r="K24" s="302"/>
    </row>
    <row r="25" s="1" customFormat="1" ht="15" customHeight="1">
      <c r="B25" s="305"/>
      <c r="C25" s="304" t="s">
        <v>1235</v>
      </c>
      <c r="D25" s="304"/>
      <c r="E25" s="304"/>
      <c r="F25" s="304"/>
      <c r="G25" s="304"/>
      <c r="H25" s="304"/>
      <c r="I25" s="304"/>
      <c r="J25" s="304"/>
      <c r="K25" s="302"/>
    </row>
    <row r="26" s="1" customFormat="1" ht="15" customHeight="1">
      <c r="B26" s="305"/>
      <c r="C26" s="304" t="s">
        <v>1236</v>
      </c>
      <c r="D26" s="304"/>
      <c r="E26" s="304"/>
      <c r="F26" s="304"/>
      <c r="G26" s="304"/>
      <c r="H26" s="304"/>
      <c r="I26" s="304"/>
      <c r="J26" s="304"/>
      <c r="K26" s="302"/>
    </row>
    <row r="27" s="1" customFormat="1" ht="15" customHeight="1">
      <c r="B27" s="305"/>
      <c r="C27" s="304"/>
      <c r="D27" s="304" t="s">
        <v>1237</v>
      </c>
      <c r="E27" s="304"/>
      <c r="F27" s="304"/>
      <c r="G27" s="304"/>
      <c r="H27" s="304"/>
      <c r="I27" s="304"/>
      <c r="J27" s="304"/>
      <c r="K27" s="302"/>
    </row>
    <row r="28" s="1" customFormat="1" ht="15" customHeight="1">
      <c r="B28" s="305"/>
      <c r="C28" s="306"/>
      <c r="D28" s="304" t="s">
        <v>1238</v>
      </c>
      <c r="E28" s="304"/>
      <c r="F28" s="304"/>
      <c r="G28" s="304"/>
      <c r="H28" s="304"/>
      <c r="I28" s="304"/>
      <c r="J28" s="304"/>
      <c r="K28" s="302"/>
    </row>
    <row r="29" s="1" customFormat="1" ht="12.75" customHeight="1">
      <c r="B29" s="305"/>
      <c r="C29" s="306"/>
      <c r="D29" s="306"/>
      <c r="E29" s="306"/>
      <c r="F29" s="306"/>
      <c r="G29" s="306"/>
      <c r="H29" s="306"/>
      <c r="I29" s="306"/>
      <c r="J29" s="306"/>
      <c r="K29" s="302"/>
    </row>
    <row r="30" s="1" customFormat="1" ht="15" customHeight="1">
      <c r="B30" s="305"/>
      <c r="C30" s="306"/>
      <c r="D30" s="304" t="s">
        <v>1239</v>
      </c>
      <c r="E30" s="304"/>
      <c r="F30" s="304"/>
      <c r="G30" s="304"/>
      <c r="H30" s="304"/>
      <c r="I30" s="304"/>
      <c r="J30" s="304"/>
      <c r="K30" s="302"/>
    </row>
    <row r="31" s="1" customFormat="1" ht="15" customHeight="1">
      <c r="B31" s="305"/>
      <c r="C31" s="306"/>
      <c r="D31" s="304" t="s">
        <v>1240</v>
      </c>
      <c r="E31" s="304"/>
      <c r="F31" s="304"/>
      <c r="G31" s="304"/>
      <c r="H31" s="304"/>
      <c r="I31" s="304"/>
      <c r="J31" s="304"/>
      <c r="K31" s="302"/>
    </row>
    <row r="32" s="1" customFormat="1" ht="12.75" customHeight="1">
      <c r="B32" s="305"/>
      <c r="C32" s="306"/>
      <c r="D32" s="306"/>
      <c r="E32" s="306"/>
      <c r="F32" s="306"/>
      <c r="G32" s="306"/>
      <c r="H32" s="306"/>
      <c r="I32" s="306"/>
      <c r="J32" s="306"/>
      <c r="K32" s="302"/>
    </row>
    <row r="33" s="1" customFormat="1" ht="15" customHeight="1">
      <c r="B33" s="305"/>
      <c r="C33" s="306"/>
      <c r="D33" s="304" t="s">
        <v>1241</v>
      </c>
      <c r="E33" s="304"/>
      <c r="F33" s="304"/>
      <c r="G33" s="304"/>
      <c r="H33" s="304"/>
      <c r="I33" s="304"/>
      <c r="J33" s="304"/>
      <c r="K33" s="302"/>
    </row>
    <row r="34" s="1" customFormat="1" ht="15" customHeight="1">
      <c r="B34" s="305"/>
      <c r="C34" s="306"/>
      <c r="D34" s="304" t="s">
        <v>1242</v>
      </c>
      <c r="E34" s="304"/>
      <c r="F34" s="304"/>
      <c r="G34" s="304"/>
      <c r="H34" s="304"/>
      <c r="I34" s="304"/>
      <c r="J34" s="304"/>
      <c r="K34" s="302"/>
    </row>
    <row r="35" s="1" customFormat="1" ht="15" customHeight="1">
      <c r="B35" s="305"/>
      <c r="C35" s="306"/>
      <c r="D35" s="304" t="s">
        <v>1243</v>
      </c>
      <c r="E35" s="304"/>
      <c r="F35" s="304"/>
      <c r="G35" s="304"/>
      <c r="H35" s="304"/>
      <c r="I35" s="304"/>
      <c r="J35" s="304"/>
      <c r="K35" s="302"/>
    </row>
    <row r="36" s="1" customFormat="1" ht="15" customHeight="1">
      <c r="B36" s="305"/>
      <c r="C36" s="306"/>
      <c r="D36" s="304"/>
      <c r="E36" s="307" t="s">
        <v>110</v>
      </c>
      <c r="F36" s="304"/>
      <c r="G36" s="304" t="s">
        <v>1244</v>
      </c>
      <c r="H36" s="304"/>
      <c r="I36" s="304"/>
      <c r="J36" s="304"/>
      <c r="K36" s="302"/>
    </row>
    <row r="37" s="1" customFormat="1" ht="30.75" customHeight="1">
      <c r="B37" s="305"/>
      <c r="C37" s="306"/>
      <c r="D37" s="304"/>
      <c r="E37" s="307" t="s">
        <v>1245</v>
      </c>
      <c r="F37" s="304"/>
      <c r="G37" s="304" t="s">
        <v>1246</v>
      </c>
      <c r="H37" s="304"/>
      <c r="I37" s="304"/>
      <c r="J37" s="304"/>
      <c r="K37" s="302"/>
    </row>
    <row r="38" s="1" customFormat="1" ht="15" customHeight="1">
      <c r="B38" s="305"/>
      <c r="C38" s="306"/>
      <c r="D38" s="304"/>
      <c r="E38" s="307" t="s">
        <v>56</v>
      </c>
      <c r="F38" s="304"/>
      <c r="G38" s="304" t="s">
        <v>1247</v>
      </c>
      <c r="H38" s="304"/>
      <c r="I38" s="304"/>
      <c r="J38" s="304"/>
      <c r="K38" s="302"/>
    </row>
    <row r="39" s="1" customFormat="1" ht="15" customHeight="1">
      <c r="B39" s="305"/>
      <c r="C39" s="306"/>
      <c r="D39" s="304"/>
      <c r="E39" s="307" t="s">
        <v>57</v>
      </c>
      <c r="F39" s="304"/>
      <c r="G39" s="304" t="s">
        <v>1248</v>
      </c>
      <c r="H39" s="304"/>
      <c r="I39" s="304"/>
      <c r="J39" s="304"/>
      <c r="K39" s="302"/>
    </row>
    <row r="40" s="1" customFormat="1" ht="15" customHeight="1">
      <c r="B40" s="305"/>
      <c r="C40" s="306"/>
      <c r="D40" s="304"/>
      <c r="E40" s="307" t="s">
        <v>111</v>
      </c>
      <c r="F40" s="304"/>
      <c r="G40" s="304" t="s">
        <v>1249</v>
      </c>
      <c r="H40" s="304"/>
      <c r="I40" s="304"/>
      <c r="J40" s="304"/>
      <c r="K40" s="302"/>
    </row>
    <row r="41" s="1" customFormat="1" ht="15" customHeight="1">
      <c r="B41" s="305"/>
      <c r="C41" s="306"/>
      <c r="D41" s="304"/>
      <c r="E41" s="307" t="s">
        <v>112</v>
      </c>
      <c r="F41" s="304"/>
      <c r="G41" s="304" t="s">
        <v>1250</v>
      </c>
      <c r="H41" s="304"/>
      <c r="I41" s="304"/>
      <c r="J41" s="304"/>
      <c r="K41" s="302"/>
    </row>
    <row r="42" s="1" customFormat="1" ht="15" customHeight="1">
      <c r="B42" s="305"/>
      <c r="C42" s="306"/>
      <c r="D42" s="304"/>
      <c r="E42" s="307" t="s">
        <v>1251</v>
      </c>
      <c r="F42" s="304"/>
      <c r="G42" s="304" t="s">
        <v>1252</v>
      </c>
      <c r="H42" s="304"/>
      <c r="I42" s="304"/>
      <c r="J42" s="304"/>
      <c r="K42" s="302"/>
    </row>
    <row r="43" s="1" customFormat="1" ht="15" customHeight="1">
      <c r="B43" s="305"/>
      <c r="C43" s="306"/>
      <c r="D43" s="304"/>
      <c r="E43" s="307"/>
      <c r="F43" s="304"/>
      <c r="G43" s="304" t="s">
        <v>1253</v>
      </c>
      <c r="H43" s="304"/>
      <c r="I43" s="304"/>
      <c r="J43" s="304"/>
      <c r="K43" s="302"/>
    </row>
    <row r="44" s="1" customFormat="1" ht="15" customHeight="1">
      <c r="B44" s="305"/>
      <c r="C44" s="306"/>
      <c r="D44" s="304"/>
      <c r="E44" s="307" t="s">
        <v>1254</v>
      </c>
      <c r="F44" s="304"/>
      <c r="G44" s="304" t="s">
        <v>1255</v>
      </c>
      <c r="H44" s="304"/>
      <c r="I44" s="304"/>
      <c r="J44" s="304"/>
      <c r="K44" s="302"/>
    </row>
    <row r="45" s="1" customFormat="1" ht="15" customHeight="1">
      <c r="B45" s="305"/>
      <c r="C45" s="306"/>
      <c r="D45" s="304"/>
      <c r="E45" s="307" t="s">
        <v>114</v>
      </c>
      <c r="F45" s="304"/>
      <c r="G45" s="304" t="s">
        <v>1256</v>
      </c>
      <c r="H45" s="304"/>
      <c r="I45" s="304"/>
      <c r="J45" s="304"/>
      <c r="K45" s="302"/>
    </row>
    <row r="46" s="1" customFormat="1" ht="12.75" customHeight="1">
      <c r="B46" s="305"/>
      <c r="C46" s="306"/>
      <c r="D46" s="304"/>
      <c r="E46" s="304"/>
      <c r="F46" s="304"/>
      <c r="G46" s="304"/>
      <c r="H46" s="304"/>
      <c r="I46" s="304"/>
      <c r="J46" s="304"/>
      <c r="K46" s="302"/>
    </row>
    <row r="47" s="1" customFormat="1" ht="15" customHeight="1">
      <c r="B47" s="305"/>
      <c r="C47" s="306"/>
      <c r="D47" s="304" t="s">
        <v>1257</v>
      </c>
      <c r="E47" s="304"/>
      <c r="F47" s="304"/>
      <c r="G47" s="304"/>
      <c r="H47" s="304"/>
      <c r="I47" s="304"/>
      <c r="J47" s="304"/>
      <c r="K47" s="302"/>
    </row>
    <row r="48" s="1" customFormat="1" ht="15" customHeight="1">
      <c r="B48" s="305"/>
      <c r="C48" s="306"/>
      <c r="D48" s="306"/>
      <c r="E48" s="304" t="s">
        <v>1258</v>
      </c>
      <c r="F48" s="304"/>
      <c r="G48" s="304"/>
      <c r="H48" s="304"/>
      <c r="I48" s="304"/>
      <c r="J48" s="304"/>
      <c r="K48" s="302"/>
    </row>
    <row r="49" s="1" customFormat="1" ht="15" customHeight="1">
      <c r="B49" s="305"/>
      <c r="C49" s="306"/>
      <c r="D49" s="306"/>
      <c r="E49" s="304" t="s">
        <v>1259</v>
      </c>
      <c r="F49" s="304"/>
      <c r="G49" s="304"/>
      <c r="H49" s="304"/>
      <c r="I49" s="304"/>
      <c r="J49" s="304"/>
      <c r="K49" s="302"/>
    </row>
    <row r="50" s="1" customFormat="1" ht="15" customHeight="1">
      <c r="B50" s="305"/>
      <c r="C50" s="306"/>
      <c r="D50" s="306"/>
      <c r="E50" s="304" t="s">
        <v>1260</v>
      </c>
      <c r="F50" s="304"/>
      <c r="G50" s="304"/>
      <c r="H50" s="304"/>
      <c r="I50" s="304"/>
      <c r="J50" s="304"/>
      <c r="K50" s="302"/>
    </row>
    <row r="51" s="1" customFormat="1" ht="15" customHeight="1">
      <c r="B51" s="305"/>
      <c r="C51" s="306"/>
      <c r="D51" s="304" t="s">
        <v>1261</v>
      </c>
      <c r="E51" s="304"/>
      <c r="F51" s="304"/>
      <c r="G51" s="304"/>
      <c r="H51" s="304"/>
      <c r="I51" s="304"/>
      <c r="J51" s="304"/>
      <c r="K51" s="302"/>
    </row>
    <row r="52" s="1" customFormat="1" ht="25.5" customHeight="1">
      <c r="B52" s="300"/>
      <c r="C52" s="301" t="s">
        <v>1262</v>
      </c>
      <c r="D52" s="301"/>
      <c r="E52" s="301"/>
      <c r="F52" s="301"/>
      <c r="G52" s="301"/>
      <c r="H52" s="301"/>
      <c r="I52" s="301"/>
      <c r="J52" s="301"/>
      <c r="K52" s="302"/>
    </row>
    <row r="53" s="1" customFormat="1" ht="5.25" customHeight="1">
      <c r="B53" s="300"/>
      <c r="C53" s="303"/>
      <c r="D53" s="303"/>
      <c r="E53" s="303"/>
      <c r="F53" s="303"/>
      <c r="G53" s="303"/>
      <c r="H53" s="303"/>
      <c r="I53" s="303"/>
      <c r="J53" s="303"/>
      <c r="K53" s="302"/>
    </row>
    <row r="54" s="1" customFormat="1" ht="15" customHeight="1">
      <c r="B54" s="300"/>
      <c r="C54" s="304" t="s">
        <v>1263</v>
      </c>
      <c r="D54" s="304"/>
      <c r="E54" s="304"/>
      <c r="F54" s="304"/>
      <c r="G54" s="304"/>
      <c r="H54" s="304"/>
      <c r="I54" s="304"/>
      <c r="J54" s="304"/>
      <c r="K54" s="302"/>
    </row>
    <row r="55" s="1" customFormat="1" ht="15" customHeight="1">
      <c r="B55" s="300"/>
      <c r="C55" s="304" t="s">
        <v>1264</v>
      </c>
      <c r="D55" s="304"/>
      <c r="E55" s="304"/>
      <c r="F55" s="304"/>
      <c r="G55" s="304"/>
      <c r="H55" s="304"/>
      <c r="I55" s="304"/>
      <c r="J55" s="304"/>
      <c r="K55" s="302"/>
    </row>
    <row r="56" s="1" customFormat="1" ht="12.75" customHeight="1">
      <c r="B56" s="300"/>
      <c r="C56" s="304"/>
      <c r="D56" s="304"/>
      <c r="E56" s="304"/>
      <c r="F56" s="304"/>
      <c r="G56" s="304"/>
      <c r="H56" s="304"/>
      <c r="I56" s="304"/>
      <c r="J56" s="304"/>
      <c r="K56" s="302"/>
    </row>
    <row r="57" s="1" customFormat="1" ht="15" customHeight="1">
      <c r="B57" s="300"/>
      <c r="C57" s="304" t="s">
        <v>1265</v>
      </c>
      <c r="D57" s="304"/>
      <c r="E57" s="304"/>
      <c r="F57" s="304"/>
      <c r="G57" s="304"/>
      <c r="H57" s="304"/>
      <c r="I57" s="304"/>
      <c r="J57" s="304"/>
      <c r="K57" s="302"/>
    </row>
    <row r="58" s="1" customFormat="1" ht="15" customHeight="1">
      <c r="B58" s="300"/>
      <c r="C58" s="306"/>
      <c r="D58" s="304" t="s">
        <v>1266</v>
      </c>
      <c r="E58" s="304"/>
      <c r="F58" s="304"/>
      <c r="G58" s="304"/>
      <c r="H58" s="304"/>
      <c r="I58" s="304"/>
      <c r="J58" s="304"/>
      <c r="K58" s="302"/>
    </row>
    <row r="59" s="1" customFormat="1" ht="15" customHeight="1">
      <c r="B59" s="300"/>
      <c r="C59" s="306"/>
      <c r="D59" s="304" t="s">
        <v>1267</v>
      </c>
      <c r="E59" s="304"/>
      <c r="F59" s="304"/>
      <c r="G59" s="304"/>
      <c r="H59" s="304"/>
      <c r="I59" s="304"/>
      <c r="J59" s="304"/>
      <c r="K59" s="302"/>
    </row>
    <row r="60" s="1" customFormat="1" ht="15" customHeight="1">
      <c r="B60" s="300"/>
      <c r="C60" s="306"/>
      <c r="D60" s="304" t="s">
        <v>1268</v>
      </c>
      <c r="E60" s="304"/>
      <c r="F60" s="304"/>
      <c r="G60" s="304"/>
      <c r="H60" s="304"/>
      <c r="I60" s="304"/>
      <c r="J60" s="304"/>
      <c r="K60" s="302"/>
    </row>
    <row r="61" s="1" customFormat="1" ht="15" customHeight="1">
      <c r="B61" s="300"/>
      <c r="C61" s="306"/>
      <c r="D61" s="304" t="s">
        <v>1269</v>
      </c>
      <c r="E61" s="304"/>
      <c r="F61" s="304"/>
      <c r="G61" s="304"/>
      <c r="H61" s="304"/>
      <c r="I61" s="304"/>
      <c r="J61" s="304"/>
      <c r="K61" s="302"/>
    </row>
    <row r="62" s="1" customFormat="1" ht="15" customHeight="1">
      <c r="B62" s="300"/>
      <c r="C62" s="306"/>
      <c r="D62" s="309" t="s">
        <v>1270</v>
      </c>
      <c r="E62" s="309"/>
      <c r="F62" s="309"/>
      <c r="G62" s="309"/>
      <c r="H62" s="309"/>
      <c r="I62" s="309"/>
      <c r="J62" s="309"/>
      <c r="K62" s="302"/>
    </row>
    <row r="63" s="1" customFormat="1" ht="15" customHeight="1">
      <c r="B63" s="300"/>
      <c r="C63" s="306"/>
      <c r="D63" s="304" t="s">
        <v>1271</v>
      </c>
      <c r="E63" s="304"/>
      <c r="F63" s="304"/>
      <c r="G63" s="304"/>
      <c r="H63" s="304"/>
      <c r="I63" s="304"/>
      <c r="J63" s="304"/>
      <c r="K63" s="302"/>
    </row>
    <row r="64" s="1" customFormat="1" ht="12.75" customHeight="1">
      <c r="B64" s="300"/>
      <c r="C64" s="306"/>
      <c r="D64" s="306"/>
      <c r="E64" s="310"/>
      <c r="F64" s="306"/>
      <c r="G64" s="306"/>
      <c r="H64" s="306"/>
      <c r="I64" s="306"/>
      <c r="J64" s="306"/>
      <c r="K64" s="302"/>
    </row>
    <row r="65" s="1" customFormat="1" ht="15" customHeight="1">
      <c r="B65" s="300"/>
      <c r="C65" s="306"/>
      <c r="D65" s="304" t="s">
        <v>1272</v>
      </c>
      <c r="E65" s="304"/>
      <c r="F65" s="304"/>
      <c r="G65" s="304"/>
      <c r="H65" s="304"/>
      <c r="I65" s="304"/>
      <c r="J65" s="304"/>
      <c r="K65" s="302"/>
    </row>
    <row r="66" s="1" customFormat="1" ht="15" customHeight="1">
      <c r="B66" s="300"/>
      <c r="C66" s="306"/>
      <c r="D66" s="309" t="s">
        <v>1273</v>
      </c>
      <c r="E66" s="309"/>
      <c r="F66" s="309"/>
      <c r="G66" s="309"/>
      <c r="H66" s="309"/>
      <c r="I66" s="309"/>
      <c r="J66" s="309"/>
      <c r="K66" s="302"/>
    </row>
    <row r="67" s="1" customFormat="1" ht="15" customHeight="1">
      <c r="B67" s="300"/>
      <c r="C67" s="306"/>
      <c r="D67" s="304" t="s">
        <v>1274</v>
      </c>
      <c r="E67" s="304"/>
      <c r="F67" s="304"/>
      <c r="G67" s="304"/>
      <c r="H67" s="304"/>
      <c r="I67" s="304"/>
      <c r="J67" s="304"/>
      <c r="K67" s="302"/>
    </row>
    <row r="68" s="1" customFormat="1" ht="15" customHeight="1">
      <c r="B68" s="300"/>
      <c r="C68" s="306"/>
      <c r="D68" s="304" t="s">
        <v>1275</v>
      </c>
      <c r="E68" s="304"/>
      <c r="F68" s="304"/>
      <c r="G68" s="304"/>
      <c r="H68" s="304"/>
      <c r="I68" s="304"/>
      <c r="J68" s="304"/>
      <c r="K68" s="302"/>
    </row>
    <row r="69" s="1" customFormat="1" ht="15" customHeight="1">
      <c r="B69" s="300"/>
      <c r="C69" s="306"/>
      <c r="D69" s="304" t="s">
        <v>1276</v>
      </c>
      <c r="E69" s="304"/>
      <c r="F69" s="304"/>
      <c r="G69" s="304"/>
      <c r="H69" s="304"/>
      <c r="I69" s="304"/>
      <c r="J69" s="304"/>
      <c r="K69" s="302"/>
    </row>
    <row r="70" s="1" customFormat="1" ht="15" customHeight="1">
      <c r="B70" s="300"/>
      <c r="C70" s="306"/>
      <c r="D70" s="304" t="s">
        <v>1277</v>
      </c>
      <c r="E70" s="304"/>
      <c r="F70" s="304"/>
      <c r="G70" s="304"/>
      <c r="H70" s="304"/>
      <c r="I70" s="304"/>
      <c r="J70" s="304"/>
      <c r="K70" s="302"/>
    </row>
    <row r="71" s="1" customFormat="1" ht="12.75" customHeight="1">
      <c r="B71" s="311"/>
      <c r="C71" s="312"/>
      <c r="D71" s="312"/>
      <c r="E71" s="312"/>
      <c r="F71" s="312"/>
      <c r="G71" s="312"/>
      <c r="H71" s="312"/>
      <c r="I71" s="312"/>
      <c r="J71" s="312"/>
      <c r="K71" s="313"/>
    </row>
    <row r="72" s="1" customFormat="1" ht="18.75" customHeight="1">
      <c r="B72" s="314"/>
      <c r="C72" s="314"/>
      <c r="D72" s="314"/>
      <c r="E72" s="314"/>
      <c r="F72" s="314"/>
      <c r="G72" s="314"/>
      <c r="H72" s="314"/>
      <c r="I72" s="314"/>
      <c r="J72" s="314"/>
      <c r="K72" s="315"/>
    </row>
    <row r="73" s="1" customFormat="1" ht="18.75" customHeight="1">
      <c r="B73" s="315"/>
      <c r="C73" s="315"/>
      <c r="D73" s="315"/>
      <c r="E73" s="315"/>
      <c r="F73" s="315"/>
      <c r="G73" s="315"/>
      <c r="H73" s="315"/>
      <c r="I73" s="315"/>
      <c r="J73" s="315"/>
      <c r="K73" s="315"/>
    </row>
    <row r="74" s="1" customFormat="1" ht="7.5" customHeight="1">
      <c r="B74" s="316"/>
      <c r="C74" s="317"/>
      <c r="D74" s="317"/>
      <c r="E74" s="317"/>
      <c r="F74" s="317"/>
      <c r="G74" s="317"/>
      <c r="H74" s="317"/>
      <c r="I74" s="317"/>
      <c r="J74" s="317"/>
      <c r="K74" s="318"/>
    </row>
    <row r="75" s="1" customFormat="1" ht="45" customHeight="1">
      <c r="B75" s="319"/>
      <c r="C75" s="320" t="s">
        <v>1278</v>
      </c>
      <c r="D75" s="320"/>
      <c r="E75" s="320"/>
      <c r="F75" s="320"/>
      <c r="G75" s="320"/>
      <c r="H75" s="320"/>
      <c r="I75" s="320"/>
      <c r="J75" s="320"/>
      <c r="K75" s="321"/>
    </row>
    <row r="76" s="1" customFormat="1" ht="17.25" customHeight="1">
      <c r="B76" s="319"/>
      <c r="C76" s="322" t="s">
        <v>1279</v>
      </c>
      <c r="D76" s="322"/>
      <c r="E76" s="322"/>
      <c r="F76" s="322" t="s">
        <v>1280</v>
      </c>
      <c r="G76" s="323"/>
      <c r="H76" s="322" t="s">
        <v>57</v>
      </c>
      <c r="I76" s="322" t="s">
        <v>60</v>
      </c>
      <c r="J76" s="322" t="s">
        <v>1281</v>
      </c>
      <c r="K76" s="321"/>
    </row>
    <row r="77" s="1" customFormat="1" ht="17.25" customHeight="1">
      <c r="B77" s="319"/>
      <c r="C77" s="324" t="s">
        <v>1282</v>
      </c>
      <c r="D77" s="324"/>
      <c r="E77" s="324"/>
      <c r="F77" s="325" t="s">
        <v>1283</v>
      </c>
      <c r="G77" s="326"/>
      <c r="H77" s="324"/>
      <c r="I77" s="324"/>
      <c r="J77" s="324" t="s">
        <v>1284</v>
      </c>
      <c r="K77" s="321"/>
    </row>
    <row r="78" s="1" customFormat="1" ht="5.25" customHeight="1">
      <c r="B78" s="319"/>
      <c r="C78" s="327"/>
      <c r="D78" s="327"/>
      <c r="E78" s="327"/>
      <c r="F78" s="327"/>
      <c r="G78" s="328"/>
      <c r="H78" s="327"/>
      <c r="I78" s="327"/>
      <c r="J78" s="327"/>
      <c r="K78" s="321"/>
    </row>
    <row r="79" s="1" customFormat="1" ht="15" customHeight="1">
      <c r="B79" s="319"/>
      <c r="C79" s="307" t="s">
        <v>56</v>
      </c>
      <c r="D79" s="329"/>
      <c r="E79" s="329"/>
      <c r="F79" s="330" t="s">
        <v>1285</v>
      </c>
      <c r="G79" s="331"/>
      <c r="H79" s="307" t="s">
        <v>1286</v>
      </c>
      <c r="I79" s="307" t="s">
        <v>1287</v>
      </c>
      <c r="J79" s="307">
        <v>20</v>
      </c>
      <c r="K79" s="321"/>
    </row>
    <row r="80" s="1" customFormat="1" ht="15" customHeight="1">
      <c r="B80" s="319"/>
      <c r="C80" s="307" t="s">
        <v>1288</v>
      </c>
      <c r="D80" s="307"/>
      <c r="E80" s="307"/>
      <c r="F80" s="330" t="s">
        <v>1285</v>
      </c>
      <c r="G80" s="331"/>
      <c r="H80" s="307" t="s">
        <v>1289</v>
      </c>
      <c r="I80" s="307" t="s">
        <v>1287</v>
      </c>
      <c r="J80" s="307">
        <v>120</v>
      </c>
      <c r="K80" s="321"/>
    </row>
    <row r="81" s="1" customFormat="1" ht="15" customHeight="1">
      <c r="B81" s="332"/>
      <c r="C81" s="307" t="s">
        <v>1290</v>
      </c>
      <c r="D81" s="307"/>
      <c r="E81" s="307"/>
      <c r="F81" s="330" t="s">
        <v>1291</v>
      </c>
      <c r="G81" s="331"/>
      <c r="H81" s="307" t="s">
        <v>1292</v>
      </c>
      <c r="I81" s="307" t="s">
        <v>1287</v>
      </c>
      <c r="J81" s="307">
        <v>50</v>
      </c>
      <c r="K81" s="321"/>
    </row>
    <row r="82" s="1" customFormat="1" ht="15" customHeight="1">
      <c r="B82" s="332"/>
      <c r="C82" s="307" t="s">
        <v>1293</v>
      </c>
      <c r="D82" s="307"/>
      <c r="E82" s="307"/>
      <c r="F82" s="330" t="s">
        <v>1285</v>
      </c>
      <c r="G82" s="331"/>
      <c r="H82" s="307" t="s">
        <v>1294</v>
      </c>
      <c r="I82" s="307" t="s">
        <v>1295</v>
      </c>
      <c r="J82" s="307"/>
      <c r="K82" s="321"/>
    </row>
    <row r="83" s="1" customFormat="1" ht="15" customHeight="1">
      <c r="B83" s="332"/>
      <c r="C83" s="333" t="s">
        <v>1296</v>
      </c>
      <c r="D83" s="333"/>
      <c r="E83" s="333"/>
      <c r="F83" s="334" t="s">
        <v>1291</v>
      </c>
      <c r="G83" s="333"/>
      <c r="H83" s="333" t="s">
        <v>1297</v>
      </c>
      <c r="I83" s="333" t="s">
        <v>1287</v>
      </c>
      <c r="J83" s="333">
        <v>15</v>
      </c>
      <c r="K83" s="321"/>
    </row>
    <row r="84" s="1" customFormat="1" ht="15" customHeight="1">
      <c r="B84" s="332"/>
      <c r="C84" s="333" t="s">
        <v>1298</v>
      </c>
      <c r="D84" s="333"/>
      <c r="E84" s="333"/>
      <c r="F84" s="334" t="s">
        <v>1291</v>
      </c>
      <c r="G84" s="333"/>
      <c r="H84" s="333" t="s">
        <v>1299</v>
      </c>
      <c r="I84" s="333" t="s">
        <v>1287</v>
      </c>
      <c r="J84" s="333">
        <v>15</v>
      </c>
      <c r="K84" s="321"/>
    </row>
    <row r="85" s="1" customFormat="1" ht="15" customHeight="1">
      <c r="B85" s="332"/>
      <c r="C85" s="333" t="s">
        <v>1300</v>
      </c>
      <c r="D85" s="333"/>
      <c r="E85" s="333"/>
      <c r="F85" s="334" t="s">
        <v>1291</v>
      </c>
      <c r="G85" s="333"/>
      <c r="H85" s="333" t="s">
        <v>1301</v>
      </c>
      <c r="I85" s="333" t="s">
        <v>1287</v>
      </c>
      <c r="J85" s="333">
        <v>20</v>
      </c>
      <c r="K85" s="321"/>
    </row>
    <row r="86" s="1" customFormat="1" ht="15" customHeight="1">
      <c r="B86" s="332"/>
      <c r="C86" s="333" t="s">
        <v>1302</v>
      </c>
      <c r="D86" s="333"/>
      <c r="E86" s="333"/>
      <c r="F86" s="334" t="s">
        <v>1291</v>
      </c>
      <c r="G86" s="333"/>
      <c r="H86" s="333" t="s">
        <v>1303</v>
      </c>
      <c r="I86" s="333" t="s">
        <v>1287</v>
      </c>
      <c r="J86" s="333">
        <v>20</v>
      </c>
      <c r="K86" s="321"/>
    </row>
    <row r="87" s="1" customFormat="1" ht="15" customHeight="1">
      <c r="B87" s="332"/>
      <c r="C87" s="307" t="s">
        <v>1304</v>
      </c>
      <c r="D87" s="307"/>
      <c r="E87" s="307"/>
      <c r="F87" s="330" t="s">
        <v>1291</v>
      </c>
      <c r="G87" s="331"/>
      <c r="H87" s="307" t="s">
        <v>1305</v>
      </c>
      <c r="I87" s="307" t="s">
        <v>1287</v>
      </c>
      <c r="J87" s="307">
        <v>50</v>
      </c>
      <c r="K87" s="321"/>
    </row>
    <row r="88" s="1" customFormat="1" ht="15" customHeight="1">
      <c r="B88" s="332"/>
      <c r="C88" s="307" t="s">
        <v>1306</v>
      </c>
      <c r="D88" s="307"/>
      <c r="E88" s="307"/>
      <c r="F88" s="330" t="s">
        <v>1291</v>
      </c>
      <c r="G88" s="331"/>
      <c r="H88" s="307" t="s">
        <v>1307</v>
      </c>
      <c r="I88" s="307" t="s">
        <v>1287</v>
      </c>
      <c r="J88" s="307">
        <v>20</v>
      </c>
      <c r="K88" s="321"/>
    </row>
    <row r="89" s="1" customFormat="1" ht="15" customHeight="1">
      <c r="B89" s="332"/>
      <c r="C89" s="307" t="s">
        <v>1308</v>
      </c>
      <c r="D89" s="307"/>
      <c r="E89" s="307"/>
      <c r="F89" s="330" t="s">
        <v>1291</v>
      </c>
      <c r="G89" s="331"/>
      <c r="H89" s="307" t="s">
        <v>1309</v>
      </c>
      <c r="I89" s="307" t="s">
        <v>1287</v>
      </c>
      <c r="J89" s="307">
        <v>20</v>
      </c>
      <c r="K89" s="321"/>
    </row>
    <row r="90" s="1" customFormat="1" ht="15" customHeight="1">
      <c r="B90" s="332"/>
      <c r="C90" s="307" t="s">
        <v>1310</v>
      </c>
      <c r="D90" s="307"/>
      <c r="E90" s="307"/>
      <c r="F90" s="330" t="s">
        <v>1291</v>
      </c>
      <c r="G90" s="331"/>
      <c r="H90" s="307" t="s">
        <v>1311</v>
      </c>
      <c r="I90" s="307" t="s">
        <v>1287</v>
      </c>
      <c r="J90" s="307">
        <v>50</v>
      </c>
      <c r="K90" s="321"/>
    </row>
    <row r="91" s="1" customFormat="1" ht="15" customHeight="1">
      <c r="B91" s="332"/>
      <c r="C91" s="307" t="s">
        <v>1312</v>
      </c>
      <c r="D91" s="307"/>
      <c r="E91" s="307"/>
      <c r="F91" s="330" t="s">
        <v>1291</v>
      </c>
      <c r="G91" s="331"/>
      <c r="H91" s="307" t="s">
        <v>1312</v>
      </c>
      <c r="I91" s="307" t="s">
        <v>1287</v>
      </c>
      <c r="J91" s="307">
        <v>50</v>
      </c>
      <c r="K91" s="321"/>
    </row>
    <row r="92" s="1" customFormat="1" ht="15" customHeight="1">
      <c r="B92" s="332"/>
      <c r="C92" s="307" t="s">
        <v>1313</v>
      </c>
      <c r="D92" s="307"/>
      <c r="E92" s="307"/>
      <c r="F92" s="330" t="s">
        <v>1291</v>
      </c>
      <c r="G92" s="331"/>
      <c r="H92" s="307" t="s">
        <v>1314</v>
      </c>
      <c r="I92" s="307" t="s">
        <v>1287</v>
      </c>
      <c r="J92" s="307">
        <v>255</v>
      </c>
      <c r="K92" s="321"/>
    </row>
    <row r="93" s="1" customFormat="1" ht="15" customHeight="1">
      <c r="B93" s="332"/>
      <c r="C93" s="307" t="s">
        <v>1315</v>
      </c>
      <c r="D93" s="307"/>
      <c r="E93" s="307"/>
      <c r="F93" s="330" t="s">
        <v>1285</v>
      </c>
      <c r="G93" s="331"/>
      <c r="H93" s="307" t="s">
        <v>1316</v>
      </c>
      <c r="I93" s="307" t="s">
        <v>1317</v>
      </c>
      <c r="J93" s="307"/>
      <c r="K93" s="321"/>
    </row>
    <row r="94" s="1" customFormat="1" ht="15" customHeight="1">
      <c r="B94" s="332"/>
      <c r="C94" s="307" t="s">
        <v>1318</v>
      </c>
      <c r="D94" s="307"/>
      <c r="E94" s="307"/>
      <c r="F94" s="330" t="s">
        <v>1285</v>
      </c>
      <c r="G94" s="331"/>
      <c r="H94" s="307" t="s">
        <v>1319</v>
      </c>
      <c r="I94" s="307" t="s">
        <v>1320</v>
      </c>
      <c r="J94" s="307"/>
      <c r="K94" s="321"/>
    </row>
    <row r="95" s="1" customFormat="1" ht="15" customHeight="1">
      <c r="B95" s="332"/>
      <c r="C95" s="307" t="s">
        <v>1321</v>
      </c>
      <c r="D95" s="307"/>
      <c r="E95" s="307"/>
      <c r="F95" s="330" t="s">
        <v>1285</v>
      </c>
      <c r="G95" s="331"/>
      <c r="H95" s="307" t="s">
        <v>1321</v>
      </c>
      <c r="I95" s="307" t="s">
        <v>1320</v>
      </c>
      <c r="J95" s="307"/>
      <c r="K95" s="321"/>
    </row>
    <row r="96" s="1" customFormat="1" ht="15" customHeight="1">
      <c r="B96" s="332"/>
      <c r="C96" s="307" t="s">
        <v>41</v>
      </c>
      <c r="D96" s="307"/>
      <c r="E96" s="307"/>
      <c r="F96" s="330" t="s">
        <v>1285</v>
      </c>
      <c r="G96" s="331"/>
      <c r="H96" s="307" t="s">
        <v>1322</v>
      </c>
      <c r="I96" s="307" t="s">
        <v>1320</v>
      </c>
      <c r="J96" s="307"/>
      <c r="K96" s="321"/>
    </row>
    <row r="97" s="1" customFormat="1" ht="15" customHeight="1">
      <c r="B97" s="332"/>
      <c r="C97" s="307" t="s">
        <v>51</v>
      </c>
      <c r="D97" s="307"/>
      <c r="E97" s="307"/>
      <c r="F97" s="330" t="s">
        <v>1285</v>
      </c>
      <c r="G97" s="331"/>
      <c r="H97" s="307" t="s">
        <v>1323</v>
      </c>
      <c r="I97" s="307" t="s">
        <v>1320</v>
      </c>
      <c r="J97" s="307"/>
      <c r="K97" s="321"/>
    </row>
    <row r="98" s="1" customFormat="1" ht="15" customHeight="1">
      <c r="B98" s="335"/>
      <c r="C98" s="336"/>
      <c r="D98" s="336"/>
      <c r="E98" s="336"/>
      <c r="F98" s="336"/>
      <c r="G98" s="336"/>
      <c r="H98" s="336"/>
      <c r="I98" s="336"/>
      <c r="J98" s="336"/>
      <c r="K98" s="337"/>
    </row>
    <row r="99" s="1" customFormat="1" ht="18.75" customHeight="1">
      <c r="B99" s="338"/>
      <c r="C99" s="339"/>
      <c r="D99" s="339"/>
      <c r="E99" s="339"/>
      <c r="F99" s="339"/>
      <c r="G99" s="339"/>
      <c r="H99" s="339"/>
      <c r="I99" s="339"/>
      <c r="J99" s="339"/>
      <c r="K99" s="338"/>
    </row>
    <row r="100" s="1" customFormat="1" ht="18.75" customHeight="1">
      <c r="B100" s="315"/>
      <c r="C100" s="315"/>
      <c r="D100" s="315"/>
      <c r="E100" s="315"/>
      <c r="F100" s="315"/>
      <c r="G100" s="315"/>
      <c r="H100" s="315"/>
      <c r="I100" s="315"/>
      <c r="J100" s="315"/>
      <c r="K100" s="315"/>
    </row>
    <row r="101" s="1" customFormat="1" ht="7.5" customHeight="1">
      <c r="B101" s="316"/>
      <c r="C101" s="317"/>
      <c r="D101" s="317"/>
      <c r="E101" s="317"/>
      <c r="F101" s="317"/>
      <c r="G101" s="317"/>
      <c r="H101" s="317"/>
      <c r="I101" s="317"/>
      <c r="J101" s="317"/>
      <c r="K101" s="318"/>
    </row>
    <row r="102" s="1" customFormat="1" ht="45" customHeight="1">
      <c r="B102" s="319"/>
      <c r="C102" s="320" t="s">
        <v>1324</v>
      </c>
      <c r="D102" s="320"/>
      <c r="E102" s="320"/>
      <c r="F102" s="320"/>
      <c r="G102" s="320"/>
      <c r="H102" s="320"/>
      <c r="I102" s="320"/>
      <c r="J102" s="320"/>
      <c r="K102" s="321"/>
    </row>
    <row r="103" s="1" customFormat="1" ht="17.25" customHeight="1">
      <c r="B103" s="319"/>
      <c r="C103" s="322" t="s">
        <v>1279</v>
      </c>
      <c r="D103" s="322"/>
      <c r="E103" s="322"/>
      <c r="F103" s="322" t="s">
        <v>1280</v>
      </c>
      <c r="G103" s="323"/>
      <c r="H103" s="322" t="s">
        <v>57</v>
      </c>
      <c r="I103" s="322" t="s">
        <v>60</v>
      </c>
      <c r="J103" s="322" t="s">
        <v>1281</v>
      </c>
      <c r="K103" s="321"/>
    </row>
    <row r="104" s="1" customFormat="1" ht="17.25" customHeight="1">
      <c r="B104" s="319"/>
      <c r="C104" s="324" t="s">
        <v>1282</v>
      </c>
      <c r="D104" s="324"/>
      <c r="E104" s="324"/>
      <c r="F104" s="325" t="s">
        <v>1283</v>
      </c>
      <c r="G104" s="326"/>
      <c r="H104" s="324"/>
      <c r="I104" s="324"/>
      <c r="J104" s="324" t="s">
        <v>1284</v>
      </c>
      <c r="K104" s="321"/>
    </row>
    <row r="105" s="1" customFormat="1" ht="5.25" customHeight="1">
      <c r="B105" s="319"/>
      <c r="C105" s="322"/>
      <c r="D105" s="322"/>
      <c r="E105" s="322"/>
      <c r="F105" s="322"/>
      <c r="G105" s="340"/>
      <c r="H105" s="322"/>
      <c r="I105" s="322"/>
      <c r="J105" s="322"/>
      <c r="K105" s="321"/>
    </row>
    <row r="106" s="1" customFormat="1" ht="15" customHeight="1">
      <c r="B106" s="319"/>
      <c r="C106" s="307" t="s">
        <v>56</v>
      </c>
      <c r="D106" s="329"/>
      <c r="E106" s="329"/>
      <c r="F106" s="330" t="s">
        <v>1285</v>
      </c>
      <c r="G106" s="307"/>
      <c r="H106" s="307" t="s">
        <v>1325</v>
      </c>
      <c r="I106" s="307" t="s">
        <v>1287</v>
      </c>
      <c r="J106" s="307">
        <v>20</v>
      </c>
      <c r="K106" s="321"/>
    </row>
    <row r="107" s="1" customFormat="1" ht="15" customHeight="1">
      <c r="B107" s="319"/>
      <c r="C107" s="307" t="s">
        <v>1288</v>
      </c>
      <c r="D107" s="307"/>
      <c r="E107" s="307"/>
      <c r="F107" s="330" t="s">
        <v>1285</v>
      </c>
      <c r="G107" s="307"/>
      <c r="H107" s="307" t="s">
        <v>1325</v>
      </c>
      <c r="I107" s="307" t="s">
        <v>1287</v>
      </c>
      <c r="J107" s="307">
        <v>120</v>
      </c>
      <c r="K107" s="321"/>
    </row>
    <row r="108" s="1" customFormat="1" ht="15" customHeight="1">
      <c r="B108" s="332"/>
      <c r="C108" s="307" t="s">
        <v>1290</v>
      </c>
      <c r="D108" s="307"/>
      <c r="E108" s="307"/>
      <c r="F108" s="330" t="s">
        <v>1291</v>
      </c>
      <c r="G108" s="307"/>
      <c r="H108" s="307" t="s">
        <v>1325</v>
      </c>
      <c r="I108" s="307" t="s">
        <v>1287</v>
      </c>
      <c r="J108" s="307">
        <v>50</v>
      </c>
      <c r="K108" s="321"/>
    </row>
    <row r="109" s="1" customFormat="1" ht="15" customHeight="1">
      <c r="B109" s="332"/>
      <c r="C109" s="307" t="s">
        <v>1293</v>
      </c>
      <c r="D109" s="307"/>
      <c r="E109" s="307"/>
      <c r="F109" s="330" t="s">
        <v>1285</v>
      </c>
      <c r="G109" s="307"/>
      <c r="H109" s="307" t="s">
        <v>1325</v>
      </c>
      <c r="I109" s="307" t="s">
        <v>1295</v>
      </c>
      <c r="J109" s="307"/>
      <c r="K109" s="321"/>
    </row>
    <row r="110" s="1" customFormat="1" ht="15" customHeight="1">
      <c r="B110" s="332"/>
      <c r="C110" s="307" t="s">
        <v>1304</v>
      </c>
      <c r="D110" s="307"/>
      <c r="E110" s="307"/>
      <c r="F110" s="330" t="s">
        <v>1291</v>
      </c>
      <c r="G110" s="307"/>
      <c r="H110" s="307" t="s">
        <v>1325</v>
      </c>
      <c r="I110" s="307" t="s">
        <v>1287</v>
      </c>
      <c r="J110" s="307">
        <v>50</v>
      </c>
      <c r="K110" s="321"/>
    </row>
    <row r="111" s="1" customFormat="1" ht="15" customHeight="1">
      <c r="B111" s="332"/>
      <c r="C111" s="307" t="s">
        <v>1312</v>
      </c>
      <c r="D111" s="307"/>
      <c r="E111" s="307"/>
      <c r="F111" s="330" t="s">
        <v>1291</v>
      </c>
      <c r="G111" s="307"/>
      <c r="H111" s="307" t="s">
        <v>1325</v>
      </c>
      <c r="I111" s="307" t="s">
        <v>1287</v>
      </c>
      <c r="J111" s="307">
        <v>50</v>
      </c>
      <c r="K111" s="321"/>
    </row>
    <row r="112" s="1" customFormat="1" ht="15" customHeight="1">
      <c r="B112" s="332"/>
      <c r="C112" s="307" t="s">
        <v>1310</v>
      </c>
      <c r="D112" s="307"/>
      <c r="E112" s="307"/>
      <c r="F112" s="330" t="s">
        <v>1291</v>
      </c>
      <c r="G112" s="307"/>
      <c r="H112" s="307" t="s">
        <v>1325</v>
      </c>
      <c r="I112" s="307" t="s">
        <v>1287</v>
      </c>
      <c r="J112" s="307">
        <v>50</v>
      </c>
      <c r="K112" s="321"/>
    </row>
    <row r="113" s="1" customFormat="1" ht="15" customHeight="1">
      <c r="B113" s="332"/>
      <c r="C113" s="307" t="s">
        <v>56</v>
      </c>
      <c r="D113" s="307"/>
      <c r="E113" s="307"/>
      <c r="F113" s="330" t="s">
        <v>1285</v>
      </c>
      <c r="G113" s="307"/>
      <c r="H113" s="307" t="s">
        <v>1326</v>
      </c>
      <c r="I113" s="307" t="s">
        <v>1287</v>
      </c>
      <c r="J113" s="307">
        <v>20</v>
      </c>
      <c r="K113" s="321"/>
    </row>
    <row r="114" s="1" customFormat="1" ht="15" customHeight="1">
      <c r="B114" s="332"/>
      <c r="C114" s="307" t="s">
        <v>1327</v>
      </c>
      <c r="D114" s="307"/>
      <c r="E114" s="307"/>
      <c r="F114" s="330" t="s">
        <v>1285</v>
      </c>
      <c r="G114" s="307"/>
      <c r="H114" s="307" t="s">
        <v>1328</v>
      </c>
      <c r="I114" s="307" t="s">
        <v>1287</v>
      </c>
      <c r="J114" s="307">
        <v>120</v>
      </c>
      <c r="K114" s="321"/>
    </row>
    <row r="115" s="1" customFormat="1" ht="15" customHeight="1">
      <c r="B115" s="332"/>
      <c r="C115" s="307" t="s">
        <v>41</v>
      </c>
      <c r="D115" s="307"/>
      <c r="E115" s="307"/>
      <c r="F115" s="330" t="s">
        <v>1285</v>
      </c>
      <c r="G115" s="307"/>
      <c r="H115" s="307" t="s">
        <v>1329</v>
      </c>
      <c r="I115" s="307" t="s">
        <v>1320</v>
      </c>
      <c r="J115" s="307"/>
      <c r="K115" s="321"/>
    </row>
    <row r="116" s="1" customFormat="1" ht="15" customHeight="1">
      <c r="B116" s="332"/>
      <c r="C116" s="307" t="s">
        <v>51</v>
      </c>
      <c r="D116" s="307"/>
      <c r="E116" s="307"/>
      <c r="F116" s="330" t="s">
        <v>1285</v>
      </c>
      <c r="G116" s="307"/>
      <c r="H116" s="307" t="s">
        <v>1330</v>
      </c>
      <c r="I116" s="307" t="s">
        <v>1320</v>
      </c>
      <c r="J116" s="307"/>
      <c r="K116" s="321"/>
    </row>
    <row r="117" s="1" customFormat="1" ht="15" customHeight="1">
      <c r="B117" s="332"/>
      <c r="C117" s="307" t="s">
        <v>60</v>
      </c>
      <c r="D117" s="307"/>
      <c r="E117" s="307"/>
      <c r="F117" s="330" t="s">
        <v>1285</v>
      </c>
      <c r="G117" s="307"/>
      <c r="H117" s="307" t="s">
        <v>1331</v>
      </c>
      <c r="I117" s="307" t="s">
        <v>1332</v>
      </c>
      <c r="J117" s="307"/>
      <c r="K117" s="321"/>
    </row>
    <row r="118" s="1" customFormat="1" ht="15" customHeight="1">
      <c r="B118" s="335"/>
      <c r="C118" s="341"/>
      <c r="D118" s="341"/>
      <c r="E118" s="341"/>
      <c r="F118" s="341"/>
      <c r="G118" s="341"/>
      <c r="H118" s="341"/>
      <c r="I118" s="341"/>
      <c r="J118" s="341"/>
      <c r="K118" s="337"/>
    </row>
    <row r="119" s="1" customFormat="1" ht="18.75" customHeight="1">
      <c r="B119" s="342"/>
      <c r="C119" s="343"/>
      <c r="D119" s="343"/>
      <c r="E119" s="343"/>
      <c r="F119" s="344"/>
      <c r="G119" s="343"/>
      <c r="H119" s="343"/>
      <c r="I119" s="343"/>
      <c r="J119" s="343"/>
      <c r="K119" s="342"/>
    </row>
    <row r="120" s="1" customFormat="1" ht="18.75" customHeight="1">
      <c r="B120" s="315"/>
      <c r="C120" s="315"/>
      <c r="D120" s="315"/>
      <c r="E120" s="315"/>
      <c r="F120" s="315"/>
      <c r="G120" s="315"/>
      <c r="H120" s="315"/>
      <c r="I120" s="315"/>
      <c r="J120" s="315"/>
      <c r="K120" s="315"/>
    </row>
    <row r="121" s="1" customFormat="1" ht="7.5" customHeight="1">
      <c r="B121" s="345"/>
      <c r="C121" s="346"/>
      <c r="D121" s="346"/>
      <c r="E121" s="346"/>
      <c r="F121" s="346"/>
      <c r="G121" s="346"/>
      <c r="H121" s="346"/>
      <c r="I121" s="346"/>
      <c r="J121" s="346"/>
      <c r="K121" s="347"/>
    </row>
    <row r="122" s="1" customFormat="1" ht="45" customHeight="1">
      <c r="B122" s="348"/>
      <c r="C122" s="298" t="s">
        <v>1333</v>
      </c>
      <c r="D122" s="298"/>
      <c r="E122" s="298"/>
      <c r="F122" s="298"/>
      <c r="G122" s="298"/>
      <c r="H122" s="298"/>
      <c r="I122" s="298"/>
      <c r="J122" s="298"/>
      <c r="K122" s="349"/>
    </row>
    <row r="123" s="1" customFormat="1" ht="17.25" customHeight="1">
      <c r="B123" s="350"/>
      <c r="C123" s="322" t="s">
        <v>1279</v>
      </c>
      <c r="D123" s="322"/>
      <c r="E123" s="322"/>
      <c r="F123" s="322" t="s">
        <v>1280</v>
      </c>
      <c r="G123" s="323"/>
      <c r="H123" s="322" t="s">
        <v>57</v>
      </c>
      <c r="I123" s="322" t="s">
        <v>60</v>
      </c>
      <c r="J123" s="322" t="s">
        <v>1281</v>
      </c>
      <c r="K123" s="351"/>
    </row>
    <row r="124" s="1" customFormat="1" ht="17.25" customHeight="1">
      <c r="B124" s="350"/>
      <c r="C124" s="324" t="s">
        <v>1282</v>
      </c>
      <c r="D124" s="324"/>
      <c r="E124" s="324"/>
      <c r="F124" s="325" t="s">
        <v>1283</v>
      </c>
      <c r="G124" s="326"/>
      <c r="H124" s="324"/>
      <c r="I124" s="324"/>
      <c r="J124" s="324" t="s">
        <v>1284</v>
      </c>
      <c r="K124" s="351"/>
    </row>
    <row r="125" s="1" customFormat="1" ht="5.25" customHeight="1">
      <c r="B125" s="352"/>
      <c r="C125" s="327"/>
      <c r="D125" s="327"/>
      <c r="E125" s="327"/>
      <c r="F125" s="327"/>
      <c r="G125" s="353"/>
      <c r="H125" s="327"/>
      <c r="I125" s="327"/>
      <c r="J125" s="327"/>
      <c r="K125" s="354"/>
    </row>
    <row r="126" s="1" customFormat="1" ht="15" customHeight="1">
      <c r="B126" s="352"/>
      <c r="C126" s="307" t="s">
        <v>1288</v>
      </c>
      <c r="D126" s="329"/>
      <c r="E126" s="329"/>
      <c r="F126" s="330" t="s">
        <v>1285</v>
      </c>
      <c r="G126" s="307"/>
      <c r="H126" s="307" t="s">
        <v>1325</v>
      </c>
      <c r="I126" s="307" t="s">
        <v>1287</v>
      </c>
      <c r="J126" s="307">
        <v>120</v>
      </c>
      <c r="K126" s="355"/>
    </row>
    <row r="127" s="1" customFormat="1" ht="15" customHeight="1">
      <c r="B127" s="352"/>
      <c r="C127" s="307" t="s">
        <v>1334</v>
      </c>
      <c r="D127" s="307"/>
      <c r="E127" s="307"/>
      <c r="F127" s="330" t="s">
        <v>1285</v>
      </c>
      <c r="G127" s="307"/>
      <c r="H127" s="307" t="s">
        <v>1335</v>
      </c>
      <c r="I127" s="307" t="s">
        <v>1287</v>
      </c>
      <c r="J127" s="307" t="s">
        <v>1336</v>
      </c>
      <c r="K127" s="355"/>
    </row>
    <row r="128" s="1" customFormat="1" ht="15" customHeight="1">
      <c r="B128" s="352"/>
      <c r="C128" s="307" t="s">
        <v>1233</v>
      </c>
      <c r="D128" s="307"/>
      <c r="E128" s="307"/>
      <c r="F128" s="330" t="s">
        <v>1285</v>
      </c>
      <c r="G128" s="307"/>
      <c r="H128" s="307" t="s">
        <v>1337</v>
      </c>
      <c r="I128" s="307" t="s">
        <v>1287</v>
      </c>
      <c r="J128" s="307" t="s">
        <v>1336</v>
      </c>
      <c r="K128" s="355"/>
    </row>
    <row r="129" s="1" customFormat="1" ht="15" customHeight="1">
      <c r="B129" s="352"/>
      <c r="C129" s="307" t="s">
        <v>1296</v>
      </c>
      <c r="D129" s="307"/>
      <c r="E129" s="307"/>
      <c r="F129" s="330" t="s">
        <v>1291</v>
      </c>
      <c r="G129" s="307"/>
      <c r="H129" s="307" t="s">
        <v>1297</v>
      </c>
      <c r="I129" s="307" t="s">
        <v>1287</v>
      </c>
      <c r="J129" s="307">
        <v>15</v>
      </c>
      <c r="K129" s="355"/>
    </row>
    <row r="130" s="1" customFormat="1" ht="15" customHeight="1">
      <c r="B130" s="352"/>
      <c r="C130" s="333" t="s">
        <v>1298</v>
      </c>
      <c r="D130" s="333"/>
      <c r="E130" s="333"/>
      <c r="F130" s="334" t="s">
        <v>1291</v>
      </c>
      <c r="G130" s="333"/>
      <c r="H130" s="333" t="s">
        <v>1299</v>
      </c>
      <c r="I130" s="333" t="s">
        <v>1287</v>
      </c>
      <c r="J130" s="333">
        <v>15</v>
      </c>
      <c r="K130" s="355"/>
    </row>
    <row r="131" s="1" customFormat="1" ht="15" customHeight="1">
      <c r="B131" s="352"/>
      <c r="C131" s="333" t="s">
        <v>1300</v>
      </c>
      <c r="D131" s="333"/>
      <c r="E131" s="333"/>
      <c r="F131" s="334" t="s">
        <v>1291</v>
      </c>
      <c r="G131" s="333"/>
      <c r="H131" s="333" t="s">
        <v>1301</v>
      </c>
      <c r="I131" s="333" t="s">
        <v>1287</v>
      </c>
      <c r="J131" s="333">
        <v>20</v>
      </c>
      <c r="K131" s="355"/>
    </row>
    <row r="132" s="1" customFormat="1" ht="15" customHeight="1">
      <c r="B132" s="352"/>
      <c r="C132" s="333" t="s">
        <v>1302</v>
      </c>
      <c r="D132" s="333"/>
      <c r="E132" s="333"/>
      <c r="F132" s="334" t="s">
        <v>1291</v>
      </c>
      <c r="G132" s="333"/>
      <c r="H132" s="333" t="s">
        <v>1303</v>
      </c>
      <c r="I132" s="333" t="s">
        <v>1287</v>
      </c>
      <c r="J132" s="333">
        <v>20</v>
      </c>
      <c r="K132" s="355"/>
    </row>
    <row r="133" s="1" customFormat="1" ht="15" customHeight="1">
      <c r="B133" s="352"/>
      <c r="C133" s="307" t="s">
        <v>1290</v>
      </c>
      <c r="D133" s="307"/>
      <c r="E133" s="307"/>
      <c r="F133" s="330" t="s">
        <v>1291</v>
      </c>
      <c r="G133" s="307"/>
      <c r="H133" s="307" t="s">
        <v>1325</v>
      </c>
      <c r="I133" s="307" t="s">
        <v>1287</v>
      </c>
      <c r="J133" s="307">
        <v>50</v>
      </c>
      <c r="K133" s="355"/>
    </row>
    <row r="134" s="1" customFormat="1" ht="15" customHeight="1">
      <c r="B134" s="352"/>
      <c r="C134" s="307" t="s">
        <v>1304</v>
      </c>
      <c r="D134" s="307"/>
      <c r="E134" s="307"/>
      <c r="F134" s="330" t="s">
        <v>1291</v>
      </c>
      <c r="G134" s="307"/>
      <c r="H134" s="307" t="s">
        <v>1325</v>
      </c>
      <c r="I134" s="307" t="s">
        <v>1287</v>
      </c>
      <c r="J134" s="307">
        <v>50</v>
      </c>
      <c r="K134" s="355"/>
    </row>
    <row r="135" s="1" customFormat="1" ht="15" customHeight="1">
      <c r="B135" s="352"/>
      <c r="C135" s="307" t="s">
        <v>1310</v>
      </c>
      <c r="D135" s="307"/>
      <c r="E135" s="307"/>
      <c r="F135" s="330" t="s">
        <v>1291</v>
      </c>
      <c r="G135" s="307"/>
      <c r="H135" s="307" t="s">
        <v>1325</v>
      </c>
      <c r="I135" s="307" t="s">
        <v>1287</v>
      </c>
      <c r="J135" s="307">
        <v>50</v>
      </c>
      <c r="K135" s="355"/>
    </row>
    <row r="136" s="1" customFormat="1" ht="15" customHeight="1">
      <c r="B136" s="352"/>
      <c r="C136" s="307" t="s">
        <v>1312</v>
      </c>
      <c r="D136" s="307"/>
      <c r="E136" s="307"/>
      <c r="F136" s="330" t="s">
        <v>1291</v>
      </c>
      <c r="G136" s="307"/>
      <c r="H136" s="307" t="s">
        <v>1325</v>
      </c>
      <c r="I136" s="307" t="s">
        <v>1287</v>
      </c>
      <c r="J136" s="307">
        <v>50</v>
      </c>
      <c r="K136" s="355"/>
    </row>
    <row r="137" s="1" customFormat="1" ht="15" customHeight="1">
      <c r="B137" s="352"/>
      <c r="C137" s="307" t="s">
        <v>1313</v>
      </c>
      <c r="D137" s="307"/>
      <c r="E137" s="307"/>
      <c r="F137" s="330" t="s">
        <v>1291</v>
      </c>
      <c r="G137" s="307"/>
      <c r="H137" s="307" t="s">
        <v>1338</v>
      </c>
      <c r="I137" s="307" t="s">
        <v>1287</v>
      </c>
      <c r="J137" s="307">
        <v>255</v>
      </c>
      <c r="K137" s="355"/>
    </row>
    <row r="138" s="1" customFormat="1" ht="15" customHeight="1">
      <c r="B138" s="352"/>
      <c r="C138" s="307" t="s">
        <v>1315</v>
      </c>
      <c r="D138" s="307"/>
      <c r="E138" s="307"/>
      <c r="F138" s="330" t="s">
        <v>1285</v>
      </c>
      <c r="G138" s="307"/>
      <c r="H138" s="307" t="s">
        <v>1339</v>
      </c>
      <c r="I138" s="307" t="s">
        <v>1317</v>
      </c>
      <c r="J138" s="307"/>
      <c r="K138" s="355"/>
    </row>
    <row r="139" s="1" customFormat="1" ht="15" customHeight="1">
      <c r="B139" s="352"/>
      <c r="C139" s="307" t="s">
        <v>1318</v>
      </c>
      <c r="D139" s="307"/>
      <c r="E139" s="307"/>
      <c r="F139" s="330" t="s">
        <v>1285</v>
      </c>
      <c r="G139" s="307"/>
      <c r="H139" s="307" t="s">
        <v>1340</v>
      </c>
      <c r="I139" s="307" t="s">
        <v>1320</v>
      </c>
      <c r="J139" s="307"/>
      <c r="K139" s="355"/>
    </row>
    <row r="140" s="1" customFormat="1" ht="15" customHeight="1">
      <c r="B140" s="352"/>
      <c r="C140" s="307" t="s">
        <v>1321</v>
      </c>
      <c r="D140" s="307"/>
      <c r="E140" s="307"/>
      <c r="F140" s="330" t="s">
        <v>1285</v>
      </c>
      <c r="G140" s="307"/>
      <c r="H140" s="307" t="s">
        <v>1321</v>
      </c>
      <c r="I140" s="307" t="s">
        <v>1320</v>
      </c>
      <c r="J140" s="307"/>
      <c r="K140" s="355"/>
    </row>
    <row r="141" s="1" customFormat="1" ht="15" customHeight="1">
      <c r="B141" s="352"/>
      <c r="C141" s="307" t="s">
        <v>41</v>
      </c>
      <c r="D141" s="307"/>
      <c r="E141" s="307"/>
      <c r="F141" s="330" t="s">
        <v>1285</v>
      </c>
      <c r="G141" s="307"/>
      <c r="H141" s="307" t="s">
        <v>1341</v>
      </c>
      <c r="I141" s="307" t="s">
        <v>1320</v>
      </c>
      <c r="J141" s="307"/>
      <c r="K141" s="355"/>
    </row>
    <row r="142" s="1" customFormat="1" ht="15" customHeight="1">
      <c r="B142" s="352"/>
      <c r="C142" s="307" t="s">
        <v>1342</v>
      </c>
      <c r="D142" s="307"/>
      <c r="E142" s="307"/>
      <c r="F142" s="330" t="s">
        <v>1285</v>
      </c>
      <c r="G142" s="307"/>
      <c r="H142" s="307" t="s">
        <v>1343</v>
      </c>
      <c r="I142" s="307" t="s">
        <v>1320</v>
      </c>
      <c r="J142" s="307"/>
      <c r="K142" s="355"/>
    </row>
    <row r="143" s="1" customFormat="1" ht="15" customHeight="1">
      <c r="B143" s="356"/>
      <c r="C143" s="357"/>
      <c r="D143" s="357"/>
      <c r="E143" s="357"/>
      <c r="F143" s="357"/>
      <c r="G143" s="357"/>
      <c r="H143" s="357"/>
      <c r="I143" s="357"/>
      <c r="J143" s="357"/>
      <c r="K143" s="358"/>
    </row>
    <row r="144" s="1" customFormat="1" ht="18.75" customHeight="1">
      <c r="B144" s="343"/>
      <c r="C144" s="343"/>
      <c r="D144" s="343"/>
      <c r="E144" s="343"/>
      <c r="F144" s="344"/>
      <c r="G144" s="343"/>
      <c r="H144" s="343"/>
      <c r="I144" s="343"/>
      <c r="J144" s="343"/>
      <c r="K144" s="343"/>
    </row>
    <row r="145" s="1" customFormat="1" ht="18.75" customHeight="1">
      <c r="B145" s="315"/>
      <c r="C145" s="315"/>
      <c r="D145" s="315"/>
      <c r="E145" s="315"/>
      <c r="F145" s="315"/>
      <c r="G145" s="315"/>
      <c r="H145" s="315"/>
      <c r="I145" s="315"/>
      <c r="J145" s="315"/>
      <c r="K145" s="315"/>
    </row>
    <row r="146" s="1" customFormat="1" ht="7.5" customHeight="1">
      <c r="B146" s="316"/>
      <c r="C146" s="317"/>
      <c r="D146" s="317"/>
      <c r="E146" s="317"/>
      <c r="F146" s="317"/>
      <c r="G146" s="317"/>
      <c r="H146" s="317"/>
      <c r="I146" s="317"/>
      <c r="J146" s="317"/>
      <c r="K146" s="318"/>
    </row>
    <row r="147" s="1" customFormat="1" ht="45" customHeight="1">
      <c r="B147" s="319"/>
      <c r="C147" s="320" t="s">
        <v>1344</v>
      </c>
      <c r="D147" s="320"/>
      <c r="E147" s="320"/>
      <c r="F147" s="320"/>
      <c r="G147" s="320"/>
      <c r="H147" s="320"/>
      <c r="I147" s="320"/>
      <c r="J147" s="320"/>
      <c r="K147" s="321"/>
    </row>
    <row r="148" s="1" customFormat="1" ht="17.25" customHeight="1">
      <c r="B148" s="319"/>
      <c r="C148" s="322" t="s">
        <v>1279</v>
      </c>
      <c r="D148" s="322"/>
      <c r="E148" s="322"/>
      <c r="F148" s="322" t="s">
        <v>1280</v>
      </c>
      <c r="G148" s="323"/>
      <c r="H148" s="322" t="s">
        <v>57</v>
      </c>
      <c r="I148" s="322" t="s">
        <v>60</v>
      </c>
      <c r="J148" s="322" t="s">
        <v>1281</v>
      </c>
      <c r="K148" s="321"/>
    </row>
    <row r="149" s="1" customFormat="1" ht="17.25" customHeight="1">
      <c r="B149" s="319"/>
      <c r="C149" s="324" t="s">
        <v>1282</v>
      </c>
      <c r="D149" s="324"/>
      <c r="E149" s="324"/>
      <c r="F149" s="325" t="s">
        <v>1283</v>
      </c>
      <c r="G149" s="326"/>
      <c r="H149" s="324"/>
      <c r="I149" s="324"/>
      <c r="J149" s="324" t="s">
        <v>1284</v>
      </c>
      <c r="K149" s="321"/>
    </row>
    <row r="150" s="1" customFormat="1" ht="5.25" customHeight="1">
      <c r="B150" s="332"/>
      <c r="C150" s="327"/>
      <c r="D150" s="327"/>
      <c r="E150" s="327"/>
      <c r="F150" s="327"/>
      <c r="G150" s="328"/>
      <c r="H150" s="327"/>
      <c r="I150" s="327"/>
      <c r="J150" s="327"/>
      <c r="K150" s="355"/>
    </row>
    <row r="151" s="1" customFormat="1" ht="15" customHeight="1">
      <c r="B151" s="332"/>
      <c r="C151" s="359" t="s">
        <v>1288</v>
      </c>
      <c r="D151" s="307"/>
      <c r="E151" s="307"/>
      <c r="F151" s="360" t="s">
        <v>1285</v>
      </c>
      <c r="G151" s="307"/>
      <c r="H151" s="359" t="s">
        <v>1325</v>
      </c>
      <c r="I151" s="359" t="s">
        <v>1287</v>
      </c>
      <c r="J151" s="359">
        <v>120</v>
      </c>
      <c r="K151" s="355"/>
    </row>
    <row r="152" s="1" customFormat="1" ht="15" customHeight="1">
      <c r="B152" s="332"/>
      <c r="C152" s="359" t="s">
        <v>1334</v>
      </c>
      <c r="D152" s="307"/>
      <c r="E152" s="307"/>
      <c r="F152" s="360" t="s">
        <v>1285</v>
      </c>
      <c r="G152" s="307"/>
      <c r="H152" s="359" t="s">
        <v>1345</v>
      </c>
      <c r="I152" s="359" t="s">
        <v>1287</v>
      </c>
      <c r="J152" s="359" t="s">
        <v>1336</v>
      </c>
      <c r="K152" s="355"/>
    </row>
    <row r="153" s="1" customFormat="1" ht="15" customHeight="1">
      <c r="B153" s="332"/>
      <c r="C153" s="359" t="s">
        <v>1233</v>
      </c>
      <c r="D153" s="307"/>
      <c r="E153" s="307"/>
      <c r="F153" s="360" t="s">
        <v>1285</v>
      </c>
      <c r="G153" s="307"/>
      <c r="H153" s="359" t="s">
        <v>1346</v>
      </c>
      <c r="I153" s="359" t="s">
        <v>1287</v>
      </c>
      <c r="J153" s="359" t="s">
        <v>1336</v>
      </c>
      <c r="K153" s="355"/>
    </row>
    <row r="154" s="1" customFormat="1" ht="15" customHeight="1">
      <c r="B154" s="332"/>
      <c r="C154" s="359" t="s">
        <v>1290</v>
      </c>
      <c r="D154" s="307"/>
      <c r="E154" s="307"/>
      <c r="F154" s="360" t="s">
        <v>1291</v>
      </c>
      <c r="G154" s="307"/>
      <c r="H154" s="359" t="s">
        <v>1325</v>
      </c>
      <c r="I154" s="359" t="s">
        <v>1287</v>
      </c>
      <c r="J154" s="359">
        <v>50</v>
      </c>
      <c r="K154" s="355"/>
    </row>
    <row r="155" s="1" customFormat="1" ht="15" customHeight="1">
      <c r="B155" s="332"/>
      <c r="C155" s="359" t="s">
        <v>1293</v>
      </c>
      <c r="D155" s="307"/>
      <c r="E155" s="307"/>
      <c r="F155" s="360" t="s">
        <v>1285</v>
      </c>
      <c r="G155" s="307"/>
      <c r="H155" s="359" t="s">
        <v>1325</v>
      </c>
      <c r="I155" s="359" t="s">
        <v>1295</v>
      </c>
      <c r="J155" s="359"/>
      <c r="K155" s="355"/>
    </row>
    <row r="156" s="1" customFormat="1" ht="15" customHeight="1">
      <c r="B156" s="332"/>
      <c r="C156" s="359" t="s">
        <v>1304</v>
      </c>
      <c r="D156" s="307"/>
      <c r="E156" s="307"/>
      <c r="F156" s="360" t="s">
        <v>1291</v>
      </c>
      <c r="G156" s="307"/>
      <c r="H156" s="359" t="s">
        <v>1325</v>
      </c>
      <c r="I156" s="359" t="s">
        <v>1287</v>
      </c>
      <c r="J156" s="359">
        <v>50</v>
      </c>
      <c r="K156" s="355"/>
    </row>
    <row r="157" s="1" customFormat="1" ht="15" customHeight="1">
      <c r="B157" s="332"/>
      <c r="C157" s="359" t="s">
        <v>1312</v>
      </c>
      <c r="D157" s="307"/>
      <c r="E157" s="307"/>
      <c r="F157" s="360" t="s">
        <v>1291</v>
      </c>
      <c r="G157" s="307"/>
      <c r="H157" s="359" t="s">
        <v>1325</v>
      </c>
      <c r="I157" s="359" t="s">
        <v>1287</v>
      </c>
      <c r="J157" s="359">
        <v>50</v>
      </c>
      <c r="K157" s="355"/>
    </row>
    <row r="158" s="1" customFormat="1" ht="15" customHeight="1">
      <c r="B158" s="332"/>
      <c r="C158" s="359" t="s">
        <v>1310</v>
      </c>
      <c r="D158" s="307"/>
      <c r="E158" s="307"/>
      <c r="F158" s="360" t="s">
        <v>1291</v>
      </c>
      <c r="G158" s="307"/>
      <c r="H158" s="359" t="s">
        <v>1325</v>
      </c>
      <c r="I158" s="359" t="s">
        <v>1287</v>
      </c>
      <c r="J158" s="359">
        <v>50</v>
      </c>
      <c r="K158" s="355"/>
    </row>
    <row r="159" s="1" customFormat="1" ht="15" customHeight="1">
      <c r="B159" s="332"/>
      <c r="C159" s="359" t="s">
        <v>99</v>
      </c>
      <c r="D159" s="307"/>
      <c r="E159" s="307"/>
      <c r="F159" s="360" t="s">
        <v>1285</v>
      </c>
      <c r="G159" s="307"/>
      <c r="H159" s="359" t="s">
        <v>1347</v>
      </c>
      <c r="I159" s="359" t="s">
        <v>1287</v>
      </c>
      <c r="J159" s="359" t="s">
        <v>1348</v>
      </c>
      <c r="K159" s="355"/>
    </row>
    <row r="160" s="1" customFormat="1" ht="15" customHeight="1">
      <c r="B160" s="332"/>
      <c r="C160" s="359" t="s">
        <v>1349</v>
      </c>
      <c r="D160" s="307"/>
      <c r="E160" s="307"/>
      <c r="F160" s="360" t="s">
        <v>1285</v>
      </c>
      <c r="G160" s="307"/>
      <c r="H160" s="359" t="s">
        <v>1350</v>
      </c>
      <c r="I160" s="359" t="s">
        <v>1320</v>
      </c>
      <c r="J160" s="359"/>
      <c r="K160" s="355"/>
    </row>
    <row r="161" s="1" customFormat="1" ht="15" customHeight="1">
      <c r="B161" s="361"/>
      <c r="C161" s="362"/>
      <c r="D161" s="362"/>
      <c r="E161" s="362"/>
      <c r="F161" s="362"/>
      <c r="G161" s="362"/>
      <c r="H161" s="362"/>
      <c r="I161" s="362"/>
      <c r="J161" s="362"/>
      <c r="K161" s="363"/>
    </row>
    <row r="162" s="1" customFormat="1" ht="18.75" customHeight="1">
      <c r="B162" s="343"/>
      <c r="C162" s="353"/>
      <c r="D162" s="353"/>
      <c r="E162" s="353"/>
      <c r="F162" s="364"/>
      <c r="G162" s="353"/>
      <c r="H162" s="353"/>
      <c r="I162" s="353"/>
      <c r="J162" s="353"/>
      <c r="K162" s="343"/>
    </row>
    <row r="163" s="1" customFormat="1" ht="18.75" customHeight="1">
      <c r="B163" s="343"/>
      <c r="C163" s="353"/>
      <c r="D163" s="353"/>
      <c r="E163" s="353"/>
      <c r="F163" s="364"/>
      <c r="G163" s="353"/>
      <c r="H163" s="353"/>
      <c r="I163" s="353"/>
      <c r="J163" s="353"/>
      <c r="K163" s="343"/>
    </row>
    <row r="164" s="1" customFormat="1" ht="18.75" customHeight="1">
      <c r="B164" s="343"/>
      <c r="C164" s="353"/>
      <c r="D164" s="353"/>
      <c r="E164" s="353"/>
      <c r="F164" s="364"/>
      <c r="G164" s="353"/>
      <c r="H164" s="353"/>
      <c r="I164" s="353"/>
      <c r="J164" s="353"/>
      <c r="K164" s="343"/>
    </row>
    <row r="165" s="1" customFormat="1" ht="18.75" customHeight="1">
      <c r="B165" s="343"/>
      <c r="C165" s="353"/>
      <c r="D165" s="353"/>
      <c r="E165" s="353"/>
      <c r="F165" s="364"/>
      <c r="G165" s="353"/>
      <c r="H165" s="353"/>
      <c r="I165" s="353"/>
      <c r="J165" s="353"/>
      <c r="K165" s="343"/>
    </row>
    <row r="166" s="1" customFormat="1" ht="18.75" customHeight="1">
      <c r="B166" s="343"/>
      <c r="C166" s="353"/>
      <c r="D166" s="353"/>
      <c r="E166" s="353"/>
      <c r="F166" s="364"/>
      <c r="G166" s="353"/>
      <c r="H166" s="353"/>
      <c r="I166" s="353"/>
      <c r="J166" s="353"/>
      <c r="K166" s="343"/>
    </row>
    <row r="167" s="1" customFormat="1" ht="18.75" customHeight="1">
      <c r="B167" s="343"/>
      <c r="C167" s="353"/>
      <c r="D167" s="353"/>
      <c r="E167" s="353"/>
      <c r="F167" s="364"/>
      <c r="G167" s="353"/>
      <c r="H167" s="353"/>
      <c r="I167" s="353"/>
      <c r="J167" s="353"/>
      <c r="K167" s="343"/>
    </row>
    <row r="168" s="1" customFormat="1" ht="18.75" customHeight="1">
      <c r="B168" s="343"/>
      <c r="C168" s="353"/>
      <c r="D168" s="353"/>
      <c r="E168" s="353"/>
      <c r="F168" s="364"/>
      <c r="G168" s="353"/>
      <c r="H168" s="353"/>
      <c r="I168" s="353"/>
      <c r="J168" s="353"/>
      <c r="K168" s="343"/>
    </row>
    <row r="169" s="1" customFormat="1" ht="18.75" customHeight="1">
      <c r="B169" s="315"/>
      <c r="C169" s="315"/>
      <c r="D169" s="315"/>
      <c r="E169" s="315"/>
      <c r="F169" s="315"/>
      <c r="G169" s="315"/>
      <c r="H169" s="315"/>
      <c r="I169" s="315"/>
      <c r="J169" s="315"/>
      <c r="K169" s="315"/>
    </row>
    <row r="170" s="1" customFormat="1" ht="7.5" customHeight="1">
      <c r="B170" s="294"/>
      <c r="C170" s="295"/>
      <c r="D170" s="295"/>
      <c r="E170" s="295"/>
      <c r="F170" s="295"/>
      <c r="G170" s="295"/>
      <c r="H170" s="295"/>
      <c r="I170" s="295"/>
      <c r="J170" s="295"/>
      <c r="K170" s="296"/>
    </row>
    <row r="171" s="1" customFormat="1" ht="45" customHeight="1">
      <c r="B171" s="297"/>
      <c r="C171" s="298" t="s">
        <v>1351</v>
      </c>
      <c r="D171" s="298"/>
      <c r="E171" s="298"/>
      <c r="F171" s="298"/>
      <c r="G171" s="298"/>
      <c r="H171" s="298"/>
      <c r="I171" s="298"/>
      <c r="J171" s="298"/>
      <c r="K171" s="299"/>
    </row>
    <row r="172" s="1" customFormat="1" ht="17.25" customHeight="1">
      <c r="B172" s="297"/>
      <c r="C172" s="322" t="s">
        <v>1279</v>
      </c>
      <c r="D172" s="322"/>
      <c r="E172" s="322"/>
      <c r="F172" s="322" t="s">
        <v>1280</v>
      </c>
      <c r="G172" s="365"/>
      <c r="H172" s="366" t="s">
        <v>57</v>
      </c>
      <c r="I172" s="366" t="s">
        <v>60</v>
      </c>
      <c r="J172" s="322" t="s">
        <v>1281</v>
      </c>
      <c r="K172" s="299"/>
    </row>
    <row r="173" s="1" customFormat="1" ht="17.25" customHeight="1">
      <c r="B173" s="300"/>
      <c r="C173" s="324" t="s">
        <v>1282</v>
      </c>
      <c r="D173" s="324"/>
      <c r="E173" s="324"/>
      <c r="F173" s="325" t="s">
        <v>1283</v>
      </c>
      <c r="G173" s="367"/>
      <c r="H173" s="368"/>
      <c r="I173" s="368"/>
      <c r="J173" s="324" t="s">
        <v>1284</v>
      </c>
      <c r="K173" s="302"/>
    </row>
    <row r="174" s="1" customFormat="1" ht="5.25" customHeight="1">
      <c r="B174" s="332"/>
      <c r="C174" s="327"/>
      <c r="D174" s="327"/>
      <c r="E174" s="327"/>
      <c r="F174" s="327"/>
      <c r="G174" s="328"/>
      <c r="H174" s="327"/>
      <c r="I174" s="327"/>
      <c r="J174" s="327"/>
      <c r="K174" s="355"/>
    </row>
    <row r="175" s="1" customFormat="1" ht="15" customHeight="1">
      <c r="B175" s="332"/>
      <c r="C175" s="307" t="s">
        <v>1288</v>
      </c>
      <c r="D175" s="307"/>
      <c r="E175" s="307"/>
      <c r="F175" s="330" t="s">
        <v>1285</v>
      </c>
      <c r="G175" s="307"/>
      <c r="H175" s="307" t="s">
        <v>1325</v>
      </c>
      <c r="I175" s="307" t="s">
        <v>1287</v>
      </c>
      <c r="J175" s="307">
        <v>120</v>
      </c>
      <c r="K175" s="355"/>
    </row>
    <row r="176" s="1" customFormat="1" ht="15" customHeight="1">
      <c r="B176" s="332"/>
      <c r="C176" s="307" t="s">
        <v>1334</v>
      </c>
      <c r="D176" s="307"/>
      <c r="E176" s="307"/>
      <c r="F176" s="330" t="s">
        <v>1285</v>
      </c>
      <c r="G176" s="307"/>
      <c r="H176" s="307" t="s">
        <v>1335</v>
      </c>
      <c r="I176" s="307" t="s">
        <v>1287</v>
      </c>
      <c r="J176" s="307" t="s">
        <v>1336</v>
      </c>
      <c r="K176" s="355"/>
    </row>
    <row r="177" s="1" customFormat="1" ht="15" customHeight="1">
      <c r="B177" s="332"/>
      <c r="C177" s="307" t="s">
        <v>1233</v>
      </c>
      <c r="D177" s="307"/>
      <c r="E177" s="307"/>
      <c r="F177" s="330" t="s">
        <v>1285</v>
      </c>
      <c r="G177" s="307"/>
      <c r="H177" s="307" t="s">
        <v>1352</v>
      </c>
      <c r="I177" s="307" t="s">
        <v>1287</v>
      </c>
      <c r="J177" s="307" t="s">
        <v>1336</v>
      </c>
      <c r="K177" s="355"/>
    </row>
    <row r="178" s="1" customFormat="1" ht="15" customHeight="1">
      <c r="B178" s="332"/>
      <c r="C178" s="307" t="s">
        <v>1290</v>
      </c>
      <c r="D178" s="307"/>
      <c r="E178" s="307"/>
      <c r="F178" s="330" t="s">
        <v>1291</v>
      </c>
      <c r="G178" s="307"/>
      <c r="H178" s="307" t="s">
        <v>1352</v>
      </c>
      <c r="I178" s="307" t="s">
        <v>1287</v>
      </c>
      <c r="J178" s="307">
        <v>50</v>
      </c>
      <c r="K178" s="355"/>
    </row>
    <row r="179" s="1" customFormat="1" ht="15" customHeight="1">
      <c r="B179" s="332"/>
      <c r="C179" s="307" t="s">
        <v>1293</v>
      </c>
      <c r="D179" s="307"/>
      <c r="E179" s="307"/>
      <c r="F179" s="330" t="s">
        <v>1285</v>
      </c>
      <c r="G179" s="307"/>
      <c r="H179" s="307" t="s">
        <v>1352</v>
      </c>
      <c r="I179" s="307" t="s">
        <v>1295</v>
      </c>
      <c r="J179" s="307"/>
      <c r="K179" s="355"/>
    </row>
    <row r="180" s="1" customFormat="1" ht="15" customHeight="1">
      <c r="B180" s="332"/>
      <c r="C180" s="307" t="s">
        <v>1304</v>
      </c>
      <c r="D180" s="307"/>
      <c r="E180" s="307"/>
      <c r="F180" s="330" t="s">
        <v>1291</v>
      </c>
      <c r="G180" s="307"/>
      <c r="H180" s="307" t="s">
        <v>1352</v>
      </c>
      <c r="I180" s="307" t="s">
        <v>1287</v>
      </c>
      <c r="J180" s="307">
        <v>50</v>
      </c>
      <c r="K180" s="355"/>
    </row>
    <row r="181" s="1" customFormat="1" ht="15" customHeight="1">
      <c r="B181" s="332"/>
      <c r="C181" s="307" t="s">
        <v>1312</v>
      </c>
      <c r="D181" s="307"/>
      <c r="E181" s="307"/>
      <c r="F181" s="330" t="s">
        <v>1291</v>
      </c>
      <c r="G181" s="307"/>
      <c r="H181" s="307" t="s">
        <v>1352</v>
      </c>
      <c r="I181" s="307" t="s">
        <v>1287</v>
      </c>
      <c r="J181" s="307">
        <v>50</v>
      </c>
      <c r="K181" s="355"/>
    </row>
    <row r="182" s="1" customFormat="1" ht="15" customHeight="1">
      <c r="B182" s="332"/>
      <c r="C182" s="307" t="s">
        <v>1310</v>
      </c>
      <c r="D182" s="307"/>
      <c r="E182" s="307"/>
      <c r="F182" s="330" t="s">
        <v>1291</v>
      </c>
      <c r="G182" s="307"/>
      <c r="H182" s="307" t="s">
        <v>1352</v>
      </c>
      <c r="I182" s="307" t="s">
        <v>1287</v>
      </c>
      <c r="J182" s="307">
        <v>50</v>
      </c>
      <c r="K182" s="355"/>
    </row>
    <row r="183" s="1" customFormat="1" ht="15" customHeight="1">
      <c r="B183" s="332"/>
      <c r="C183" s="307" t="s">
        <v>110</v>
      </c>
      <c r="D183" s="307"/>
      <c r="E183" s="307"/>
      <c r="F183" s="330" t="s">
        <v>1285</v>
      </c>
      <c r="G183" s="307"/>
      <c r="H183" s="307" t="s">
        <v>1353</v>
      </c>
      <c r="I183" s="307" t="s">
        <v>1354</v>
      </c>
      <c r="J183" s="307"/>
      <c r="K183" s="355"/>
    </row>
    <row r="184" s="1" customFormat="1" ht="15" customHeight="1">
      <c r="B184" s="332"/>
      <c r="C184" s="307" t="s">
        <v>60</v>
      </c>
      <c r="D184" s="307"/>
      <c r="E184" s="307"/>
      <c r="F184" s="330" t="s">
        <v>1285</v>
      </c>
      <c r="G184" s="307"/>
      <c r="H184" s="307" t="s">
        <v>1355</v>
      </c>
      <c r="I184" s="307" t="s">
        <v>1356</v>
      </c>
      <c r="J184" s="307">
        <v>1</v>
      </c>
      <c r="K184" s="355"/>
    </row>
    <row r="185" s="1" customFormat="1" ht="15" customHeight="1">
      <c r="B185" s="332"/>
      <c r="C185" s="307" t="s">
        <v>56</v>
      </c>
      <c r="D185" s="307"/>
      <c r="E185" s="307"/>
      <c r="F185" s="330" t="s">
        <v>1285</v>
      </c>
      <c r="G185" s="307"/>
      <c r="H185" s="307" t="s">
        <v>1357</v>
      </c>
      <c r="I185" s="307" t="s">
        <v>1287</v>
      </c>
      <c r="J185" s="307">
        <v>20</v>
      </c>
      <c r="K185" s="355"/>
    </row>
    <row r="186" s="1" customFormat="1" ht="15" customHeight="1">
      <c r="B186" s="332"/>
      <c r="C186" s="307" t="s">
        <v>57</v>
      </c>
      <c r="D186" s="307"/>
      <c r="E186" s="307"/>
      <c r="F186" s="330" t="s">
        <v>1285</v>
      </c>
      <c r="G186" s="307"/>
      <c r="H186" s="307" t="s">
        <v>1358</v>
      </c>
      <c r="I186" s="307" t="s">
        <v>1287</v>
      </c>
      <c r="J186" s="307">
        <v>255</v>
      </c>
      <c r="K186" s="355"/>
    </row>
    <row r="187" s="1" customFormat="1" ht="15" customHeight="1">
      <c r="B187" s="332"/>
      <c r="C187" s="307" t="s">
        <v>111</v>
      </c>
      <c r="D187" s="307"/>
      <c r="E187" s="307"/>
      <c r="F187" s="330" t="s">
        <v>1285</v>
      </c>
      <c r="G187" s="307"/>
      <c r="H187" s="307" t="s">
        <v>1249</v>
      </c>
      <c r="I187" s="307" t="s">
        <v>1287</v>
      </c>
      <c r="J187" s="307">
        <v>10</v>
      </c>
      <c r="K187" s="355"/>
    </row>
    <row r="188" s="1" customFormat="1" ht="15" customHeight="1">
      <c r="B188" s="332"/>
      <c r="C188" s="307" t="s">
        <v>112</v>
      </c>
      <c r="D188" s="307"/>
      <c r="E188" s="307"/>
      <c r="F188" s="330" t="s">
        <v>1285</v>
      </c>
      <c r="G188" s="307"/>
      <c r="H188" s="307" t="s">
        <v>1359</v>
      </c>
      <c r="I188" s="307" t="s">
        <v>1320</v>
      </c>
      <c r="J188" s="307"/>
      <c r="K188" s="355"/>
    </row>
    <row r="189" s="1" customFormat="1" ht="15" customHeight="1">
      <c r="B189" s="332"/>
      <c r="C189" s="307" t="s">
        <v>1360</v>
      </c>
      <c r="D189" s="307"/>
      <c r="E189" s="307"/>
      <c r="F189" s="330" t="s">
        <v>1285</v>
      </c>
      <c r="G189" s="307"/>
      <c r="H189" s="307" t="s">
        <v>1361</v>
      </c>
      <c r="I189" s="307" t="s">
        <v>1320</v>
      </c>
      <c r="J189" s="307"/>
      <c r="K189" s="355"/>
    </row>
    <row r="190" s="1" customFormat="1" ht="15" customHeight="1">
      <c r="B190" s="332"/>
      <c r="C190" s="307" t="s">
        <v>1349</v>
      </c>
      <c r="D190" s="307"/>
      <c r="E190" s="307"/>
      <c r="F190" s="330" t="s">
        <v>1285</v>
      </c>
      <c r="G190" s="307"/>
      <c r="H190" s="307" t="s">
        <v>1362</v>
      </c>
      <c r="I190" s="307" t="s">
        <v>1320</v>
      </c>
      <c r="J190" s="307"/>
      <c r="K190" s="355"/>
    </row>
    <row r="191" s="1" customFormat="1" ht="15" customHeight="1">
      <c r="B191" s="332"/>
      <c r="C191" s="307" t="s">
        <v>114</v>
      </c>
      <c r="D191" s="307"/>
      <c r="E191" s="307"/>
      <c r="F191" s="330" t="s">
        <v>1291</v>
      </c>
      <c r="G191" s="307"/>
      <c r="H191" s="307" t="s">
        <v>1363</v>
      </c>
      <c r="I191" s="307" t="s">
        <v>1287</v>
      </c>
      <c r="J191" s="307">
        <v>50</v>
      </c>
      <c r="K191" s="355"/>
    </row>
    <row r="192" s="1" customFormat="1" ht="15" customHeight="1">
      <c r="B192" s="332"/>
      <c r="C192" s="307" t="s">
        <v>1364</v>
      </c>
      <c r="D192" s="307"/>
      <c r="E192" s="307"/>
      <c r="F192" s="330" t="s">
        <v>1291</v>
      </c>
      <c r="G192" s="307"/>
      <c r="H192" s="307" t="s">
        <v>1365</v>
      </c>
      <c r="I192" s="307" t="s">
        <v>1366</v>
      </c>
      <c r="J192" s="307"/>
      <c r="K192" s="355"/>
    </row>
    <row r="193" s="1" customFormat="1" ht="15" customHeight="1">
      <c r="B193" s="332"/>
      <c r="C193" s="307" t="s">
        <v>1367</v>
      </c>
      <c r="D193" s="307"/>
      <c r="E193" s="307"/>
      <c r="F193" s="330" t="s">
        <v>1291</v>
      </c>
      <c r="G193" s="307"/>
      <c r="H193" s="307" t="s">
        <v>1368</v>
      </c>
      <c r="I193" s="307" t="s">
        <v>1366</v>
      </c>
      <c r="J193" s="307"/>
      <c r="K193" s="355"/>
    </row>
    <row r="194" s="1" customFormat="1" ht="15" customHeight="1">
      <c r="B194" s="332"/>
      <c r="C194" s="307" t="s">
        <v>1369</v>
      </c>
      <c r="D194" s="307"/>
      <c r="E194" s="307"/>
      <c r="F194" s="330" t="s">
        <v>1291</v>
      </c>
      <c r="G194" s="307"/>
      <c r="H194" s="307" t="s">
        <v>1370</v>
      </c>
      <c r="I194" s="307" t="s">
        <v>1366</v>
      </c>
      <c r="J194" s="307"/>
      <c r="K194" s="355"/>
    </row>
    <row r="195" s="1" customFormat="1" ht="15" customHeight="1">
      <c r="B195" s="332"/>
      <c r="C195" s="369" t="s">
        <v>1371</v>
      </c>
      <c r="D195" s="307"/>
      <c r="E195" s="307"/>
      <c r="F195" s="330" t="s">
        <v>1291</v>
      </c>
      <c r="G195" s="307"/>
      <c r="H195" s="307" t="s">
        <v>1372</v>
      </c>
      <c r="I195" s="307" t="s">
        <v>1373</v>
      </c>
      <c r="J195" s="370" t="s">
        <v>1374</v>
      </c>
      <c r="K195" s="355"/>
    </row>
    <row r="196" s="1" customFormat="1" ht="15" customHeight="1">
      <c r="B196" s="332"/>
      <c r="C196" s="369" t="s">
        <v>45</v>
      </c>
      <c r="D196" s="307"/>
      <c r="E196" s="307"/>
      <c r="F196" s="330" t="s">
        <v>1285</v>
      </c>
      <c r="G196" s="307"/>
      <c r="H196" s="304" t="s">
        <v>1375</v>
      </c>
      <c r="I196" s="307" t="s">
        <v>1376</v>
      </c>
      <c r="J196" s="307"/>
      <c r="K196" s="355"/>
    </row>
    <row r="197" s="1" customFormat="1" ht="15" customHeight="1">
      <c r="B197" s="332"/>
      <c r="C197" s="369" t="s">
        <v>1377</v>
      </c>
      <c r="D197" s="307"/>
      <c r="E197" s="307"/>
      <c r="F197" s="330" t="s">
        <v>1285</v>
      </c>
      <c r="G197" s="307"/>
      <c r="H197" s="307" t="s">
        <v>1378</v>
      </c>
      <c r="I197" s="307" t="s">
        <v>1320</v>
      </c>
      <c r="J197" s="307"/>
      <c r="K197" s="355"/>
    </row>
    <row r="198" s="1" customFormat="1" ht="15" customHeight="1">
      <c r="B198" s="332"/>
      <c r="C198" s="369" t="s">
        <v>1379</v>
      </c>
      <c r="D198" s="307"/>
      <c r="E198" s="307"/>
      <c r="F198" s="330" t="s">
        <v>1285</v>
      </c>
      <c r="G198" s="307"/>
      <c r="H198" s="307" t="s">
        <v>1380</v>
      </c>
      <c r="I198" s="307" t="s">
        <v>1320</v>
      </c>
      <c r="J198" s="307"/>
      <c r="K198" s="355"/>
    </row>
    <row r="199" s="1" customFormat="1" ht="15" customHeight="1">
      <c r="B199" s="332"/>
      <c r="C199" s="369" t="s">
        <v>1381</v>
      </c>
      <c r="D199" s="307"/>
      <c r="E199" s="307"/>
      <c r="F199" s="330" t="s">
        <v>1291</v>
      </c>
      <c r="G199" s="307"/>
      <c r="H199" s="307" t="s">
        <v>1382</v>
      </c>
      <c r="I199" s="307" t="s">
        <v>1320</v>
      </c>
      <c r="J199" s="307"/>
      <c r="K199" s="355"/>
    </row>
    <row r="200" s="1" customFormat="1" ht="15" customHeight="1">
      <c r="B200" s="361"/>
      <c r="C200" s="371"/>
      <c r="D200" s="362"/>
      <c r="E200" s="362"/>
      <c r="F200" s="362"/>
      <c r="G200" s="362"/>
      <c r="H200" s="362"/>
      <c r="I200" s="362"/>
      <c r="J200" s="362"/>
      <c r="K200" s="363"/>
    </row>
    <row r="201" s="1" customFormat="1" ht="18.75" customHeight="1">
      <c r="B201" s="343"/>
      <c r="C201" s="353"/>
      <c r="D201" s="353"/>
      <c r="E201" s="353"/>
      <c r="F201" s="364"/>
      <c r="G201" s="353"/>
      <c r="H201" s="353"/>
      <c r="I201" s="353"/>
      <c r="J201" s="353"/>
      <c r="K201" s="343"/>
    </row>
    <row r="202" s="1" customFormat="1" ht="18.75" customHeight="1">
      <c r="B202" s="315"/>
      <c r="C202" s="315"/>
      <c r="D202" s="315"/>
      <c r="E202" s="315"/>
      <c r="F202" s="315"/>
      <c r="G202" s="315"/>
      <c r="H202" s="315"/>
      <c r="I202" s="315"/>
      <c r="J202" s="315"/>
      <c r="K202" s="315"/>
    </row>
    <row r="203" s="1" customFormat="1" ht="13.5">
      <c r="B203" s="294"/>
      <c r="C203" s="295"/>
      <c r="D203" s="295"/>
      <c r="E203" s="295"/>
      <c r="F203" s="295"/>
      <c r="G203" s="295"/>
      <c r="H203" s="295"/>
      <c r="I203" s="295"/>
      <c r="J203" s="295"/>
      <c r="K203" s="296"/>
    </row>
    <row r="204" s="1" customFormat="1" ht="21" customHeight="1">
      <c r="B204" s="297"/>
      <c r="C204" s="298" t="s">
        <v>1383</v>
      </c>
      <c r="D204" s="298"/>
      <c r="E204" s="298"/>
      <c r="F204" s="298"/>
      <c r="G204" s="298"/>
      <c r="H204" s="298"/>
      <c r="I204" s="298"/>
      <c r="J204" s="298"/>
      <c r="K204" s="299"/>
    </row>
    <row r="205" s="1" customFormat="1" ht="25.5" customHeight="1">
      <c r="B205" s="297"/>
      <c r="C205" s="372" t="s">
        <v>1384</v>
      </c>
      <c r="D205" s="372"/>
      <c r="E205" s="372"/>
      <c r="F205" s="372" t="s">
        <v>1385</v>
      </c>
      <c r="G205" s="373"/>
      <c r="H205" s="372" t="s">
        <v>1386</v>
      </c>
      <c r="I205" s="372"/>
      <c r="J205" s="372"/>
      <c r="K205" s="299"/>
    </row>
    <row r="206" s="1" customFormat="1" ht="5.25" customHeight="1">
      <c r="B206" s="332"/>
      <c r="C206" s="327"/>
      <c r="D206" s="327"/>
      <c r="E206" s="327"/>
      <c r="F206" s="327"/>
      <c r="G206" s="353"/>
      <c r="H206" s="327"/>
      <c r="I206" s="327"/>
      <c r="J206" s="327"/>
      <c r="K206" s="355"/>
    </row>
    <row r="207" s="1" customFormat="1" ht="15" customHeight="1">
      <c r="B207" s="332"/>
      <c r="C207" s="307" t="s">
        <v>1376</v>
      </c>
      <c r="D207" s="307"/>
      <c r="E207" s="307"/>
      <c r="F207" s="330" t="s">
        <v>46</v>
      </c>
      <c r="G207" s="307"/>
      <c r="H207" s="307" t="s">
        <v>1387</v>
      </c>
      <c r="I207" s="307"/>
      <c r="J207" s="307"/>
      <c r="K207" s="355"/>
    </row>
    <row r="208" s="1" customFormat="1" ht="15" customHeight="1">
      <c r="B208" s="332"/>
      <c r="C208" s="307"/>
      <c r="D208" s="307"/>
      <c r="E208" s="307"/>
      <c r="F208" s="330" t="s">
        <v>47</v>
      </c>
      <c r="G208" s="307"/>
      <c r="H208" s="307" t="s">
        <v>1388</v>
      </c>
      <c r="I208" s="307"/>
      <c r="J208" s="307"/>
      <c r="K208" s="355"/>
    </row>
    <row r="209" s="1" customFormat="1" ht="15" customHeight="1">
      <c r="B209" s="332"/>
      <c r="C209" s="307"/>
      <c r="D209" s="307"/>
      <c r="E209" s="307"/>
      <c r="F209" s="330" t="s">
        <v>50</v>
      </c>
      <c r="G209" s="307"/>
      <c r="H209" s="307" t="s">
        <v>1389</v>
      </c>
      <c r="I209" s="307"/>
      <c r="J209" s="307"/>
      <c r="K209" s="355"/>
    </row>
    <row r="210" s="1" customFormat="1" ht="15" customHeight="1">
      <c r="B210" s="332"/>
      <c r="C210" s="307"/>
      <c r="D210" s="307"/>
      <c r="E210" s="307"/>
      <c r="F210" s="330" t="s">
        <v>48</v>
      </c>
      <c r="G210" s="307"/>
      <c r="H210" s="307" t="s">
        <v>1390</v>
      </c>
      <c r="I210" s="307"/>
      <c r="J210" s="307"/>
      <c r="K210" s="355"/>
    </row>
    <row r="211" s="1" customFormat="1" ht="15" customHeight="1">
      <c r="B211" s="332"/>
      <c r="C211" s="307"/>
      <c r="D211" s="307"/>
      <c r="E211" s="307"/>
      <c r="F211" s="330" t="s">
        <v>49</v>
      </c>
      <c r="G211" s="307"/>
      <c r="H211" s="307" t="s">
        <v>1391</v>
      </c>
      <c r="I211" s="307"/>
      <c r="J211" s="307"/>
      <c r="K211" s="355"/>
    </row>
    <row r="212" s="1" customFormat="1" ht="15" customHeight="1">
      <c r="B212" s="332"/>
      <c r="C212" s="307"/>
      <c r="D212" s="307"/>
      <c r="E212" s="307"/>
      <c r="F212" s="330"/>
      <c r="G212" s="307"/>
      <c r="H212" s="307"/>
      <c r="I212" s="307"/>
      <c r="J212" s="307"/>
      <c r="K212" s="355"/>
    </row>
    <row r="213" s="1" customFormat="1" ht="15" customHeight="1">
      <c r="B213" s="332"/>
      <c r="C213" s="307" t="s">
        <v>1332</v>
      </c>
      <c r="D213" s="307"/>
      <c r="E213" s="307"/>
      <c r="F213" s="330" t="s">
        <v>82</v>
      </c>
      <c r="G213" s="307"/>
      <c r="H213" s="307" t="s">
        <v>1392</v>
      </c>
      <c r="I213" s="307"/>
      <c r="J213" s="307"/>
      <c r="K213" s="355"/>
    </row>
    <row r="214" s="1" customFormat="1" ht="15" customHeight="1">
      <c r="B214" s="332"/>
      <c r="C214" s="307"/>
      <c r="D214" s="307"/>
      <c r="E214" s="307"/>
      <c r="F214" s="330" t="s">
        <v>1228</v>
      </c>
      <c r="G214" s="307"/>
      <c r="H214" s="307" t="s">
        <v>1229</v>
      </c>
      <c r="I214" s="307"/>
      <c r="J214" s="307"/>
      <c r="K214" s="355"/>
    </row>
    <row r="215" s="1" customFormat="1" ht="15" customHeight="1">
      <c r="B215" s="332"/>
      <c r="C215" s="307"/>
      <c r="D215" s="307"/>
      <c r="E215" s="307"/>
      <c r="F215" s="330" t="s">
        <v>1226</v>
      </c>
      <c r="G215" s="307"/>
      <c r="H215" s="307" t="s">
        <v>1393</v>
      </c>
      <c r="I215" s="307"/>
      <c r="J215" s="307"/>
      <c r="K215" s="355"/>
    </row>
    <row r="216" s="1" customFormat="1" ht="15" customHeight="1">
      <c r="B216" s="374"/>
      <c r="C216" s="307"/>
      <c r="D216" s="307"/>
      <c r="E216" s="307"/>
      <c r="F216" s="330" t="s">
        <v>1230</v>
      </c>
      <c r="G216" s="369"/>
      <c r="H216" s="359" t="s">
        <v>81</v>
      </c>
      <c r="I216" s="359"/>
      <c r="J216" s="359"/>
      <c r="K216" s="375"/>
    </row>
    <row r="217" s="1" customFormat="1" ht="15" customHeight="1">
      <c r="B217" s="374"/>
      <c r="C217" s="307"/>
      <c r="D217" s="307"/>
      <c r="E217" s="307"/>
      <c r="F217" s="330" t="s">
        <v>1231</v>
      </c>
      <c r="G217" s="369"/>
      <c r="H217" s="359" t="s">
        <v>163</v>
      </c>
      <c r="I217" s="359"/>
      <c r="J217" s="359"/>
      <c r="K217" s="375"/>
    </row>
    <row r="218" s="1" customFormat="1" ht="15" customHeight="1">
      <c r="B218" s="374"/>
      <c r="C218" s="307"/>
      <c r="D218" s="307"/>
      <c r="E218" s="307"/>
      <c r="F218" s="330"/>
      <c r="G218" s="369"/>
      <c r="H218" s="359"/>
      <c r="I218" s="359"/>
      <c r="J218" s="359"/>
      <c r="K218" s="375"/>
    </row>
    <row r="219" s="1" customFormat="1" ht="15" customHeight="1">
      <c r="B219" s="374"/>
      <c r="C219" s="307" t="s">
        <v>1356</v>
      </c>
      <c r="D219" s="307"/>
      <c r="E219" s="307"/>
      <c r="F219" s="330">
        <v>1</v>
      </c>
      <c r="G219" s="369"/>
      <c r="H219" s="359" t="s">
        <v>1394</v>
      </c>
      <c r="I219" s="359"/>
      <c r="J219" s="359"/>
      <c r="K219" s="375"/>
    </row>
    <row r="220" s="1" customFormat="1" ht="15" customHeight="1">
      <c r="B220" s="374"/>
      <c r="C220" s="307"/>
      <c r="D220" s="307"/>
      <c r="E220" s="307"/>
      <c r="F220" s="330">
        <v>2</v>
      </c>
      <c r="G220" s="369"/>
      <c r="H220" s="359" t="s">
        <v>1395</v>
      </c>
      <c r="I220" s="359"/>
      <c r="J220" s="359"/>
      <c r="K220" s="375"/>
    </row>
    <row r="221" s="1" customFormat="1" ht="15" customHeight="1">
      <c r="B221" s="374"/>
      <c r="C221" s="307"/>
      <c r="D221" s="307"/>
      <c r="E221" s="307"/>
      <c r="F221" s="330">
        <v>3</v>
      </c>
      <c r="G221" s="369"/>
      <c r="H221" s="359" t="s">
        <v>1396</v>
      </c>
      <c r="I221" s="359"/>
      <c r="J221" s="359"/>
      <c r="K221" s="375"/>
    </row>
    <row r="222" s="1" customFormat="1" ht="15" customHeight="1">
      <c r="B222" s="374"/>
      <c r="C222" s="307"/>
      <c r="D222" s="307"/>
      <c r="E222" s="307"/>
      <c r="F222" s="330">
        <v>4</v>
      </c>
      <c r="G222" s="369"/>
      <c r="H222" s="359" t="s">
        <v>1397</v>
      </c>
      <c r="I222" s="359"/>
      <c r="J222" s="359"/>
      <c r="K222" s="375"/>
    </row>
    <row r="223" s="1" customFormat="1" ht="12.75" customHeight="1">
      <c r="B223" s="376"/>
      <c r="C223" s="377"/>
      <c r="D223" s="377"/>
      <c r="E223" s="377"/>
      <c r="F223" s="377"/>
      <c r="G223" s="377"/>
      <c r="H223" s="377"/>
      <c r="I223" s="377"/>
      <c r="J223" s="377"/>
      <c r="K223" s="37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71:J171"/>
    <mergeCell ref="C204:J204"/>
    <mergeCell ref="H205:J205"/>
    <mergeCell ref="H207:J207"/>
    <mergeCell ref="H208:J208"/>
    <mergeCell ref="H209:J209"/>
    <mergeCell ref="H210:J210"/>
    <mergeCell ref="H211:J211"/>
    <mergeCell ref="H213:J213"/>
    <mergeCell ref="H214:J214"/>
    <mergeCell ref="H215:J215"/>
    <mergeCell ref="H216:J216"/>
    <mergeCell ref="H217:J217"/>
    <mergeCell ref="H219:J219"/>
    <mergeCell ref="H220:J220"/>
    <mergeCell ref="H221:J221"/>
    <mergeCell ref="H222:J222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6:J6"/>
    <mergeCell ref="C7:J7"/>
    <mergeCell ref="D11:J11"/>
    <mergeCell ref="D15:J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Rousek</dc:creator>
  <cp:lastModifiedBy>Martin Rousek</cp:lastModifiedBy>
  <dcterms:created xsi:type="dcterms:W3CDTF">2023-08-11T08:56:57Z</dcterms:created>
  <dcterms:modified xsi:type="dcterms:W3CDTF">2023-08-11T08:57:03Z</dcterms:modified>
</cp:coreProperties>
</file>