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chroust\Documents\Samospráva\Stavby\Mosty\Oprava 3 mostů - Šl-M-22, Kr-M-05, Kr-M-10\VŘ\"/>
    </mc:Choice>
  </mc:AlternateContent>
  <xr:revisionPtr revIDLastSave="0" documentId="13_ncr:1_{6A01BA01-AAA6-42CD-A2B3-6B5EAC6E4C43}" xr6:coauthVersionLast="47" xr6:coauthVersionMax="47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Rekapitulace stavby" sheetId="1" r:id="rId1"/>
    <sheet name="002 - Most ev. č. C-M-27" sheetId="3" r:id="rId2"/>
    <sheet name="004 - Most ev. č. Kr-L-38" sheetId="5" r:id="rId3"/>
    <sheet name="006 - Most ev. č. Kr-M-07" sheetId="7" r:id="rId4"/>
    <sheet name="007 - Most ev. č. Kr-M-09" sheetId="8" r:id="rId5"/>
    <sheet name="008 - Most ev. č. Kr-M-11" sheetId="9" r:id="rId6"/>
  </sheets>
  <definedNames>
    <definedName name="_xlnm._FilterDatabase" localSheetId="1" hidden="1">'002 - Most ev. č. C-M-27'!$C$122:$K$153</definedName>
    <definedName name="_xlnm._FilterDatabase" localSheetId="2" hidden="1">'004 - Most ev. č. Kr-L-38'!$C$121:$K$146</definedName>
    <definedName name="_xlnm._FilterDatabase" localSheetId="3" hidden="1">'006 - Most ev. č. Kr-M-07'!$C$120:$K$151</definedName>
    <definedName name="_xlnm._FilterDatabase" localSheetId="4" hidden="1">'007 - Most ev. č. Kr-M-09'!$C$120:$K$144</definedName>
    <definedName name="_xlnm._FilterDatabase" localSheetId="5" hidden="1">'008 - Most ev. č. Kr-M-11'!$C$120:$K$144</definedName>
    <definedName name="_xlnm.Print_Titles" localSheetId="1">'002 - Most ev. č. C-M-27'!$122:$122</definedName>
    <definedName name="_xlnm.Print_Titles" localSheetId="2">'004 - Most ev. č. Kr-L-38'!$121:$121</definedName>
    <definedName name="_xlnm.Print_Titles" localSheetId="3">'006 - Most ev. č. Kr-M-07'!$120:$120</definedName>
    <definedName name="_xlnm.Print_Titles" localSheetId="4">'007 - Most ev. č. Kr-M-09'!$120:$120</definedName>
    <definedName name="_xlnm.Print_Titles" localSheetId="5">'008 - Most ev. č. Kr-M-11'!$120:$120</definedName>
    <definedName name="_xlnm.Print_Titles" localSheetId="0">'Rekapitulace stavby'!$92:$92</definedName>
    <definedName name="_xlnm.Print_Area" localSheetId="1">'002 - Most ev. č. C-M-27'!$C$4:$J$76,'002 - Most ev. č. C-M-27'!$C$82:$J$104,'002 - Most ev. č. C-M-27'!$C$110:$J$153</definedName>
    <definedName name="_xlnm.Print_Area" localSheetId="2">'004 - Most ev. č. Kr-L-38'!$C$4:$J$76,'004 - Most ev. č. Kr-L-38'!$C$82:$J$103,'004 - Most ev. č. Kr-L-38'!$C$109:$J$146</definedName>
    <definedName name="_xlnm.Print_Area" localSheetId="3">'006 - Most ev. č. Kr-M-07'!$C$4:$J$76,'006 - Most ev. č. Kr-M-07'!$C$82:$J$102,'006 - Most ev. č. Kr-M-07'!$C$108:$J$151</definedName>
    <definedName name="_xlnm.Print_Area" localSheetId="4">'007 - Most ev. č. Kr-M-09'!$C$4:$J$76,'007 - Most ev. č. Kr-M-09'!$C$82:$J$102,'007 - Most ev. č. Kr-M-09'!$C$108:$J$144</definedName>
    <definedName name="_xlnm.Print_Area" localSheetId="5">'008 - Most ev. č. Kr-M-11'!$C$4:$J$76,'008 - Most ev. č. Kr-M-11'!$C$82:$J$102,'008 - Most ev. č. Kr-M-11'!$C$108:$J$144</definedName>
    <definedName name="_xlnm.Print_Area" localSheetId="0">'Rekapitulace stavby'!$D$4:$AO$76,'Rekapitulace stavby'!$C$82:$AQ$100</definedName>
  </definedNames>
  <calcPr calcId="181029" iterateDelta="9.9999999974897903E-4"/>
</workbook>
</file>

<file path=xl/calcChain.xml><?xml version="1.0" encoding="utf-8"?>
<calcChain xmlns="http://schemas.openxmlformats.org/spreadsheetml/2006/main">
  <c r="J122" i="5" l="1"/>
  <c r="J123" i="5"/>
  <c r="J124" i="5"/>
  <c r="J138" i="5"/>
  <c r="J142" i="5"/>
  <c r="J143" i="5"/>
  <c r="J145" i="5"/>
  <c r="J123" i="8"/>
  <c r="J138" i="8"/>
  <c r="J142" i="8"/>
  <c r="J143" i="8"/>
  <c r="J121" i="9"/>
  <c r="J122" i="9"/>
  <c r="J123" i="9"/>
  <c r="J138" i="9"/>
  <c r="J143" i="9"/>
  <c r="J136" i="5"/>
  <c r="J135" i="5"/>
  <c r="J137" i="5"/>
  <c r="J123" i="3"/>
  <c r="J124" i="3"/>
  <c r="J125" i="3"/>
  <c r="J143" i="3"/>
  <c r="J152" i="3"/>
  <c r="J151" i="3" s="1"/>
  <c r="J148" i="3" s="1"/>
  <c r="J149" i="3"/>
  <c r="J124" i="9"/>
  <c r="J124" i="8"/>
  <c r="P124" i="8"/>
  <c r="R124" i="8"/>
  <c r="T124" i="8"/>
  <c r="BE124" i="8"/>
  <c r="BF124" i="8"/>
  <c r="BG124" i="8"/>
  <c r="BH124" i="8"/>
  <c r="BI124" i="8"/>
  <c r="BK124" i="8"/>
  <c r="J134" i="5"/>
  <c r="J144" i="7"/>
  <c r="J143" i="7"/>
  <c r="J142" i="7"/>
  <c r="J141" i="7"/>
  <c r="J140" i="7"/>
  <c r="J139" i="7"/>
  <c r="J138" i="7"/>
  <c r="J137" i="7"/>
  <c r="J136" i="7"/>
  <c r="J135" i="7"/>
  <c r="J134" i="7"/>
  <c r="J133" i="7"/>
  <c r="J153" i="3" l="1"/>
  <c r="J37" i="9"/>
  <c r="J36" i="9"/>
  <c r="AY99" i="1" s="1"/>
  <c r="J35" i="9"/>
  <c r="AX99" i="1" s="1"/>
  <c r="BI144" i="9"/>
  <c r="BH144" i="9"/>
  <c r="BG144" i="9"/>
  <c r="BF144" i="9"/>
  <c r="T144" i="9"/>
  <c r="T143" i="9" s="1"/>
  <c r="R144" i="9"/>
  <c r="R143" i="9" s="1"/>
  <c r="P144" i="9"/>
  <c r="P143" i="9" s="1"/>
  <c r="BI141" i="9"/>
  <c r="BH141" i="9"/>
  <c r="BG141" i="9"/>
  <c r="BF141" i="9"/>
  <c r="T141" i="9"/>
  <c r="R141" i="9"/>
  <c r="P141" i="9"/>
  <c r="BI139" i="9"/>
  <c r="BH139" i="9"/>
  <c r="BG139" i="9"/>
  <c r="BF139" i="9"/>
  <c r="T139" i="9"/>
  <c r="R139" i="9"/>
  <c r="P139" i="9"/>
  <c r="BI137" i="9"/>
  <c r="BH137" i="9"/>
  <c r="BG137" i="9"/>
  <c r="BF137" i="9"/>
  <c r="BI136" i="9"/>
  <c r="BH136" i="9"/>
  <c r="BG136" i="9"/>
  <c r="BF136" i="9"/>
  <c r="BI135" i="9"/>
  <c r="BH135" i="9"/>
  <c r="BG135" i="9"/>
  <c r="BF135" i="9"/>
  <c r="BI134" i="9"/>
  <c r="BH134" i="9"/>
  <c r="BG134" i="9"/>
  <c r="BF134" i="9"/>
  <c r="BI133" i="9"/>
  <c r="BH133" i="9"/>
  <c r="BG133" i="9"/>
  <c r="BF133" i="9"/>
  <c r="BI132" i="9"/>
  <c r="BH132" i="9"/>
  <c r="BG132" i="9"/>
  <c r="BF132" i="9"/>
  <c r="BI131" i="9"/>
  <c r="BH131" i="9"/>
  <c r="BG131" i="9"/>
  <c r="BF131" i="9"/>
  <c r="BI130" i="9"/>
  <c r="BH130" i="9"/>
  <c r="BG130" i="9"/>
  <c r="BF130" i="9"/>
  <c r="BI129" i="9"/>
  <c r="BH129" i="9"/>
  <c r="BG129" i="9"/>
  <c r="BF129" i="9"/>
  <c r="BI128" i="9"/>
  <c r="BH128" i="9"/>
  <c r="BG128" i="9"/>
  <c r="BF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F115" i="9"/>
  <c r="E113" i="9"/>
  <c r="F89" i="9"/>
  <c r="E87" i="9"/>
  <c r="J24" i="9"/>
  <c r="J23" i="9"/>
  <c r="J21" i="9"/>
  <c r="E21" i="9"/>
  <c r="J117" i="9" s="1"/>
  <c r="J20" i="9"/>
  <c r="J18" i="9"/>
  <c r="E18" i="9"/>
  <c r="F118" i="9" s="1"/>
  <c r="J17" i="9"/>
  <c r="J15" i="9"/>
  <c r="E15" i="9"/>
  <c r="F91" i="9" s="1"/>
  <c r="J14" i="9"/>
  <c r="J12" i="9"/>
  <c r="J115" i="9" s="1"/>
  <c r="E7" i="9"/>
  <c r="E85" i="9" s="1"/>
  <c r="J37" i="8"/>
  <c r="J36" i="8"/>
  <c r="AY98" i="1" s="1"/>
  <c r="J35" i="8"/>
  <c r="AX98" i="1" s="1"/>
  <c r="BI144" i="8"/>
  <c r="BH144" i="8"/>
  <c r="BG144" i="8"/>
  <c r="BF144" i="8"/>
  <c r="T144" i="8"/>
  <c r="T143" i="8" s="1"/>
  <c r="R144" i="8"/>
  <c r="R143" i="8" s="1"/>
  <c r="P144" i="8"/>
  <c r="P143" i="8" s="1"/>
  <c r="BI141" i="8"/>
  <c r="BH141" i="8"/>
  <c r="BG141" i="8"/>
  <c r="BF141" i="8"/>
  <c r="T141" i="8"/>
  <c r="R141" i="8"/>
  <c r="P141" i="8"/>
  <c r="BI139" i="8"/>
  <c r="BH139" i="8"/>
  <c r="BG139" i="8"/>
  <c r="BF139" i="8"/>
  <c r="T139" i="8"/>
  <c r="R139" i="8"/>
  <c r="P139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F115" i="8"/>
  <c r="E113" i="8"/>
  <c r="F89" i="8"/>
  <c r="E87" i="8"/>
  <c r="J24" i="8"/>
  <c r="J23" i="8"/>
  <c r="J21" i="8"/>
  <c r="E21" i="8"/>
  <c r="J91" i="8" s="1"/>
  <c r="J20" i="8"/>
  <c r="J18" i="8"/>
  <c r="E18" i="8"/>
  <c r="F118" i="8" s="1"/>
  <c r="J17" i="8"/>
  <c r="J15" i="8"/>
  <c r="E15" i="8"/>
  <c r="F117" i="8" s="1"/>
  <c r="J14" i="8"/>
  <c r="J12" i="8"/>
  <c r="J89" i="8" s="1"/>
  <c r="E7" i="8"/>
  <c r="E111" i="8" s="1"/>
  <c r="J37" i="7"/>
  <c r="J36" i="7"/>
  <c r="AY97" i="1" s="1"/>
  <c r="J35" i="7"/>
  <c r="AX97" i="1" s="1"/>
  <c r="BI151" i="7"/>
  <c r="BH151" i="7"/>
  <c r="BG151" i="7"/>
  <c r="BF151" i="7"/>
  <c r="T151" i="7"/>
  <c r="T150" i="7" s="1"/>
  <c r="R151" i="7"/>
  <c r="R150" i="7" s="1"/>
  <c r="P151" i="7"/>
  <c r="P150" i="7" s="1"/>
  <c r="BI148" i="7"/>
  <c r="BH148" i="7"/>
  <c r="BG148" i="7"/>
  <c r="BF148" i="7"/>
  <c r="T148" i="7"/>
  <c r="R148" i="7"/>
  <c r="P148" i="7"/>
  <c r="BI146" i="7"/>
  <c r="BH146" i="7"/>
  <c r="BG146" i="7"/>
  <c r="BF146" i="7"/>
  <c r="T146" i="7"/>
  <c r="R146" i="7"/>
  <c r="P146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F115" i="7"/>
  <c r="E113" i="7"/>
  <c r="F89" i="7"/>
  <c r="E87" i="7"/>
  <c r="J24" i="7"/>
  <c r="J118" i="7"/>
  <c r="J23" i="7"/>
  <c r="J21" i="7"/>
  <c r="E21" i="7"/>
  <c r="J117" i="7" s="1"/>
  <c r="J20" i="7"/>
  <c r="J18" i="7"/>
  <c r="E18" i="7"/>
  <c r="F92" i="7" s="1"/>
  <c r="J17" i="7"/>
  <c r="J15" i="7"/>
  <c r="E15" i="7"/>
  <c r="F117" i="7" s="1"/>
  <c r="J14" i="7"/>
  <c r="J12" i="7"/>
  <c r="J89" i="7" s="1"/>
  <c r="E7" i="7"/>
  <c r="E111" i="7" s="1"/>
  <c r="J37" i="5"/>
  <c r="J36" i="5"/>
  <c r="AY96" i="1" s="1"/>
  <c r="J35" i="5"/>
  <c r="AX96" i="1" s="1"/>
  <c r="BI146" i="5"/>
  <c r="BH146" i="5"/>
  <c r="BG146" i="5"/>
  <c r="BF146" i="5"/>
  <c r="T146" i="5"/>
  <c r="T145" i="5" s="1"/>
  <c r="R146" i="5"/>
  <c r="R145" i="5" s="1"/>
  <c r="P146" i="5"/>
  <c r="P145" i="5" s="1"/>
  <c r="BI144" i="5"/>
  <c r="BH144" i="5"/>
  <c r="BG144" i="5"/>
  <c r="BF144" i="5"/>
  <c r="T144" i="5"/>
  <c r="T143" i="5" s="1"/>
  <c r="R144" i="5"/>
  <c r="R143" i="5" s="1"/>
  <c r="P144" i="5"/>
  <c r="P143" i="5" s="1"/>
  <c r="BI141" i="5"/>
  <c r="BH141" i="5"/>
  <c r="BG141" i="5"/>
  <c r="BF141" i="5"/>
  <c r="T141" i="5"/>
  <c r="R141" i="5"/>
  <c r="P141" i="5"/>
  <c r="BI139" i="5"/>
  <c r="BH139" i="5"/>
  <c r="BG139" i="5"/>
  <c r="BF139" i="5"/>
  <c r="T139" i="5"/>
  <c r="R139" i="5"/>
  <c r="P139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F116" i="5"/>
  <c r="E114" i="5"/>
  <c r="F89" i="5"/>
  <c r="E87" i="5"/>
  <c r="J24" i="5"/>
  <c r="J23" i="5"/>
  <c r="J21" i="5"/>
  <c r="E21" i="5"/>
  <c r="J118" i="5" s="1"/>
  <c r="J20" i="5"/>
  <c r="J18" i="5"/>
  <c r="E18" i="5"/>
  <c r="F119" i="5" s="1"/>
  <c r="J17" i="5"/>
  <c r="J15" i="5"/>
  <c r="E15" i="5"/>
  <c r="F118" i="5" s="1"/>
  <c r="J14" i="5"/>
  <c r="J12" i="5"/>
  <c r="J89" i="5" s="1"/>
  <c r="E7" i="5"/>
  <c r="E112" i="5" s="1"/>
  <c r="J37" i="3"/>
  <c r="J36" i="3"/>
  <c r="AY95" i="1" s="1"/>
  <c r="J35" i="3"/>
  <c r="AX95" i="1" s="1"/>
  <c r="BI153" i="3"/>
  <c r="BH153" i="3"/>
  <c r="BG153" i="3"/>
  <c r="BF153" i="3"/>
  <c r="T153" i="3"/>
  <c r="T152" i="3" s="1"/>
  <c r="R153" i="3"/>
  <c r="R152" i="3" s="1"/>
  <c r="P153" i="3"/>
  <c r="P152" i="3" s="1"/>
  <c r="T151" i="3"/>
  <c r="R151" i="3"/>
  <c r="P151" i="3"/>
  <c r="BI150" i="3"/>
  <c r="BH150" i="3"/>
  <c r="BG150" i="3"/>
  <c r="BF150" i="3"/>
  <c r="T150" i="3"/>
  <c r="T149" i="3" s="1"/>
  <c r="R150" i="3"/>
  <c r="R149" i="3" s="1"/>
  <c r="P150" i="3"/>
  <c r="P149" i="3" s="1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F117" i="3"/>
  <c r="E115" i="3"/>
  <c r="F89" i="3"/>
  <c r="E87" i="3"/>
  <c r="J24" i="3"/>
  <c r="J23" i="3"/>
  <c r="J21" i="3"/>
  <c r="E21" i="3"/>
  <c r="J119" i="3" s="1"/>
  <c r="J20" i="3"/>
  <c r="J18" i="3"/>
  <c r="E18" i="3"/>
  <c r="F92" i="3" s="1"/>
  <c r="J17" i="3"/>
  <c r="J15" i="3"/>
  <c r="E15" i="3"/>
  <c r="F119" i="3" s="1"/>
  <c r="J14" i="3"/>
  <c r="J12" i="3"/>
  <c r="J117" i="3" s="1"/>
  <c r="E7" i="3"/>
  <c r="E113" i="3" s="1"/>
  <c r="L90" i="1"/>
  <c r="AM89" i="1"/>
  <c r="L89" i="1"/>
  <c r="AM87" i="1"/>
  <c r="L87" i="1"/>
  <c r="L85" i="1"/>
  <c r="L84" i="1"/>
  <c r="BK153" i="3"/>
  <c r="BK150" i="3"/>
  <c r="BK145" i="3"/>
  <c r="BK141" i="3"/>
  <c r="J139" i="3"/>
  <c r="J135" i="3"/>
  <c r="BK130" i="3"/>
  <c r="BK127" i="3"/>
  <c r="J147" i="3"/>
  <c r="BK142" i="3"/>
  <c r="J138" i="3"/>
  <c r="BK134" i="3"/>
  <c r="J130" i="3"/>
  <c r="J134" i="3"/>
  <c r="BK129" i="3"/>
  <c r="J133" i="5"/>
  <c r="J127" i="5"/>
  <c r="J146" i="5"/>
  <c r="J144" i="5"/>
  <c r="BK130" i="5"/>
  <c r="BK126" i="5"/>
  <c r="BK144" i="5"/>
  <c r="J130" i="5"/>
  <c r="BK127" i="5"/>
  <c r="BK129" i="7"/>
  <c r="J128" i="7"/>
  <c r="BK125" i="7"/>
  <c r="J148" i="7"/>
  <c r="J132" i="7"/>
  <c r="J129" i="7"/>
  <c r="J124" i="7"/>
  <c r="J146" i="7"/>
  <c r="J145" i="7" s="1"/>
  <c r="J144" i="8"/>
  <c r="J132" i="8"/>
  <c r="J128" i="8"/>
  <c r="BK134" i="8"/>
  <c r="BK128" i="8"/>
  <c r="BK144" i="8"/>
  <c r="J133" i="8"/>
  <c r="J134" i="8"/>
  <c r="J127" i="8"/>
  <c r="BK144" i="9"/>
  <c r="J135" i="9"/>
  <c r="BK128" i="9"/>
  <c r="J136" i="9"/>
  <c r="BK131" i="9"/>
  <c r="BK124" i="9"/>
  <c r="BK129" i="9"/>
  <c r="AS94" i="1"/>
  <c r="BK147" i="3"/>
  <c r="J142" i="3"/>
  <c r="BK139" i="3"/>
  <c r="BK138" i="3"/>
  <c r="BK133" i="3"/>
  <c r="J131" i="3"/>
  <c r="J127" i="3"/>
  <c r="J150" i="3"/>
  <c r="J145" i="3"/>
  <c r="J141" i="3"/>
  <c r="BK137" i="3"/>
  <c r="J132" i="3"/>
  <c r="J129" i="3"/>
  <c r="J137" i="3"/>
  <c r="J133" i="3"/>
  <c r="J126" i="3"/>
  <c r="BK132" i="5"/>
  <c r="J139" i="5"/>
  <c r="J131" i="5"/>
  <c r="J128" i="5"/>
  <c r="J141" i="5"/>
  <c r="BK133" i="5"/>
  <c r="J129" i="5"/>
  <c r="J126" i="5"/>
  <c r="BK148" i="7"/>
  <c r="BK131" i="7"/>
  <c r="BK128" i="7"/>
  <c r="BK132" i="7"/>
  <c r="BK124" i="7"/>
  <c r="J130" i="7"/>
  <c r="J125" i="7"/>
  <c r="BK127" i="7"/>
  <c r="BK139" i="8"/>
  <c r="BK130" i="8"/>
  <c r="J126" i="8"/>
  <c r="BK136" i="8"/>
  <c r="BK133" i="8"/>
  <c r="BK127" i="8"/>
  <c r="J125" i="8"/>
  <c r="J137" i="8"/>
  <c r="BK129" i="8"/>
  <c r="J141" i="8"/>
  <c r="BK137" i="8"/>
  <c r="J135" i="8"/>
  <c r="BK131" i="8"/>
  <c r="BK126" i="8"/>
  <c r="BK136" i="9"/>
  <c r="J133" i="9"/>
  <c r="BK127" i="9"/>
  <c r="BK125" i="9"/>
  <c r="BK137" i="9"/>
  <c r="BK133" i="9"/>
  <c r="J129" i="9"/>
  <c r="J144" i="9"/>
  <c r="BK132" i="9"/>
  <c r="J128" i="9"/>
  <c r="BK139" i="9"/>
  <c r="BK135" i="9"/>
  <c r="BK140" i="3"/>
  <c r="BK136" i="3"/>
  <c r="BK132" i="3"/>
  <c r="J128" i="3"/>
  <c r="BK126" i="3"/>
  <c r="J140" i="3"/>
  <c r="J136" i="3"/>
  <c r="BK131" i="3"/>
  <c r="BK128" i="3"/>
  <c r="BK135" i="3"/>
  <c r="BK139" i="5"/>
  <c r="BK141" i="5"/>
  <c r="J132" i="5"/>
  <c r="BK129" i="5"/>
  <c r="J125" i="5"/>
  <c r="BK146" i="5"/>
  <c r="BK131" i="5"/>
  <c r="BK128" i="5"/>
  <c r="BK125" i="5"/>
  <c r="BK151" i="7"/>
  <c r="BK130" i="7"/>
  <c r="BK126" i="7"/>
  <c r="J126" i="7"/>
  <c r="BK146" i="7"/>
  <c r="J131" i="7"/>
  <c r="J127" i="7"/>
  <c r="J151" i="7"/>
  <c r="J150" i="7" s="1"/>
  <c r="J149" i="7" s="1"/>
  <c r="J129" i="8"/>
  <c r="BK135" i="8"/>
  <c r="J131" i="8"/>
  <c r="BK141" i="8"/>
  <c r="J130" i="8"/>
  <c r="J139" i="8"/>
  <c r="J136" i="8"/>
  <c r="BK132" i="8"/>
  <c r="BK125" i="8"/>
  <c r="J139" i="9"/>
  <c r="BK134" i="9"/>
  <c r="J131" i="9"/>
  <c r="J134" i="9"/>
  <c r="J132" i="9"/>
  <c r="J126" i="9"/>
  <c r="J141" i="9"/>
  <c r="J137" i="9"/>
  <c r="J130" i="9"/>
  <c r="J127" i="9"/>
  <c r="BK126" i="9"/>
  <c r="J125" i="9"/>
  <c r="BK141" i="9"/>
  <c r="BK130" i="9"/>
  <c r="J123" i="7" l="1"/>
  <c r="J122" i="7" s="1"/>
  <c r="J121" i="7" s="1"/>
  <c r="J122" i="8"/>
  <c r="R142" i="8"/>
  <c r="T149" i="7"/>
  <c r="P142" i="8"/>
  <c r="R149" i="7"/>
  <c r="T142" i="9"/>
  <c r="T142" i="8"/>
  <c r="R142" i="5"/>
  <c r="R142" i="9"/>
  <c r="P142" i="9"/>
  <c r="P149" i="7"/>
  <c r="P148" i="3"/>
  <c r="T142" i="5"/>
  <c r="R148" i="3"/>
  <c r="T148" i="3"/>
  <c r="P142" i="5"/>
  <c r="P125" i="3"/>
  <c r="BK143" i="3"/>
  <c r="J99" i="3" s="1"/>
  <c r="T143" i="3"/>
  <c r="BK124" i="5"/>
  <c r="BK138" i="5"/>
  <c r="J99" i="5" s="1"/>
  <c r="T123" i="7"/>
  <c r="T145" i="7"/>
  <c r="T123" i="8"/>
  <c r="P138" i="8"/>
  <c r="BK123" i="9"/>
  <c r="BK138" i="9"/>
  <c r="J99" i="9" s="1"/>
  <c r="BK125" i="3"/>
  <c r="J98" i="3" s="1"/>
  <c r="R125" i="3"/>
  <c r="P143" i="3"/>
  <c r="R124" i="5"/>
  <c r="P138" i="5"/>
  <c r="BK123" i="7"/>
  <c r="BK145" i="7"/>
  <c r="J99" i="7" s="1"/>
  <c r="R123" i="8"/>
  <c r="R138" i="8"/>
  <c r="P123" i="9"/>
  <c r="R138" i="9"/>
  <c r="T125" i="3"/>
  <c r="T124" i="3" s="1"/>
  <c r="R143" i="3"/>
  <c r="T124" i="5"/>
  <c r="T138" i="5"/>
  <c r="P123" i="7"/>
  <c r="R145" i="7"/>
  <c r="BK123" i="8"/>
  <c r="J98" i="8" s="1"/>
  <c r="T138" i="8"/>
  <c r="T123" i="9"/>
  <c r="P138" i="9"/>
  <c r="P124" i="5"/>
  <c r="R138" i="5"/>
  <c r="R123" i="7"/>
  <c r="P145" i="7"/>
  <c r="P123" i="8"/>
  <c r="BK138" i="8"/>
  <c r="J99" i="8" s="1"/>
  <c r="R123" i="9"/>
  <c r="T138" i="9"/>
  <c r="BK151" i="3"/>
  <c r="BK143" i="8"/>
  <c r="BK149" i="3"/>
  <c r="BK152" i="3"/>
  <c r="BK145" i="5"/>
  <c r="J102" i="5" s="1"/>
  <c r="BK143" i="5"/>
  <c r="BK150" i="7"/>
  <c r="BK143" i="9"/>
  <c r="F92" i="9"/>
  <c r="F117" i="9"/>
  <c r="BE124" i="9"/>
  <c r="BE125" i="9"/>
  <c r="BE126" i="9"/>
  <c r="BE132" i="9"/>
  <c r="BE133" i="9"/>
  <c r="BE136" i="9"/>
  <c r="BE144" i="9"/>
  <c r="J89" i="9"/>
  <c r="BE129" i="9"/>
  <c r="BE135" i="9"/>
  <c r="J91" i="9"/>
  <c r="E111" i="9"/>
  <c r="BE127" i="9"/>
  <c r="BE134" i="9"/>
  <c r="BE128" i="9"/>
  <c r="BE130" i="9"/>
  <c r="BE131" i="9"/>
  <c r="BE137" i="9"/>
  <c r="BE139" i="9"/>
  <c r="BE141" i="9"/>
  <c r="F91" i="8"/>
  <c r="J115" i="8"/>
  <c r="BE128" i="8"/>
  <c r="BE144" i="8"/>
  <c r="E85" i="8"/>
  <c r="J117" i="8"/>
  <c r="BE125" i="8"/>
  <c r="BE127" i="8"/>
  <c r="BE133" i="8"/>
  <c r="BE135" i="8"/>
  <c r="BE139" i="8"/>
  <c r="F92" i="8"/>
  <c r="BE126" i="8"/>
  <c r="BE129" i="8"/>
  <c r="BE131" i="8"/>
  <c r="BE132" i="8"/>
  <c r="BE141" i="8"/>
  <c r="BE130" i="8"/>
  <c r="BE134" i="8"/>
  <c r="BE136" i="8"/>
  <c r="BE137" i="8"/>
  <c r="F91" i="7"/>
  <c r="J115" i="7"/>
  <c r="F118" i="7"/>
  <c r="BE124" i="7"/>
  <c r="BE132" i="7"/>
  <c r="BE146" i="7"/>
  <c r="J92" i="7"/>
  <c r="BE125" i="7"/>
  <c r="BE127" i="7"/>
  <c r="BE151" i="7"/>
  <c r="E85" i="7"/>
  <c r="J91" i="7"/>
  <c r="BE128" i="7"/>
  <c r="BE129" i="7"/>
  <c r="BE130" i="7"/>
  <c r="BE148" i="7"/>
  <c r="BE126" i="7"/>
  <c r="BE131" i="7"/>
  <c r="E85" i="5"/>
  <c r="F92" i="5"/>
  <c r="J116" i="5"/>
  <c r="BE126" i="5"/>
  <c r="BE130" i="5"/>
  <c r="BE132" i="5"/>
  <c r="J91" i="5"/>
  <c r="BE125" i="5"/>
  <c r="BE127" i="5"/>
  <c r="BE128" i="5"/>
  <c r="BE129" i="5"/>
  <c r="BE139" i="5"/>
  <c r="BE146" i="5"/>
  <c r="F91" i="5"/>
  <c r="J92" i="5"/>
  <c r="BE131" i="5"/>
  <c r="BE133" i="5"/>
  <c r="BE141" i="5"/>
  <c r="BE144" i="5"/>
  <c r="E85" i="3"/>
  <c r="J89" i="3"/>
  <c r="J91" i="3"/>
  <c r="J92" i="3"/>
  <c r="F120" i="3"/>
  <c r="BE126" i="3"/>
  <c r="BE128" i="3"/>
  <c r="BE131" i="3"/>
  <c r="BE134" i="3"/>
  <c r="BE138" i="3"/>
  <c r="BE132" i="3"/>
  <c r="BE136" i="3"/>
  <c r="BE140" i="3"/>
  <c r="BE141" i="3"/>
  <c r="BE145" i="3"/>
  <c r="BE150" i="3"/>
  <c r="BE153" i="3"/>
  <c r="F91" i="3"/>
  <c r="BE127" i="3"/>
  <c r="BE129" i="3"/>
  <c r="BE130" i="3"/>
  <c r="BE133" i="3"/>
  <c r="BE135" i="3"/>
  <c r="BE137" i="3"/>
  <c r="BE139" i="3"/>
  <c r="BE142" i="3"/>
  <c r="BE147" i="3"/>
  <c r="J34" i="3"/>
  <c r="AW95" i="1" s="1"/>
  <c r="J34" i="5"/>
  <c r="AW96" i="1" s="1"/>
  <c r="F34" i="7"/>
  <c r="BA97" i="1" s="1"/>
  <c r="F36" i="7"/>
  <c r="BC97" i="1" s="1"/>
  <c r="F34" i="8"/>
  <c r="BA98" i="1" s="1"/>
  <c r="F37" i="9"/>
  <c r="BD99" i="1" s="1"/>
  <c r="F37" i="3"/>
  <c r="BD95" i="1" s="1"/>
  <c r="F35" i="5"/>
  <c r="BB96" i="1" s="1"/>
  <c r="F35" i="7"/>
  <c r="BB97" i="1" s="1"/>
  <c r="F35" i="8"/>
  <c r="BB98" i="1" s="1"/>
  <c r="F34" i="9"/>
  <c r="BA99" i="1" s="1"/>
  <c r="F36" i="9"/>
  <c r="BC99" i="1" s="1"/>
  <c r="F34" i="3"/>
  <c r="BA95" i="1" s="1"/>
  <c r="F35" i="3"/>
  <c r="BB95" i="1" s="1"/>
  <c r="F37" i="5"/>
  <c r="BD96" i="1" s="1"/>
  <c r="J34" i="7"/>
  <c r="AW97" i="1" s="1"/>
  <c r="J34" i="8"/>
  <c r="AW98" i="1" s="1"/>
  <c r="F36" i="8"/>
  <c r="BC98" i="1" s="1"/>
  <c r="F35" i="9"/>
  <c r="BB99" i="1" s="1"/>
  <c r="F36" i="3"/>
  <c r="BC95" i="1" s="1"/>
  <c r="F34" i="5"/>
  <c r="BA96" i="1" s="1"/>
  <c r="F36" i="5"/>
  <c r="BC96" i="1" s="1"/>
  <c r="F37" i="7"/>
  <c r="BD97" i="1" s="1"/>
  <c r="F37" i="8"/>
  <c r="BD98" i="1" s="1"/>
  <c r="J34" i="9"/>
  <c r="AW99" i="1" s="1"/>
  <c r="J98" i="7" l="1"/>
  <c r="J98" i="5"/>
  <c r="J101" i="9"/>
  <c r="J142" i="9"/>
  <c r="R122" i="9"/>
  <c r="R121" i="9" s="1"/>
  <c r="J101" i="8"/>
  <c r="J121" i="8"/>
  <c r="R122" i="8"/>
  <c r="R121" i="8" s="1"/>
  <c r="J101" i="7"/>
  <c r="J101" i="5"/>
  <c r="P123" i="5"/>
  <c r="P122" i="5" s="1"/>
  <c r="AU96" i="1" s="1"/>
  <c r="J101" i="3"/>
  <c r="T123" i="3"/>
  <c r="R122" i="7"/>
  <c r="R121" i="7" s="1"/>
  <c r="T122" i="7"/>
  <c r="T121" i="7" s="1"/>
  <c r="J103" i="3"/>
  <c r="P122" i="8"/>
  <c r="P121" i="8" s="1"/>
  <c r="AU98" i="1" s="1"/>
  <c r="BK122" i="9"/>
  <c r="J97" i="9" s="1"/>
  <c r="T123" i="5"/>
  <c r="T122" i="5" s="1"/>
  <c r="P122" i="7"/>
  <c r="P121" i="7" s="1"/>
  <c r="AU97" i="1" s="1"/>
  <c r="P122" i="9"/>
  <c r="P121" i="9" s="1"/>
  <c r="AU99" i="1" s="1"/>
  <c r="R123" i="5"/>
  <c r="R122" i="5" s="1"/>
  <c r="R124" i="3"/>
  <c r="R123" i="3" s="1"/>
  <c r="T122" i="8"/>
  <c r="T121" i="8" s="1"/>
  <c r="T122" i="9"/>
  <c r="T121" i="9" s="1"/>
  <c r="P124" i="3"/>
  <c r="P123" i="3"/>
  <c r="AU95" i="1" s="1"/>
  <c r="BK124" i="3"/>
  <c r="BK142" i="8"/>
  <c r="J98" i="9"/>
  <c r="BK148" i="3"/>
  <c r="BK142" i="5"/>
  <c r="BK149" i="7"/>
  <c r="BK123" i="5"/>
  <c r="BK122" i="7"/>
  <c r="BK122" i="8"/>
  <c r="J97" i="8" s="1"/>
  <c r="BK142" i="9"/>
  <c r="J100" i="9" s="1"/>
  <c r="F33" i="3"/>
  <c r="AZ95" i="1" s="1"/>
  <c r="J33" i="5"/>
  <c r="AV96" i="1" s="1"/>
  <c r="AT96" i="1" s="1"/>
  <c r="J33" i="8"/>
  <c r="AV98" i="1" s="1"/>
  <c r="AT98" i="1" s="1"/>
  <c r="BA94" i="1"/>
  <c r="W30" i="1" s="1"/>
  <c r="J33" i="3"/>
  <c r="AV95" i="1" s="1"/>
  <c r="AT95" i="1" s="1"/>
  <c r="F33" i="5"/>
  <c r="AZ96" i="1" s="1"/>
  <c r="F33" i="8"/>
  <c r="AZ98" i="1" s="1"/>
  <c r="F33" i="9"/>
  <c r="AZ99" i="1" s="1"/>
  <c r="J33" i="7"/>
  <c r="AV97" i="1" s="1"/>
  <c r="AT97" i="1" s="1"/>
  <c r="BC94" i="1"/>
  <c r="W32" i="1" s="1"/>
  <c r="BB94" i="1"/>
  <c r="W31" i="1" s="1"/>
  <c r="BD94" i="1"/>
  <c r="W33" i="1" s="1"/>
  <c r="F33" i="7"/>
  <c r="AZ97" i="1" s="1"/>
  <c r="J33" i="9"/>
  <c r="AV99" i="1" s="1"/>
  <c r="AT99" i="1" s="1"/>
  <c r="J100" i="8" l="1"/>
  <c r="J100" i="7"/>
  <c r="J100" i="5"/>
  <c r="J97" i="5"/>
  <c r="J97" i="7"/>
  <c r="J97" i="3"/>
  <c r="J100" i="3"/>
  <c r="J102" i="3"/>
  <c r="BK121" i="9"/>
  <c r="J96" i="9" s="1"/>
  <c r="BK122" i="5"/>
  <c r="BK121" i="7"/>
  <c r="BK123" i="3"/>
  <c r="BK121" i="8"/>
  <c r="J96" i="8" s="1"/>
  <c r="AU94" i="1"/>
  <c r="AY94" i="1"/>
  <c r="AZ94" i="1"/>
  <c r="W29" i="1" s="1"/>
  <c r="AX94" i="1"/>
  <c r="AW94" i="1"/>
  <c r="AK30" i="1" s="1"/>
  <c r="J96" i="5" l="1"/>
  <c r="J96" i="7"/>
  <c r="J96" i="3"/>
  <c r="J30" i="3"/>
  <c r="AG95" i="1" s="1"/>
  <c r="J30" i="5"/>
  <c r="AG96" i="1" s="1"/>
  <c r="J30" i="7"/>
  <c r="AG97" i="1" s="1"/>
  <c r="J30" i="9"/>
  <c r="AG99" i="1" s="1"/>
  <c r="J30" i="8"/>
  <c r="AG98" i="1" s="1"/>
  <c r="AV94" i="1"/>
  <c r="AK29" i="1" s="1"/>
  <c r="J39" i="7" l="1"/>
  <c r="J39" i="9"/>
  <c r="J39" i="5"/>
  <c r="J39" i="3"/>
  <c r="J39" i="8"/>
  <c r="AN96" i="1"/>
  <c r="AN98" i="1"/>
  <c r="AN95" i="1"/>
  <c r="AN97" i="1"/>
  <c r="AN99" i="1"/>
  <c r="AG94" i="1"/>
  <c r="AK26" i="1" s="1"/>
  <c r="AT94" i="1"/>
  <c r="AN94" i="1" l="1"/>
  <c r="AK35" i="1"/>
</calcChain>
</file>

<file path=xl/sharedStrings.xml><?xml version="1.0" encoding="utf-8"?>
<sst xmlns="http://schemas.openxmlformats.org/spreadsheetml/2006/main" count="1993" uniqueCount="263">
  <si>
    <t>Export Komplet</t>
  </si>
  <si>
    <t/>
  </si>
  <si>
    <t>2.0</t>
  </si>
  <si>
    <t>False</t>
  </si>
  <si>
    <t>{86efe736-808b-4bfd-8b65-5f6e256855b4}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</si>
  <si>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</si>
  <si>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</si>
  <si>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</si>
  <si>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</si>
  <si>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</si>
  <si>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</si>
  <si>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</si>
  <si>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</si>
  <si>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Z_22-030a</t>
  </si>
  <si>
    <t>Stavba:</t>
  </si>
  <si>
    <t>Město Šluknov - opravy stavebních závad mostů po HMP</t>
  </si>
  <si>
    <t>KSO:</t>
  </si>
  <si>
    <t>CC-CZ:</t>
  </si>
  <si>
    <t>Místo:</t>
  </si>
  <si>
    <t>Šluknov</t>
  </si>
  <si>
    <t>Datum:</t>
  </si>
  <si>
    <t>Zadavatel:</t>
  </si>
  <si>
    <t>IČ:</t>
  </si>
  <si>
    <t xml:space="preserve"> </t>
  </si>
  <si>
    <t>DIČ:</t>
  </si>
  <si>
    <t>Zhotovitel:</t>
  </si>
  <si>
    <t>Projektant:</t>
  </si>
  <si>
    <t>True</t>
  </si>
  <si>
    <t>Zpracovatel:</t>
  </si>
  <si>
    <t>ZEPS s.r.o.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</si>
  <si>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</si>
  <si>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</si>
  <si>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</si>
  <si>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</si>
  <si>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</si>
  <si>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</si>
  <si>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</si>
  <si>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</si>
  <si>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</si>
  <si>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</si>
  <si>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</si>
  <si>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</si>
  <si>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</si>
  <si>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</si>
  <si>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</si>
  <si>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</si>
  <si>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</si>
  <si>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</si>
  <si>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</si>
  <si>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</si>
  <si>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</si>
  <si>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</si>
  <si>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</si>
  <si>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</si>
  <si>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</si>
  <si>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</si>
  <si>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</si>
  <si>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</si>
  <si>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</si>
  <si>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</si>
  <si>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</si>
  <si>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</si>
  <si>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</si>
  <si>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</si>
  <si>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</si>
  <si>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</si>
  <si>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</si>
  <si>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</si>
  <si>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</si>
  <si>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</si>
  <si>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</si>
  <si>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</si>
  <si>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</si>
  <si>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</si>
  <si>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</si>
  <si>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</si>
  <si>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</si>
  <si>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</si>
  <si>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2</t>
  </si>
  <si>
    <t>002</t>
  </si>
  <si>
    <t>Most ev. č. C-M-09</t>
  </si>
  <si>
    <t>{0ed4b2c3-674a-44b0-b1e4-ff3211845fd3}</t>
  </si>
  <si>
    <t>004</t>
  </si>
  <si>
    <t>Most ev. č. Kr-M-19</t>
  </si>
  <si>
    <t>{c35d35a9-6659-460b-8773-f9ab3f5d75b5}</t>
  </si>
  <si>
    <t>006</t>
  </si>
  <si>
    <t>Most ev. č. Kr-M-35</t>
  </si>
  <si>
    <t>{a0ee662f-0eca-40ec-ab68-a15d14607ea7}</t>
  </si>
  <si>
    <t>007</t>
  </si>
  <si>
    <t>Most ev. č. R-M-05</t>
  </si>
  <si>
    <t>{8c74f1ea-3ba8-45b3-b9dc-d0d822f4742f}</t>
  </si>
  <si>
    <t>008</t>
  </si>
  <si>
    <t>Most ev. č. R-M-06</t>
  </si>
  <si>
    <t>{8aeb1186-3ad4-4739-a931-fe6f9b75b563}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</si>
  <si>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</si>
  <si>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</si>
  <si>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</si>
  <si>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</si>
  <si>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</si>
  <si>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</si>
  <si>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</si>
  <si>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</si>
  <si>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</si>
  <si>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998 - Přesun hmot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</si>
  <si>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</si>
  <si>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</si>
  <si>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</si>
  <si>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</si>
  <si>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</si>
  <si>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</si>
  <si>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</si>
  <si>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</si>
  <si>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</si>
  <si>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</si>
  <si>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</si>
  <si>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</si>
  <si>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</si>
  <si>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</si>
  <si>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</si>
  <si>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</si>
  <si>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</si>
  <si>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</si>
  <si>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</si>
  <si>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</si>
  <si>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5</t>
  </si>
  <si>
    <t>K</t>
  </si>
  <si>
    <t>m</t>
  </si>
  <si>
    <t>4</t>
  </si>
  <si>
    <t>9</t>
  </si>
  <si>
    <t>Ostatní konstrukce a práce, bourání</t>
  </si>
  <si>
    <t>P</t>
  </si>
  <si>
    <t>985112112</t>
  </si>
  <si>
    <t>Odsekání degradovaného betonu stěn, tloušťky přes 10 do 30 mm</t>
  </si>
  <si>
    <t>m2</t>
  </si>
  <si>
    <t>985112193</t>
  </si>
  <si>
    <t>Odsekání degradovaného betonu Příplatek k cenám za plochu do 10 m2 jednotlivě</t>
  </si>
  <si>
    <t>6</t>
  </si>
  <si>
    <t>985121123</t>
  </si>
  <si>
    <t>Tryskání degradovaného betonu stěn, rubu kleneb a podlah vodou pod tlakem přes 1 250 do 2 500 barů</t>
  </si>
  <si>
    <t>985121912</t>
  </si>
  <si>
    <t>Tryskání degradovaného betonu Příplatek k cenám za plochu do 10 m2 jednotlivě</t>
  </si>
  <si>
    <t>8</t>
  </si>
  <si>
    <t>985131111</t>
  </si>
  <si>
    <t>Očištění ploch stěn, rubu kleneb a podlah tlakovou vodou</t>
  </si>
  <si>
    <t>10</t>
  </si>
  <si>
    <t>985139112</t>
  </si>
  <si>
    <t>Očištění ploch Příplatek k cenám za plochu do 10 m2 jednotlivě</t>
  </si>
  <si>
    <t>12</t>
  </si>
  <si>
    <t>985311118</t>
  </si>
  <si>
    <t>Reprofilace betonu sanačními maltami na cementové bázi ručně stěn, tloušťky do 80 mm</t>
  </si>
  <si>
    <t>14</t>
  </si>
  <si>
    <t>985311912</t>
  </si>
  <si>
    <t>Reprofilace betonu sanačními maltami na cementové bázi ručně Příplatek k cenám za plochu do 10 m2 jednotlivě</t>
  </si>
  <si>
    <t>16</t>
  </si>
  <si>
    <t>985311913</t>
  </si>
  <si>
    <t>Reprofilace betonu sanačními maltami na cementové bázi ručně Příplatek k cenám za větší členitost povrchu (sloupy, výklenky)</t>
  </si>
  <si>
    <t>18</t>
  </si>
  <si>
    <t>985312114R</t>
  </si>
  <si>
    <t>Stěrka k vyrovnání ploch reprofilovaného betonu stěn, tloušťky do 15 mm</t>
  </si>
  <si>
    <t>20</t>
  </si>
  <si>
    <t>985312192</t>
  </si>
  <si>
    <t>Stěrka k vyrovnání ploch reprofilovaného betonu Příplatek k cenám za plochu do 10 m2 jednotlivě</t>
  </si>
  <si>
    <t>22</t>
  </si>
  <si>
    <t>985321211</t>
  </si>
  <si>
    <t>Ochranný nátěr betonářské výztuže 1 vrstva tloušťky 1 mm na epoxidové bázi stěn, líce kleneb a podhledů</t>
  </si>
  <si>
    <t>24</t>
  </si>
  <si>
    <t>985321912</t>
  </si>
  <si>
    <t>Ochranný nátěr betonářské výztuže Příplatek k cenám za plochu do 10 m2 jednotlivě</t>
  </si>
  <si>
    <t>26</t>
  </si>
  <si>
    <t>985323111</t>
  </si>
  <si>
    <t>Spojovací můstek reprofilovaného betonu na cementové bázi, tloušťky 1 mm</t>
  </si>
  <si>
    <t>28</t>
  </si>
  <si>
    <t>985323912</t>
  </si>
  <si>
    <t>Spojovací můstek reprofilovaného betonu Příplatek k cenám za plochu do 10 m2 jednotlivě</t>
  </si>
  <si>
    <t>30</t>
  </si>
  <si>
    <t>985324221</t>
  </si>
  <si>
    <t>Ochranný nátěr betonu akrylátový dvojnásobný se stěrkou (OS-C)</t>
  </si>
  <si>
    <t>32</t>
  </si>
  <si>
    <t>985324912</t>
  </si>
  <si>
    <t>Ochranný nátěr betonu Příplatek k cenám za plochu do 10 m2 jednotlivě</t>
  </si>
  <si>
    <t>34</t>
  </si>
  <si>
    <t>998</t>
  </si>
  <si>
    <t>Přesun hmot</t>
  </si>
  <si>
    <t>kpl</t>
  </si>
  <si>
    <t xml:space="preserve">Poznámka k položce:_x000D_
Součástí položky je vodorovná a svislá doprava, přemístění, přeložení, manipulace s materiálem a uložení na skládku.  </t>
  </si>
  <si>
    <t>998212101R</t>
  </si>
  <si>
    <t>Přesun hmot pro mosty zděné, betonové monolitické, spřažené ocelobetonové nebo kovové vodorovná dopravní vzdálenost do 100 m výška mostu do 20 m</t>
  </si>
  <si>
    <t>Poznámka k položce:_x000D_
- pro zakázku malého rozsahu_x000D_
- velký podíl ruční manipulace</t>
  </si>
  <si>
    <t>998212102R</t>
  </si>
  <si>
    <t>Mimostaveništní doprava</t>
  </si>
  <si>
    <t>36</t>
  </si>
  <si>
    <t>VRN</t>
  </si>
  <si>
    <t>Vedlejší rozpočtové náklady</t>
  </si>
  <si>
    <t>VRN3</t>
  </si>
  <si>
    <t>Zařízení staveniště</t>
  </si>
  <si>
    <t>030001000</t>
  </si>
  <si>
    <t>1024</t>
  </si>
  <si>
    <t>VRN4</t>
  </si>
  <si>
    <t>Inženýrská činnost</t>
  </si>
  <si>
    <t>VRN7</t>
  </si>
  <si>
    <t>Provozní vlivy</t>
  </si>
  <si>
    <t>072103011</t>
  </si>
  <si>
    <t>Zajištění DIO</t>
  </si>
  <si>
    <t>-435197035</t>
  </si>
  <si>
    <t>-1433398658</t>
  </si>
  <si>
    <t>-1270853134</t>
  </si>
  <si>
    <t>-1457113530</t>
  </si>
  <si>
    <t>410603148</t>
  </si>
  <si>
    <t>720693691</t>
  </si>
  <si>
    <t>1488417321</t>
  </si>
  <si>
    <t>1649438251</t>
  </si>
  <si>
    <t>940000000R</t>
  </si>
  <si>
    <t>Pomocné konstrukce - lešení</t>
  </si>
  <si>
    <t>985141213R</t>
  </si>
  <si>
    <t>Vyčištění trhlin nebo dutin ve zdivu, hloubky do 500 mm</t>
  </si>
  <si>
    <t>985141912</t>
  </si>
  <si>
    <t>Vyčištění trhlin nebo dutin ve zdivu Příplatek k cenám za délku do 2 m jednotlivě</t>
  </si>
  <si>
    <t>985142211</t>
  </si>
  <si>
    <t>Vysekání spojovací hmoty ze spár zdiva včetně vyčištění hloubky spáry přes 40 mm délky spáry na 1 m2 upravované plochy do 6 m</t>
  </si>
  <si>
    <t>985142912</t>
  </si>
  <si>
    <t>Vysekání spojovací hmoty ze spár zdiva včetně vyčištění Příplatek k cenám za plochu do 10 m2 jednotlivě</t>
  </si>
  <si>
    <t>985211111</t>
  </si>
  <si>
    <t>Vyklínování uvolněných kamenů zdiva úlomky kamene, popřípadě cihel délky spáry na 1 m2 upravované plochy do 6 m</t>
  </si>
  <si>
    <t>985211912</t>
  </si>
  <si>
    <t>Vyklínování uvolněných kamenů zdiva úlomky kamene, popřípadě cihel Příplatek k cenám za plochu do 10 m2 jednotlivě</t>
  </si>
  <si>
    <t>985232111R</t>
  </si>
  <si>
    <t>Hloubkové spárování zdiva aktivovanou maltou dl do 6 m/m2</t>
  </si>
  <si>
    <t>985232192</t>
  </si>
  <si>
    <t>Hloubkové spárování zdiva hloubky přes 40 do 80 mm aktivovanou maltou Příplatek k cenám za plochu do 10 m2 jednotlivě</t>
  </si>
  <si>
    <t>985233111</t>
  </si>
  <si>
    <t>Úprava spár po spárování zdiva kamenného nebo cihelného délky spáry na 1 m2 upravované plochy do 6 m uhlazením</t>
  </si>
  <si>
    <t>985233912</t>
  </si>
  <si>
    <t>Úprava spár po spárování zdiva kamenného nebo cihelného Příplatek k cenám za plochu do 10 m2 jednotlivě</t>
  </si>
  <si>
    <t>-1954715793</t>
  </si>
  <si>
    <t>1919269376</t>
  </si>
  <si>
    <t>522323248</t>
  </si>
  <si>
    <t>-424644729</t>
  </si>
  <si>
    <t>-33154864</t>
  </si>
  <si>
    <t>1117064675</t>
  </si>
  <si>
    <t>-9792057</t>
  </si>
  <si>
    <t>-1626195240</t>
  </si>
  <si>
    <t>-1918344988</t>
  </si>
  <si>
    <t>-877780863</t>
  </si>
  <si>
    <t>-2046228710</t>
  </si>
  <si>
    <t>-1869597</t>
  </si>
  <si>
    <t>-67222855</t>
  </si>
  <si>
    <t>-1233544491</t>
  </si>
  <si>
    <t>-2092620109</t>
  </si>
  <si>
    <t>1899566065</t>
  </si>
  <si>
    <t>1720906310</t>
  </si>
  <si>
    <t>Ochranný nátěr ocelových konstrukcí Příplatek k cenám za plochu do 10 m2 jednotlivě</t>
  </si>
  <si>
    <t>115001105</t>
  </si>
  <si>
    <t>Převedení vody potrubím průměru DN přes 300 do 600</t>
  </si>
  <si>
    <t>Ochranný nátěr ocelových konstrukcí 1 vrstva tloušťky 1 mm na epoxidové bázi stěn, líce kleneb a podhledů</t>
  </si>
  <si>
    <t>Obnova PKO trapézového plechu</t>
  </si>
  <si>
    <t>R</t>
  </si>
  <si>
    <t>Řezání spáry v betonu</t>
  </si>
  <si>
    <t>Utěsnění komůrky asfaltovou zálivkou</t>
  </si>
  <si>
    <t>001 - Most ev. č. C-M-27</t>
  </si>
  <si>
    <t>002 - Most ev. č. Kr-M-19</t>
  </si>
  <si>
    <t>003 - Most ev. č. Kr-M-07</t>
  </si>
  <si>
    <t>004 - Most ev. č. Kr-M-09</t>
  </si>
  <si>
    <t>005 - Most ev. č. Kr-M-11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</si>
</sst>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2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7"/>
      <color rgb="FF969696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9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Alignment="1">
      <alignment vertical="center"/>
    </xf>
    <xf numFmtId="166" fontId="24" fillId="0" borderId="0" xfId="0" applyNumberFormat="1" applyFont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4" fontId="19" fillId="0" borderId="0" xfId="0" applyNumberFormat="1" applyFont="1"/>
    <xf numFmtId="166" fontId="27" fillId="0" borderId="12" xfId="0" applyNumberFormat="1" applyFont="1" applyBorder="1"/>
    <xf numFmtId="166" fontId="27" fillId="0" borderId="13" xfId="0" applyNumberFormat="1" applyFont="1" applyBorder="1"/>
    <xf numFmtId="4" fontId="28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vertical="center" wrapText="1"/>
    </xf>
    <xf numFmtId="0" fontId="0" fillId="0" borderId="14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7" xfId="0" applyBorder="1" applyAlignment="1" applyProtection="1">
      <alignment vertical="center"/>
      <protection locked="0"/>
    </xf>
    <xf numFmtId="4" fontId="17" fillId="0" borderId="23" xfId="0" applyNumberFormat="1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7" fillId="0" borderId="25" xfId="0" applyFont="1" applyBorder="1" applyAlignment="1" applyProtection="1">
      <alignment horizontal="center" vertical="center"/>
      <protection locked="0"/>
    </xf>
    <xf numFmtId="49" fontId="17" fillId="0" borderId="25" xfId="0" applyNumberFormat="1" applyFont="1" applyBorder="1" applyAlignment="1" applyProtection="1">
      <alignment horizontal="left" vertical="center" wrapText="1"/>
      <protection locked="0"/>
    </xf>
    <xf numFmtId="0" fontId="17" fillId="0" borderId="25" xfId="0" applyFont="1" applyBorder="1" applyAlignment="1" applyProtection="1">
      <alignment horizontal="left" vertical="center" wrapText="1"/>
      <protection locked="0"/>
    </xf>
    <xf numFmtId="0" fontId="17" fillId="0" borderId="25" xfId="0" applyFont="1" applyBorder="1" applyAlignment="1" applyProtection="1">
      <alignment horizontal="center" vertical="center" wrapText="1"/>
      <protection locked="0"/>
    </xf>
    <xf numFmtId="167" fontId="17" fillId="0" borderId="25" xfId="0" applyNumberFormat="1" applyFont="1" applyBorder="1" applyAlignment="1" applyProtection="1">
      <alignment vertical="center"/>
      <protection locked="0"/>
    </xf>
    <xf numFmtId="4" fontId="17" fillId="0" borderId="25" xfId="0" applyNumberFormat="1" applyFont="1" applyBorder="1" applyAlignment="1" applyProtection="1">
      <alignment vertical="center"/>
      <protection locked="0"/>
    </xf>
    <xf numFmtId="0" fontId="17" fillId="0" borderId="24" xfId="0" applyFont="1" applyBorder="1" applyAlignment="1" applyProtection="1">
      <alignment horizontal="center" vertical="center"/>
      <protection locked="0"/>
    </xf>
    <xf numFmtId="49" fontId="17" fillId="0" borderId="24" xfId="0" applyNumberFormat="1" applyFont="1" applyBorder="1" applyAlignment="1" applyProtection="1">
      <alignment horizontal="left" vertical="center" wrapText="1"/>
      <protection locked="0"/>
    </xf>
    <xf numFmtId="0" fontId="17" fillId="0" borderId="24" xfId="0" applyFont="1" applyBorder="1" applyAlignment="1" applyProtection="1">
      <alignment horizontal="left" vertical="center" wrapText="1"/>
      <protection locked="0"/>
    </xf>
    <xf numFmtId="0" fontId="17" fillId="0" borderId="24" xfId="0" applyFont="1" applyBorder="1" applyAlignment="1" applyProtection="1">
      <alignment horizontal="center" vertical="center" wrapText="1"/>
      <protection locked="0"/>
    </xf>
    <xf numFmtId="167" fontId="17" fillId="0" borderId="24" xfId="0" applyNumberFormat="1" applyFont="1" applyBorder="1" applyAlignment="1" applyProtection="1">
      <alignment vertical="center"/>
      <protection locked="0"/>
    </xf>
    <xf numFmtId="4" fontId="17" fillId="0" borderId="24" xfId="0" applyNumberFormat="1" applyFont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right" vertical="center"/>
    </xf>
    <xf numFmtId="0" fontId="22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opLeftCell="A76" workbookViewId="0">
      <selection activeCell="AN8" sqref="AN8"/>
    </sheetView>
  </sheetViews>
  <sheetFormatPr defaultRowHeight="10.199999999999999" x14ac:dyDescent="0.2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x14ac:dyDescent="0.2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" customHeight="1" x14ac:dyDescent="0.2">
      <c r="AR2" s="188" t="s">
        <v>5</v>
      </c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S2" s="13" t="s">
        <v>6</v>
      </c>
      <c r="BT2" s="13" t="s">
        <v>7</v>
      </c>
    </row>
    <row r="3" spans="1:74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" customHeight="1" x14ac:dyDescent="0.2">
      <c r="B4" s="16"/>
      <c r="D4" s="17" t="s">
        <v>9</v>
      </c>
      <c r="AR4" s="16"/>
      <c r="AS4" s="18" t="s">
        <v>10</v>
      </c>
      <c r="BS4" s="13" t="s">
        <v>11</v>
      </c>
    </row>
    <row r="5" spans="1:74" ht="12" customHeight="1" x14ac:dyDescent="0.2">
      <c r="B5" s="16"/>
      <c r="D5" s="19" t="s">
        <v>12</v>
      </c>
      <c r="K5" s="181" t="s">
        <v>13</v>
      </c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R5" s="16"/>
      <c r="BS5" s="13" t="s">
        <v>6</v>
      </c>
    </row>
    <row r="6" spans="1:74" ht="36.9" customHeight="1" x14ac:dyDescent="0.2">
      <c r="B6" s="16"/>
      <c r="D6" s="21" t="s">
        <v>14</v>
      </c>
      <c r="K6" s="183" t="s">
        <v>15</v>
      </c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R6" s="16"/>
      <c r="BS6" s="13" t="s">
        <v>6</v>
      </c>
    </row>
    <row r="7" spans="1:74" ht="12" customHeight="1" x14ac:dyDescent="0.2">
      <c r="B7" s="16"/>
      <c r="D7" s="22" t="s">
        <v>16</v>
      </c>
      <c r="K7" s="20" t="s">
        <v>1</v>
      </c>
      <c r="AK7" s="22" t="s">
        <v>17</v>
      </c>
      <c r="AN7" s="20" t="s">
        <v>1</v>
      </c>
      <c r="AR7" s="16"/>
      <c r="BS7" s="13" t="s">
        <v>6</v>
      </c>
    </row>
    <row r="8" spans="1:74" ht="12" customHeight="1" x14ac:dyDescent="0.2">
      <c r="B8" s="16"/>
      <c r="D8" s="22" t="s">
        <v>18</v>
      </c>
      <c r="K8" s="20" t="s">
        <v>19</v>
      </c>
      <c r="AK8" s="22" t="s">
        <v>20</v>
      </c>
      <c r="AN8" s="20"/>
      <c r="AR8" s="16"/>
      <c r="BS8" s="13" t="s">
        <v>6</v>
      </c>
    </row>
    <row r="9" spans="1:74" ht="14.4" customHeight="1" x14ac:dyDescent="0.2">
      <c r="B9" s="16"/>
      <c r="AR9" s="16"/>
      <c r="BS9" s="13" t="s">
        <v>6</v>
      </c>
    </row>
    <row r="10" spans="1:74" ht="12" customHeight="1" x14ac:dyDescent="0.2">
      <c r="B10" s="16"/>
      <c r="D10" s="22" t="s">
        <v>21</v>
      </c>
      <c r="AK10" s="22" t="s">
        <v>22</v>
      </c>
      <c r="AN10" s="20" t="s">
        <v>1</v>
      </c>
      <c r="AR10" s="16"/>
      <c r="BS10" s="13" t="s">
        <v>6</v>
      </c>
    </row>
    <row r="11" spans="1:74" ht="18.45" customHeight="1" x14ac:dyDescent="0.2">
      <c r="B11" s="16"/>
      <c r="E11" s="20" t="s">
        <v>23</v>
      </c>
      <c r="AK11" s="22" t="s">
        <v>24</v>
      </c>
      <c r="AN11" s="20" t="s">
        <v>1</v>
      </c>
      <c r="AR11" s="16"/>
      <c r="BS11" s="13" t="s">
        <v>6</v>
      </c>
    </row>
    <row r="12" spans="1:74" ht="6.9" customHeight="1" x14ac:dyDescent="0.2">
      <c r="B12" s="16"/>
      <c r="AR12" s="16"/>
      <c r="BS12" s="13" t="s">
        <v>6</v>
      </c>
    </row>
    <row r="13" spans="1:74" ht="12" customHeight="1" x14ac:dyDescent="0.2">
      <c r="B13" s="16"/>
      <c r="D13" s="22" t="s">
        <v>25</v>
      </c>
      <c r="AK13" s="22" t="s">
        <v>22</v>
      </c>
      <c r="AN13" s="20" t="s">
        <v>1</v>
      </c>
      <c r="AR13" s="16"/>
      <c r="BS13" s="13" t="s">
        <v>6</v>
      </c>
    </row>
    <row r="14" spans="1:74" ht="13.2" x14ac:dyDescent="0.2">
      <c r="B14" s="16"/>
      <c r="E14" s="20" t="s">
        <v>23</v>
      </c>
      <c r="AK14" s="22" t="s">
        <v>24</v>
      </c>
      <c r="AN14" s="20" t="s">
        <v>1</v>
      </c>
      <c r="AR14" s="16"/>
      <c r="BS14" s="13" t="s">
        <v>6</v>
      </c>
    </row>
    <row r="15" spans="1:74" ht="6.9" customHeight="1" x14ac:dyDescent="0.2">
      <c r="B15" s="16"/>
      <c r="AR15" s="16"/>
      <c r="BS15" s="13" t="s">
        <v>3</v>
      </c>
    </row>
    <row r="16" spans="1:74" ht="12" customHeight="1" x14ac:dyDescent="0.2">
      <c r="B16" s="16"/>
      <c r="D16" s="22" t="s">
        <v>26</v>
      </c>
      <c r="AK16" s="22" t="s">
        <v>22</v>
      </c>
      <c r="AN16" s="20" t="s">
        <v>1</v>
      </c>
      <c r="AR16" s="16"/>
      <c r="BS16" s="13" t="s">
        <v>3</v>
      </c>
    </row>
    <row r="17" spans="2:71" ht="18.45" customHeight="1" x14ac:dyDescent="0.2">
      <c r="B17" s="16"/>
      <c r="E17" s="20" t="s">
        <v>23</v>
      </c>
      <c r="AK17" s="22" t="s">
        <v>24</v>
      </c>
      <c r="AN17" s="20" t="s">
        <v>1</v>
      </c>
      <c r="AR17" s="16"/>
      <c r="BS17" s="13" t="s">
        <v>27</v>
      </c>
    </row>
    <row r="18" spans="2:71" ht="6.9" customHeight="1" x14ac:dyDescent="0.2">
      <c r="B18" s="16"/>
      <c r="AR18" s="16"/>
      <c r="BS18" s="13" t="s">
        <v>6</v>
      </c>
    </row>
    <row r="19" spans="2:71" ht="12" customHeight="1" x14ac:dyDescent="0.2">
      <c r="B19" s="16"/>
      <c r="D19" s="22" t="s">
        <v>28</v>
      </c>
      <c r="AK19" s="22" t="s">
        <v>22</v>
      </c>
      <c r="AN19" s="20" t="s">
        <v>1</v>
      </c>
      <c r="AR19" s="16"/>
      <c r="BS19" s="13" t="s">
        <v>6</v>
      </c>
    </row>
    <row r="20" spans="2:71" ht="18.45" customHeight="1" x14ac:dyDescent="0.2">
      <c r="B20" s="16"/>
      <c r="E20" s="20" t="s">
        <v>29</v>
      </c>
      <c r="AK20" s="22" t="s">
        <v>24</v>
      </c>
      <c r="AN20" s="20" t="s">
        <v>1</v>
      </c>
      <c r="AR20" s="16"/>
      <c r="BS20" s="13" t="s">
        <v>3</v>
      </c>
    </row>
    <row r="21" spans="2:71" ht="6.9" customHeight="1" x14ac:dyDescent="0.2">
      <c r="B21" s="16"/>
      <c r="AR21" s="16"/>
    </row>
    <row r="22" spans="2:71" ht="12" customHeight="1" x14ac:dyDescent="0.2">
      <c r="B22" s="16"/>
      <c r="D22" s="22" t="s">
        <v>30</v>
      </c>
      <c r="AR22" s="16"/>
    </row>
    <row r="23" spans="2:71" ht="16.5" customHeight="1" x14ac:dyDescent="0.2">
      <c r="B23" s="16"/>
      <c r="E23" s="184" t="s">
        <v>1</v>
      </c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R23" s="16"/>
    </row>
    <row r="24" spans="2:71" ht="6.9" customHeight="1" x14ac:dyDescent="0.2">
      <c r="B24" s="16"/>
      <c r="AR24" s="16"/>
    </row>
    <row r="25" spans="2:71" ht="6.9" customHeight="1" x14ac:dyDescent="0.2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5" customHeight="1" x14ac:dyDescent="0.2">
      <c r="B26" s="25"/>
      <c r="D26" s="26" t="s">
        <v>31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85">
        <f>ROUND(AG94,2)</f>
        <v>0</v>
      </c>
      <c r="AL26" s="186"/>
      <c r="AM26" s="186"/>
      <c r="AN26" s="186"/>
      <c r="AO26" s="186"/>
      <c r="AR26" s="25"/>
    </row>
    <row r="27" spans="2:71" s="1" customFormat="1" ht="6.9" customHeight="1" x14ac:dyDescent="0.2">
      <c r="B27" s="25"/>
      <c r="AR27" s="25"/>
    </row>
    <row r="28" spans="2:71" s="1" customFormat="1" ht="13.2" x14ac:dyDescent="0.2">
      <c r="B28" s="25"/>
      <c r="L28" s="187" t="s">
        <v>32</v>
      </c>
      <c r="M28" s="187"/>
      <c r="N28" s="187"/>
      <c r="O28" s="187"/>
      <c r="P28" s="187"/>
      <c r="W28" s="187" t="s">
        <v>33</v>
      </c>
      <c r="X28" s="187"/>
      <c r="Y28" s="187"/>
      <c r="Z28" s="187"/>
      <c r="AA28" s="187"/>
      <c r="AB28" s="187"/>
      <c r="AC28" s="187"/>
      <c r="AD28" s="187"/>
      <c r="AE28" s="187"/>
      <c r="AK28" s="187" t="s">
        <v>34</v>
      </c>
      <c r="AL28" s="187"/>
      <c r="AM28" s="187"/>
      <c r="AN28" s="187"/>
      <c r="AO28" s="187"/>
      <c r="AR28" s="25"/>
    </row>
    <row r="29" spans="2:71" s="2" customFormat="1" ht="14.4" customHeight="1" x14ac:dyDescent="0.2">
      <c r="B29" s="29"/>
      <c r="D29" s="22" t="s">
        <v>35</v>
      </c>
      <c r="F29" s="22" t="s">
        <v>36</v>
      </c>
      <c r="L29" s="178">
        <v>0.21</v>
      </c>
      <c r="M29" s="179"/>
      <c r="N29" s="179"/>
      <c r="O29" s="179"/>
      <c r="P29" s="179"/>
      <c r="W29" s="180">
        <f>ROUND(AZ94, 2)</f>
        <v>0</v>
      </c>
      <c r="X29" s="179"/>
      <c r="Y29" s="179"/>
      <c r="Z29" s="179"/>
      <c r="AA29" s="179"/>
      <c r="AB29" s="179"/>
      <c r="AC29" s="179"/>
      <c r="AD29" s="179"/>
      <c r="AE29" s="179"/>
      <c r="AK29" s="180">
        <f>ROUND(AV94, 2)</f>
        <v>0</v>
      </c>
      <c r="AL29" s="179"/>
      <c r="AM29" s="179"/>
      <c r="AN29" s="179"/>
      <c r="AO29" s="179"/>
      <c r="AR29" s="29"/>
    </row>
    <row r="30" spans="2:71" s="2" customFormat="1" ht="14.4" customHeight="1" x14ac:dyDescent="0.2">
      <c r="B30" s="29"/>
      <c r="F30" s="22" t="s">
        <v>37</v>
      </c>
      <c r="L30" s="178">
        <v>0.15</v>
      </c>
      <c r="M30" s="179"/>
      <c r="N30" s="179"/>
      <c r="O30" s="179"/>
      <c r="P30" s="179"/>
      <c r="W30" s="180">
        <f>ROUND(BA94, 2)</f>
        <v>0</v>
      </c>
      <c r="X30" s="179"/>
      <c r="Y30" s="179"/>
      <c r="Z30" s="179"/>
      <c r="AA30" s="179"/>
      <c r="AB30" s="179"/>
      <c r="AC30" s="179"/>
      <c r="AD30" s="179"/>
      <c r="AE30" s="179"/>
      <c r="AK30" s="180">
        <f>ROUND(AW94, 2)</f>
        <v>0</v>
      </c>
      <c r="AL30" s="179"/>
      <c r="AM30" s="179"/>
      <c r="AN30" s="179"/>
      <c r="AO30" s="179"/>
      <c r="AR30" s="29"/>
    </row>
    <row r="31" spans="2:71" s="2" customFormat="1" ht="14.4" hidden="1" customHeight="1" x14ac:dyDescent="0.2">
      <c r="B31" s="29"/>
      <c r="F31" s="22" t="s">
        <v>38</v>
      </c>
      <c r="L31" s="178">
        <v>0.21</v>
      </c>
      <c r="M31" s="179"/>
      <c r="N31" s="179"/>
      <c r="O31" s="179"/>
      <c r="P31" s="179"/>
      <c r="W31" s="180">
        <f>ROUND(BB94, 2)</f>
        <v>0</v>
      </c>
      <c r="X31" s="179"/>
      <c r="Y31" s="179"/>
      <c r="Z31" s="179"/>
      <c r="AA31" s="179"/>
      <c r="AB31" s="179"/>
      <c r="AC31" s="179"/>
      <c r="AD31" s="179"/>
      <c r="AE31" s="179"/>
      <c r="AK31" s="180">
        <v>0</v>
      </c>
      <c r="AL31" s="179"/>
      <c r="AM31" s="179"/>
      <c r="AN31" s="179"/>
      <c r="AO31" s="179"/>
      <c r="AR31" s="29"/>
    </row>
    <row r="32" spans="2:71" s="2" customFormat="1" ht="14.4" hidden="1" customHeight="1" x14ac:dyDescent="0.2">
      <c r="B32" s="29"/>
      <c r="F32" s="22" t="s">
        <v>39</v>
      </c>
      <c r="L32" s="178">
        <v>0.15</v>
      </c>
      <c r="M32" s="179"/>
      <c r="N32" s="179"/>
      <c r="O32" s="179"/>
      <c r="P32" s="179"/>
      <c r="W32" s="180">
        <f>ROUND(BC94, 2)</f>
        <v>0</v>
      </c>
      <c r="X32" s="179"/>
      <c r="Y32" s="179"/>
      <c r="Z32" s="179"/>
      <c r="AA32" s="179"/>
      <c r="AB32" s="179"/>
      <c r="AC32" s="179"/>
      <c r="AD32" s="179"/>
      <c r="AE32" s="179"/>
      <c r="AK32" s="180">
        <v>0</v>
      </c>
      <c r="AL32" s="179"/>
      <c r="AM32" s="179"/>
      <c r="AN32" s="179"/>
      <c r="AO32" s="179"/>
      <c r="AR32" s="29"/>
    </row>
    <row r="33" spans="2:44" s="2" customFormat="1" ht="14.4" hidden="1" customHeight="1" x14ac:dyDescent="0.2">
      <c r="B33" s="29"/>
      <c r="F33" s="22" t="s">
        <v>40</v>
      </c>
      <c r="L33" s="178">
        <v>0</v>
      </c>
      <c r="M33" s="179"/>
      <c r="N33" s="179"/>
      <c r="O33" s="179"/>
      <c r="P33" s="179"/>
      <c r="W33" s="180">
        <f>ROUND(BD94, 2)</f>
        <v>0</v>
      </c>
      <c r="X33" s="179"/>
      <c r="Y33" s="179"/>
      <c r="Z33" s="179"/>
      <c r="AA33" s="179"/>
      <c r="AB33" s="179"/>
      <c r="AC33" s="179"/>
      <c r="AD33" s="179"/>
      <c r="AE33" s="179"/>
      <c r="AK33" s="180">
        <v>0</v>
      </c>
      <c r="AL33" s="179"/>
      <c r="AM33" s="179"/>
      <c r="AN33" s="179"/>
      <c r="AO33" s="179"/>
      <c r="AR33" s="29"/>
    </row>
    <row r="34" spans="2:44" s="1" customFormat="1" ht="6.9" customHeight="1" x14ac:dyDescent="0.2">
      <c r="B34" s="25"/>
      <c r="AR34" s="25"/>
    </row>
    <row r="35" spans="2:44" s="1" customFormat="1" ht="25.95" customHeight="1" x14ac:dyDescent="0.2">
      <c r="B35" s="25"/>
      <c r="C35" s="30"/>
      <c r="D35" s="31" t="s">
        <v>41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42</v>
      </c>
      <c r="U35" s="32"/>
      <c r="V35" s="32"/>
      <c r="W35" s="32"/>
      <c r="X35" s="192" t="s">
        <v>43</v>
      </c>
      <c r="Y35" s="190"/>
      <c r="Z35" s="190"/>
      <c r="AA35" s="190"/>
      <c r="AB35" s="190"/>
      <c r="AC35" s="32"/>
      <c r="AD35" s="32"/>
      <c r="AE35" s="32"/>
      <c r="AF35" s="32"/>
      <c r="AG35" s="32"/>
      <c r="AH35" s="32"/>
      <c r="AI35" s="32"/>
      <c r="AJ35" s="32"/>
      <c r="AK35" s="189">
        <f>SUM(AK26:AK33)</f>
        <v>0</v>
      </c>
      <c r="AL35" s="190"/>
      <c r="AM35" s="190"/>
      <c r="AN35" s="190"/>
      <c r="AO35" s="191"/>
      <c r="AP35" s="30"/>
      <c r="AQ35" s="30"/>
      <c r="AR35" s="25"/>
    </row>
    <row r="36" spans="2:44" s="1" customFormat="1" ht="6.9" customHeight="1" x14ac:dyDescent="0.2">
      <c r="B36" s="25"/>
      <c r="AR36" s="25"/>
    </row>
    <row r="37" spans="2:44" s="1" customFormat="1" ht="14.4" customHeight="1" x14ac:dyDescent="0.2">
      <c r="B37" s="25"/>
      <c r="AR37" s="25"/>
    </row>
    <row r="38" spans="2:44" ht="14.4" customHeight="1" x14ac:dyDescent="0.2">
      <c r="B38" s="16"/>
      <c r="AR38" s="16"/>
    </row>
    <row r="39" spans="2:44" ht="14.4" customHeight="1" x14ac:dyDescent="0.2">
      <c r="B39" s="16"/>
      <c r="AR39" s="16"/>
    </row>
    <row r="40" spans="2:44" ht="14.4" customHeight="1" x14ac:dyDescent="0.2">
      <c r="B40" s="16"/>
      <c r="AR40" s="16"/>
    </row>
    <row r="41" spans="2:44" ht="14.4" customHeight="1" x14ac:dyDescent="0.2">
      <c r="B41" s="16"/>
      <c r="AR41" s="16"/>
    </row>
    <row r="42" spans="2:44" ht="14.4" customHeight="1" x14ac:dyDescent="0.2">
      <c r="B42" s="16"/>
      <c r="AR42" s="16"/>
    </row>
    <row r="43" spans="2:44" ht="14.4" customHeight="1" x14ac:dyDescent="0.2">
      <c r="B43" s="16"/>
      <c r="AR43" s="16"/>
    </row>
    <row r="44" spans="2:44" ht="14.4" customHeight="1" x14ac:dyDescent="0.2">
      <c r="B44" s="16"/>
      <c r="AR44" s="16"/>
    </row>
    <row r="45" spans="2:44" ht="14.4" customHeight="1" x14ac:dyDescent="0.2">
      <c r="B45" s="16"/>
      <c r="AR45" s="16"/>
    </row>
    <row r="46" spans="2:44" ht="14.4" customHeight="1" x14ac:dyDescent="0.2">
      <c r="B46" s="16"/>
      <c r="AR46" s="16"/>
    </row>
    <row r="47" spans="2:44" ht="14.4" customHeight="1" x14ac:dyDescent="0.2">
      <c r="B47" s="16"/>
      <c r="AR47" s="16"/>
    </row>
    <row r="48" spans="2:44" ht="14.4" customHeight="1" x14ac:dyDescent="0.2">
      <c r="B48" s="16"/>
      <c r="AR48" s="16"/>
    </row>
    <row r="49" spans="2:44" s="1" customFormat="1" ht="14.4" customHeight="1" x14ac:dyDescent="0.2">
      <c r="B49" s="25"/>
      <c r="D49" s="34" t="s">
        <v>44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45</v>
      </c>
      <c r="AI49" s="35"/>
      <c r="AJ49" s="35"/>
      <c r="AK49" s="35"/>
      <c r="AL49" s="35"/>
      <c r="AM49" s="35"/>
      <c r="AN49" s="35"/>
      <c r="AO49" s="35"/>
      <c r="AR49" s="25"/>
    </row>
    <row r="50" spans="2:44" x14ac:dyDescent="0.2">
      <c r="B50" s="16"/>
      <c r="AR50" s="16"/>
    </row>
    <row r="51" spans="2:44" x14ac:dyDescent="0.2">
      <c r="B51" s="16"/>
      <c r="AR51" s="16"/>
    </row>
    <row r="52" spans="2:44" x14ac:dyDescent="0.2">
      <c r="B52" s="16"/>
      <c r="AR52" s="16"/>
    </row>
    <row r="53" spans="2:44" x14ac:dyDescent="0.2">
      <c r="B53" s="16"/>
      <c r="AR53" s="16"/>
    </row>
    <row r="54" spans="2:44" x14ac:dyDescent="0.2">
      <c r="B54" s="16"/>
      <c r="AR54" s="16"/>
    </row>
    <row r="55" spans="2:44" x14ac:dyDescent="0.2">
      <c r="B55" s="16"/>
      <c r="AR55" s="16"/>
    </row>
    <row r="56" spans="2:44" x14ac:dyDescent="0.2">
      <c r="B56" s="16"/>
      <c r="AR56" s="16"/>
    </row>
    <row r="57" spans="2:44" x14ac:dyDescent="0.2">
      <c r="B57" s="16"/>
      <c r="AR57" s="16"/>
    </row>
    <row r="58" spans="2:44" x14ac:dyDescent="0.2">
      <c r="B58" s="16"/>
      <c r="AR58" s="16"/>
    </row>
    <row r="59" spans="2:44" x14ac:dyDescent="0.2">
      <c r="B59" s="16"/>
      <c r="AR59" s="16"/>
    </row>
    <row r="60" spans="2:44" s="1" customFormat="1" ht="13.2" x14ac:dyDescent="0.2">
      <c r="B60" s="25"/>
      <c r="D60" s="36" t="s">
        <v>46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47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46</v>
      </c>
      <c r="AI60" s="27"/>
      <c r="AJ60" s="27"/>
      <c r="AK60" s="27"/>
      <c r="AL60" s="27"/>
      <c r="AM60" s="36" t="s">
        <v>47</v>
      </c>
      <c r="AN60" s="27"/>
      <c r="AO60" s="27"/>
      <c r="AR60" s="25"/>
    </row>
    <row r="61" spans="2:44" x14ac:dyDescent="0.2">
      <c r="B61" s="16"/>
      <c r="AR61" s="16"/>
    </row>
    <row r="62" spans="2:44" x14ac:dyDescent="0.2">
      <c r="B62" s="16"/>
      <c r="AR62" s="16"/>
    </row>
    <row r="63" spans="2:44" x14ac:dyDescent="0.2">
      <c r="B63" s="16"/>
      <c r="AR63" s="16"/>
    </row>
    <row r="64" spans="2:44" s="1" customFormat="1" ht="13.2" x14ac:dyDescent="0.2">
      <c r="B64" s="25"/>
      <c r="D64" s="34" t="s">
        <v>48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49</v>
      </c>
      <c r="AI64" s="35"/>
      <c r="AJ64" s="35"/>
      <c r="AK64" s="35"/>
      <c r="AL64" s="35"/>
      <c r="AM64" s="35"/>
      <c r="AN64" s="35"/>
      <c r="AO64" s="35"/>
      <c r="AR64" s="25"/>
    </row>
    <row r="65" spans="2:44" x14ac:dyDescent="0.2">
      <c r="B65" s="16"/>
      <c r="AR65" s="16"/>
    </row>
    <row r="66" spans="2:44" x14ac:dyDescent="0.2">
      <c r="B66" s="16"/>
      <c r="AR66" s="16"/>
    </row>
    <row r="67" spans="2:44" x14ac:dyDescent="0.2">
      <c r="B67" s="16"/>
      <c r="AR67" s="16"/>
    </row>
    <row r="68" spans="2:44" x14ac:dyDescent="0.2">
      <c r="B68" s="16"/>
      <c r="AR68" s="16"/>
    </row>
    <row r="69" spans="2:44" x14ac:dyDescent="0.2">
      <c r="B69" s="16"/>
      <c r="AR69" s="16"/>
    </row>
    <row r="70" spans="2:44" x14ac:dyDescent="0.2">
      <c r="B70" s="16"/>
      <c r="AR70" s="16"/>
    </row>
    <row r="71" spans="2:44" x14ac:dyDescent="0.2">
      <c r="B71" s="16"/>
      <c r="AR71" s="16"/>
    </row>
    <row r="72" spans="2:44" x14ac:dyDescent="0.2">
      <c r="B72" s="16"/>
      <c r="AR72" s="16"/>
    </row>
    <row r="73" spans="2:44" x14ac:dyDescent="0.2">
      <c r="B73" s="16"/>
      <c r="AR73" s="16"/>
    </row>
    <row r="74" spans="2:44" x14ac:dyDescent="0.2">
      <c r="B74" s="16"/>
      <c r="AR74" s="16"/>
    </row>
    <row r="75" spans="2:44" s="1" customFormat="1" ht="13.2" x14ac:dyDescent="0.2">
      <c r="B75" s="25"/>
      <c r="D75" s="36" t="s">
        <v>46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47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46</v>
      </c>
      <c r="AI75" s="27"/>
      <c r="AJ75" s="27"/>
      <c r="AK75" s="27"/>
      <c r="AL75" s="27"/>
      <c r="AM75" s="36" t="s">
        <v>47</v>
      </c>
      <c r="AN75" s="27"/>
      <c r="AO75" s="27"/>
      <c r="AR75" s="25"/>
    </row>
    <row r="76" spans="2:44" s="1" customFormat="1" x14ac:dyDescent="0.2">
      <c r="B76" s="25"/>
      <c r="AR76" s="25"/>
    </row>
    <row r="77" spans="2:44" s="1" customFormat="1" ht="6.9" customHeight="1" x14ac:dyDescent="0.2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1:91" s="1" customFormat="1" ht="6.9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5"/>
    </row>
    <row r="82" spans="1:91" s="1" customFormat="1" ht="24.9" customHeight="1" x14ac:dyDescent="0.2">
      <c r="B82" s="25"/>
      <c r="C82" s="17" t="s">
        <v>50</v>
      </c>
      <c r="AR82" s="25"/>
    </row>
    <row r="83" spans="1:91" s="1" customFormat="1" ht="6.9" customHeight="1" x14ac:dyDescent="0.2">
      <c r="B83" s="25"/>
      <c r="AR83" s="25"/>
    </row>
    <row r="84" spans="1:91" s="3" customFormat="1" ht="12" customHeight="1" x14ac:dyDescent="0.2">
      <c r="B84" s="41"/>
      <c r="C84" s="22" t="s">
        <v>12</v>
      </c>
      <c r="L84" s="3" t="str">
        <f>K5</f>
        <v>Z_22-030a</v>
      </c>
      <c r="AR84" s="41"/>
    </row>
    <row r="85" spans="1:91" s="4" customFormat="1" ht="36.9" customHeight="1" x14ac:dyDescent="0.2">
      <c r="B85" s="42"/>
      <c r="C85" s="43" t="s">
        <v>14</v>
      </c>
      <c r="L85" s="159" t="str">
        <f>K6</f>
        <v>Město Šluknov - opravy stavebních závad mostů po HMP</v>
      </c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R85" s="42"/>
    </row>
    <row r="86" spans="1:91" s="1" customFormat="1" ht="6.9" customHeight="1" x14ac:dyDescent="0.2">
      <c r="B86" s="25"/>
      <c r="AR86" s="25"/>
    </row>
    <row r="87" spans="1:91" s="1" customFormat="1" ht="12" customHeight="1" x14ac:dyDescent="0.2">
      <c r="B87" s="25"/>
      <c r="C87" s="22" t="s">
        <v>18</v>
      </c>
      <c r="L87" s="44" t="str">
        <f>IF(K8="","",K8)</f>
        <v>Šluknov</v>
      </c>
      <c r="AI87" s="22" t="s">
        <v>20</v>
      </c>
      <c r="AM87" s="161" t="str">
        <f>IF(AN8= "","",AN8)</f>
        <v/>
      </c>
      <c r="AN87" s="161"/>
      <c r="AR87" s="25"/>
    </row>
    <row r="88" spans="1:91" s="1" customFormat="1" ht="6.9" customHeight="1" x14ac:dyDescent="0.2">
      <c r="B88" s="25"/>
      <c r="AR88" s="25"/>
    </row>
    <row r="89" spans="1:91" s="1" customFormat="1" ht="15.15" customHeight="1" x14ac:dyDescent="0.2">
      <c r="B89" s="25"/>
      <c r="C89" s="22" t="s">
        <v>21</v>
      </c>
      <c r="L89" s="3" t="str">
        <f>IF(E11= "","",E11)</f>
        <v xml:space="preserve"> </v>
      </c>
      <c r="AI89" s="22" t="s">
        <v>26</v>
      </c>
      <c r="AM89" s="162" t="str">
        <f>IF(E17="","",E17)</f>
        <v xml:space="preserve"> </v>
      </c>
      <c r="AN89" s="163"/>
      <c r="AO89" s="163"/>
      <c r="AP89" s="163"/>
      <c r="AR89" s="25"/>
      <c r="AS89" s="164" t="s">
        <v>51</v>
      </c>
      <c r="AT89" s="165"/>
      <c r="AU89" s="46"/>
      <c r="AV89" s="46"/>
      <c r="AW89" s="46"/>
      <c r="AX89" s="46"/>
      <c r="AY89" s="46"/>
      <c r="AZ89" s="46"/>
      <c r="BA89" s="46"/>
      <c r="BB89" s="46"/>
      <c r="BC89" s="46"/>
      <c r="BD89" s="47"/>
    </row>
    <row r="90" spans="1:91" s="1" customFormat="1" ht="15.15" customHeight="1" x14ac:dyDescent="0.2">
      <c r="B90" s="25"/>
      <c r="C90" s="22" t="s">
        <v>25</v>
      </c>
      <c r="L90" s="3" t="str">
        <f>IF(E14="","",E14)</f>
        <v xml:space="preserve"> </v>
      </c>
      <c r="AI90" s="22" t="s">
        <v>28</v>
      </c>
      <c r="AM90" s="162"/>
      <c r="AN90" s="163"/>
      <c r="AO90" s="163"/>
      <c r="AP90" s="163"/>
      <c r="AR90" s="25"/>
      <c r="AS90" s="166"/>
      <c r="AT90" s="167"/>
      <c r="BD90" s="49"/>
    </row>
    <row r="91" spans="1:91" s="1" customFormat="1" ht="10.95" customHeight="1" x14ac:dyDescent="0.2">
      <c r="B91" s="25"/>
      <c r="AR91" s="25"/>
      <c r="AS91" s="166"/>
      <c r="AT91" s="167"/>
      <c r="BD91" s="49"/>
    </row>
    <row r="92" spans="1:91" s="1" customFormat="1" ht="29.25" customHeight="1" x14ac:dyDescent="0.2">
      <c r="B92" s="25"/>
      <c r="C92" s="168" t="s">
        <v>52</v>
      </c>
      <c r="D92" s="169"/>
      <c r="E92" s="169"/>
      <c r="F92" s="169"/>
      <c r="G92" s="169"/>
      <c r="H92" s="50"/>
      <c r="I92" s="170" t="s">
        <v>53</v>
      </c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72" t="s">
        <v>54</v>
      </c>
      <c r="AH92" s="169"/>
      <c r="AI92" s="169"/>
      <c r="AJ92" s="169"/>
      <c r="AK92" s="169"/>
      <c r="AL92" s="169"/>
      <c r="AM92" s="169"/>
      <c r="AN92" s="170" t="s">
        <v>55</v>
      </c>
      <c r="AO92" s="169"/>
      <c r="AP92" s="171"/>
      <c r="AQ92" s="51" t="s">
        <v>56</v>
      </c>
      <c r="AR92" s="25"/>
      <c r="AS92" s="52" t="s">
        <v>57</v>
      </c>
      <c r="AT92" s="53" t="s">
        <v>58</v>
      </c>
      <c r="AU92" s="53" t="s">
        <v>59</v>
      </c>
      <c r="AV92" s="53" t="s">
        <v>60</v>
      </c>
      <c r="AW92" s="53" t="s">
        <v>61</v>
      </c>
      <c r="AX92" s="53" t="s">
        <v>62</v>
      </c>
      <c r="AY92" s="53" t="s">
        <v>63</v>
      </c>
      <c r="AZ92" s="53" t="s">
        <v>64</v>
      </c>
      <c r="BA92" s="53" t="s">
        <v>65</v>
      </c>
      <c r="BB92" s="53" t="s">
        <v>66</v>
      </c>
      <c r="BC92" s="53" t="s">
        <v>67</v>
      </c>
      <c r="BD92" s="54" t="s">
        <v>68</v>
      </c>
    </row>
    <row r="93" spans="1:91" s="1" customFormat="1" ht="10.95" customHeight="1" x14ac:dyDescent="0.2">
      <c r="B93" s="25"/>
      <c r="AR93" s="25"/>
      <c r="AS93" s="55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7"/>
    </row>
    <row r="94" spans="1:91" s="5" customFormat="1" ht="32.4" customHeight="1" x14ac:dyDescent="0.2">
      <c r="B94" s="56"/>
      <c r="C94" s="57" t="s">
        <v>69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176">
        <f>ROUND(SUM(AG95:AG99),2)</f>
        <v>0</v>
      </c>
      <c r="AH94" s="176"/>
      <c r="AI94" s="176"/>
      <c r="AJ94" s="176"/>
      <c r="AK94" s="176"/>
      <c r="AL94" s="176"/>
      <c r="AM94" s="176"/>
      <c r="AN94" s="177">
        <f t="shared" ref="AN94:AN99" si="0">SUM(AG94,AT94)</f>
        <v>0</v>
      </c>
      <c r="AO94" s="177"/>
      <c r="AP94" s="177"/>
      <c r="AQ94" s="60" t="s">
        <v>1</v>
      </c>
      <c r="AR94" s="56"/>
      <c r="AS94" s="61">
        <f>ROUND(SUM(AS95:AS99),2)</f>
        <v>0</v>
      </c>
      <c r="AT94" s="62">
        <f t="shared" ref="AT94:AT99" si="1">ROUND(SUM(AV94:AW94),2)</f>
        <v>0</v>
      </c>
      <c r="AU94" s="63" t="e">
        <f>ROUND(SUM(AU95:AU99),5)</f>
        <v>#REF!</v>
      </c>
      <c r="AV94" s="62">
        <f>ROUND(AZ94*L29,2)</f>
        <v>0</v>
      </c>
      <c r="AW94" s="62">
        <f>ROUND(BA94*L30,2)</f>
        <v>0</v>
      </c>
      <c r="AX94" s="62">
        <f>ROUND(BB94*L29,2)</f>
        <v>0</v>
      </c>
      <c r="AY94" s="62">
        <f>ROUND(BC94*L30,2)</f>
        <v>0</v>
      </c>
      <c r="AZ94" s="62">
        <f>ROUND(SUM(AZ95:AZ99),2)</f>
        <v>0</v>
      </c>
      <c r="BA94" s="62">
        <f>ROUND(SUM(BA95:BA99),2)</f>
        <v>0</v>
      </c>
      <c r="BB94" s="62">
        <f>ROUND(SUM(BB95:BB99),2)</f>
        <v>0</v>
      </c>
      <c r="BC94" s="62">
        <f>ROUND(SUM(BC95:BC99),2)</f>
        <v>0</v>
      </c>
      <c r="BD94" s="64">
        <f>ROUND(SUM(BD95:BD99),2)</f>
        <v>0</v>
      </c>
      <c r="BS94" s="65" t="s">
        <v>70</v>
      </c>
      <c r="BT94" s="65" t="s">
        <v>71</v>
      </c>
      <c r="BU94" s="66" t="s">
        <v>72</v>
      </c>
      <c r="BV94" s="65" t="s">
        <v>73</v>
      </c>
      <c r="BW94" s="65" t="s">
        <v>4</v>
      </c>
      <c r="BX94" s="65" t="s">
        <v>74</v>
      </c>
      <c r="CL94" s="65" t="s">
        <v>1</v>
      </c>
    </row>
    <row r="95" spans="1:91" s="6" customFormat="1" ht="16.5" customHeight="1" x14ac:dyDescent="0.2">
      <c r="A95" s="67" t="s">
        <v>75</v>
      </c>
      <c r="B95" s="68"/>
      <c r="C95" s="69"/>
      <c r="D95" s="173" t="s">
        <v>79</v>
      </c>
      <c r="E95" s="173"/>
      <c r="F95" s="173"/>
      <c r="G95" s="173"/>
      <c r="H95" s="173"/>
      <c r="I95" s="70"/>
      <c r="J95" s="173" t="s">
        <v>80</v>
      </c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173"/>
      <c r="AC95" s="173"/>
      <c r="AD95" s="173"/>
      <c r="AE95" s="173"/>
      <c r="AF95" s="173"/>
      <c r="AG95" s="174">
        <f>'002 - Most ev. č. C-M-27'!J30</f>
        <v>0</v>
      </c>
      <c r="AH95" s="175"/>
      <c r="AI95" s="175"/>
      <c r="AJ95" s="175"/>
      <c r="AK95" s="175"/>
      <c r="AL95" s="175"/>
      <c r="AM95" s="175"/>
      <c r="AN95" s="174">
        <f t="shared" si="0"/>
        <v>0</v>
      </c>
      <c r="AO95" s="175"/>
      <c r="AP95" s="175"/>
      <c r="AQ95" s="71" t="s">
        <v>76</v>
      </c>
      <c r="AR95" s="68"/>
      <c r="AS95" s="72">
        <v>0</v>
      </c>
      <c r="AT95" s="73">
        <f t="shared" si="1"/>
        <v>0</v>
      </c>
      <c r="AU95" s="74" t="e">
        <f>'002 - Most ev. č. C-M-27'!P123</f>
        <v>#REF!</v>
      </c>
      <c r="AV95" s="73">
        <f>'002 - Most ev. č. C-M-27'!J33</f>
        <v>0</v>
      </c>
      <c r="AW95" s="73">
        <f>'002 - Most ev. č. C-M-27'!J34</f>
        <v>0</v>
      </c>
      <c r="AX95" s="73">
        <f>'002 - Most ev. č. C-M-27'!J35</f>
        <v>0</v>
      </c>
      <c r="AY95" s="73">
        <f>'002 - Most ev. č. C-M-27'!J36</f>
        <v>0</v>
      </c>
      <c r="AZ95" s="73">
        <f>'002 - Most ev. č. C-M-27'!F33</f>
        <v>0</v>
      </c>
      <c r="BA95" s="73">
        <f>'002 - Most ev. č. C-M-27'!F34</f>
        <v>0</v>
      </c>
      <c r="BB95" s="73">
        <f>'002 - Most ev. č. C-M-27'!F35</f>
        <v>0</v>
      </c>
      <c r="BC95" s="73">
        <f>'002 - Most ev. č. C-M-27'!F36</f>
        <v>0</v>
      </c>
      <c r="BD95" s="75">
        <f>'002 - Most ev. č. C-M-27'!F37</f>
        <v>0</v>
      </c>
      <c r="BT95" s="76" t="s">
        <v>77</v>
      </c>
      <c r="BV95" s="76" t="s">
        <v>73</v>
      </c>
      <c r="BW95" s="76" t="s">
        <v>81</v>
      </c>
      <c r="BX95" s="76" t="s">
        <v>4</v>
      </c>
      <c r="CL95" s="76" t="s">
        <v>1</v>
      </c>
      <c r="CM95" s="76" t="s">
        <v>78</v>
      </c>
    </row>
    <row r="96" spans="1:91" s="6" customFormat="1" ht="16.5" customHeight="1" x14ac:dyDescent="0.2">
      <c r="A96" s="67" t="s">
        <v>75</v>
      </c>
      <c r="B96" s="68"/>
      <c r="C96" s="69"/>
      <c r="D96" s="173" t="s">
        <v>82</v>
      </c>
      <c r="E96" s="173"/>
      <c r="F96" s="173"/>
      <c r="G96" s="173"/>
      <c r="H96" s="173"/>
      <c r="I96" s="70"/>
      <c r="J96" s="173" t="s">
        <v>83</v>
      </c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  <c r="Z96" s="173"/>
      <c r="AA96" s="173"/>
      <c r="AB96" s="173"/>
      <c r="AC96" s="173"/>
      <c r="AD96" s="173"/>
      <c r="AE96" s="173"/>
      <c r="AF96" s="173"/>
      <c r="AG96" s="174">
        <f>'004 - Most ev. č. Kr-L-38'!J30</f>
        <v>0</v>
      </c>
      <c r="AH96" s="175"/>
      <c r="AI96" s="175"/>
      <c r="AJ96" s="175"/>
      <c r="AK96" s="175"/>
      <c r="AL96" s="175"/>
      <c r="AM96" s="175"/>
      <c r="AN96" s="174">
        <f t="shared" si="0"/>
        <v>0</v>
      </c>
      <c r="AO96" s="175"/>
      <c r="AP96" s="175"/>
      <c r="AQ96" s="71" t="s">
        <v>76</v>
      </c>
      <c r="AR96" s="68"/>
      <c r="AS96" s="72">
        <v>0</v>
      </c>
      <c r="AT96" s="73">
        <f t="shared" si="1"/>
        <v>0</v>
      </c>
      <c r="AU96" s="74" t="e">
        <f>'004 - Most ev. č. Kr-L-38'!P122</f>
        <v>#REF!</v>
      </c>
      <c r="AV96" s="73">
        <f>'004 - Most ev. č. Kr-L-38'!J33</f>
        <v>0</v>
      </c>
      <c r="AW96" s="73">
        <f>'004 - Most ev. č. Kr-L-38'!J34</f>
        <v>0</v>
      </c>
      <c r="AX96" s="73">
        <f>'004 - Most ev. č. Kr-L-38'!J35</f>
        <v>0</v>
      </c>
      <c r="AY96" s="73">
        <f>'004 - Most ev. č. Kr-L-38'!J36</f>
        <v>0</v>
      </c>
      <c r="AZ96" s="73">
        <f>'004 - Most ev. č. Kr-L-38'!F33</f>
        <v>0</v>
      </c>
      <c r="BA96" s="73">
        <f>'004 - Most ev. č. Kr-L-38'!F34</f>
        <v>0</v>
      </c>
      <c r="BB96" s="73">
        <f>'004 - Most ev. č. Kr-L-38'!F35</f>
        <v>0</v>
      </c>
      <c r="BC96" s="73">
        <f>'004 - Most ev. č. Kr-L-38'!F36</f>
        <v>0</v>
      </c>
      <c r="BD96" s="75">
        <f>'004 - Most ev. č. Kr-L-38'!F37</f>
        <v>0</v>
      </c>
      <c r="BT96" s="76" t="s">
        <v>77</v>
      </c>
      <c r="BV96" s="76" t="s">
        <v>73</v>
      </c>
      <c r="BW96" s="76" t="s">
        <v>84</v>
      </c>
      <c r="BX96" s="76" t="s">
        <v>4</v>
      </c>
      <c r="CL96" s="76" t="s">
        <v>1</v>
      </c>
      <c r="CM96" s="76" t="s">
        <v>78</v>
      </c>
    </row>
    <row r="97" spans="1:91" s="6" customFormat="1" ht="16.5" customHeight="1" x14ac:dyDescent="0.2">
      <c r="A97" s="67" t="s">
        <v>75</v>
      </c>
      <c r="B97" s="68"/>
      <c r="C97" s="69"/>
      <c r="D97" s="173" t="s">
        <v>85</v>
      </c>
      <c r="E97" s="173"/>
      <c r="F97" s="173"/>
      <c r="G97" s="173"/>
      <c r="H97" s="173"/>
      <c r="I97" s="70"/>
      <c r="J97" s="173" t="s">
        <v>86</v>
      </c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  <c r="AA97" s="173"/>
      <c r="AB97" s="173"/>
      <c r="AC97" s="173"/>
      <c r="AD97" s="173"/>
      <c r="AE97" s="173"/>
      <c r="AF97" s="173"/>
      <c r="AG97" s="174">
        <f>'006 - Most ev. č. Kr-M-07'!J30</f>
        <v>0</v>
      </c>
      <c r="AH97" s="175"/>
      <c r="AI97" s="175"/>
      <c r="AJ97" s="175"/>
      <c r="AK97" s="175"/>
      <c r="AL97" s="175"/>
      <c r="AM97" s="175"/>
      <c r="AN97" s="174">
        <f t="shared" si="0"/>
        <v>0</v>
      </c>
      <c r="AO97" s="175"/>
      <c r="AP97" s="175"/>
      <c r="AQ97" s="71" t="s">
        <v>76</v>
      </c>
      <c r="AR97" s="68"/>
      <c r="AS97" s="72">
        <v>0</v>
      </c>
      <c r="AT97" s="73">
        <f t="shared" si="1"/>
        <v>0</v>
      </c>
      <c r="AU97" s="74" t="e">
        <f>'006 - Most ev. č. Kr-M-07'!P121</f>
        <v>#REF!</v>
      </c>
      <c r="AV97" s="73">
        <f>'006 - Most ev. č. Kr-M-07'!J33</f>
        <v>0</v>
      </c>
      <c r="AW97" s="73">
        <f>'006 - Most ev. č. Kr-M-07'!J34</f>
        <v>0</v>
      </c>
      <c r="AX97" s="73">
        <f>'006 - Most ev. č. Kr-M-07'!J35</f>
        <v>0</v>
      </c>
      <c r="AY97" s="73">
        <f>'006 - Most ev. č. Kr-M-07'!J36</f>
        <v>0</v>
      </c>
      <c r="AZ97" s="73">
        <f>'006 - Most ev. č. Kr-M-07'!F33</f>
        <v>0</v>
      </c>
      <c r="BA97" s="73">
        <f>'006 - Most ev. č. Kr-M-07'!F34</f>
        <v>0</v>
      </c>
      <c r="BB97" s="73">
        <f>'006 - Most ev. č. Kr-M-07'!F35</f>
        <v>0</v>
      </c>
      <c r="BC97" s="73">
        <f>'006 - Most ev. č. Kr-M-07'!F36</f>
        <v>0</v>
      </c>
      <c r="BD97" s="75">
        <f>'006 - Most ev. č. Kr-M-07'!F37</f>
        <v>0</v>
      </c>
      <c r="BT97" s="76" t="s">
        <v>77</v>
      </c>
      <c r="BV97" s="76" t="s">
        <v>73</v>
      </c>
      <c r="BW97" s="76" t="s">
        <v>87</v>
      </c>
      <c r="BX97" s="76" t="s">
        <v>4</v>
      </c>
      <c r="CL97" s="76" t="s">
        <v>1</v>
      </c>
      <c r="CM97" s="76" t="s">
        <v>78</v>
      </c>
    </row>
    <row r="98" spans="1:91" s="6" customFormat="1" ht="16.5" customHeight="1" x14ac:dyDescent="0.2">
      <c r="A98" s="67" t="s">
        <v>75</v>
      </c>
      <c r="B98" s="68"/>
      <c r="C98" s="69"/>
      <c r="D98" s="173" t="s">
        <v>88</v>
      </c>
      <c r="E98" s="173"/>
      <c r="F98" s="173"/>
      <c r="G98" s="173"/>
      <c r="H98" s="173"/>
      <c r="I98" s="70"/>
      <c r="J98" s="173" t="s">
        <v>89</v>
      </c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  <c r="AA98" s="173"/>
      <c r="AB98" s="173"/>
      <c r="AC98" s="173"/>
      <c r="AD98" s="173"/>
      <c r="AE98" s="173"/>
      <c r="AF98" s="173"/>
      <c r="AG98" s="174">
        <f>'007 - Most ev. č. Kr-M-09'!J30</f>
        <v>0</v>
      </c>
      <c r="AH98" s="175"/>
      <c r="AI98" s="175"/>
      <c r="AJ98" s="175"/>
      <c r="AK98" s="175"/>
      <c r="AL98" s="175"/>
      <c r="AM98" s="175"/>
      <c r="AN98" s="174">
        <f t="shared" si="0"/>
        <v>0</v>
      </c>
      <c r="AO98" s="175"/>
      <c r="AP98" s="175"/>
      <c r="AQ98" s="71" t="s">
        <v>76</v>
      </c>
      <c r="AR98" s="68"/>
      <c r="AS98" s="72">
        <v>0</v>
      </c>
      <c r="AT98" s="73">
        <f t="shared" si="1"/>
        <v>0</v>
      </c>
      <c r="AU98" s="74" t="e">
        <f>'007 - Most ev. č. Kr-M-09'!P121</f>
        <v>#REF!</v>
      </c>
      <c r="AV98" s="73">
        <f>'007 - Most ev. č. Kr-M-09'!J33</f>
        <v>0</v>
      </c>
      <c r="AW98" s="73">
        <f>'007 - Most ev. č. Kr-M-09'!J34</f>
        <v>0</v>
      </c>
      <c r="AX98" s="73">
        <f>'007 - Most ev. č. Kr-M-09'!J35</f>
        <v>0</v>
      </c>
      <c r="AY98" s="73">
        <f>'007 - Most ev. č. Kr-M-09'!J36</f>
        <v>0</v>
      </c>
      <c r="AZ98" s="73">
        <f>'007 - Most ev. č. Kr-M-09'!F33</f>
        <v>0</v>
      </c>
      <c r="BA98" s="73">
        <f>'007 - Most ev. č. Kr-M-09'!F34</f>
        <v>0</v>
      </c>
      <c r="BB98" s="73">
        <f>'007 - Most ev. č. Kr-M-09'!F35</f>
        <v>0</v>
      </c>
      <c r="BC98" s="73">
        <f>'007 - Most ev. č. Kr-M-09'!F36</f>
        <v>0</v>
      </c>
      <c r="BD98" s="75">
        <f>'007 - Most ev. č. Kr-M-09'!F37</f>
        <v>0</v>
      </c>
      <c r="BT98" s="76" t="s">
        <v>77</v>
      </c>
      <c r="BV98" s="76" t="s">
        <v>73</v>
      </c>
      <c r="BW98" s="76" t="s">
        <v>90</v>
      </c>
      <c r="BX98" s="76" t="s">
        <v>4</v>
      </c>
      <c r="CL98" s="76" t="s">
        <v>1</v>
      </c>
      <c r="CM98" s="76" t="s">
        <v>78</v>
      </c>
    </row>
    <row r="99" spans="1:91" s="6" customFormat="1" ht="16.5" customHeight="1" x14ac:dyDescent="0.2">
      <c r="A99" s="67" t="s">
        <v>75</v>
      </c>
      <c r="B99" s="68"/>
      <c r="C99" s="69"/>
      <c r="D99" s="173" t="s">
        <v>91</v>
      </c>
      <c r="E99" s="173"/>
      <c r="F99" s="173"/>
      <c r="G99" s="173"/>
      <c r="H99" s="173"/>
      <c r="I99" s="70"/>
      <c r="J99" s="173" t="s">
        <v>92</v>
      </c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  <c r="AA99" s="173"/>
      <c r="AB99" s="173"/>
      <c r="AC99" s="173"/>
      <c r="AD99" s="173"/>
      <c r="AE99" s="173"/>
      <c r="AF99" s="173"/>
      <c r="AG99" s="174">
        <f>'008 - Most ev. č. Kr-M-11'!J30</f>
        <v>0</v>
      </c>
      <c r="AH99" s="175"/>
      <c r="AI99" s="175"/>
      <c r="AJ99" s="175"/>
      <c r="AK99" s="175"/>
      <c r="AL99" s="175"/>
      <c r="AM99" s="175"/>
      <c r="AN99" s="174">
        <f t="shared" si="0"/>
        <v>0</v>
      </c>
      <c r="AO99" s="175"/>
      <c r="AP99" s="175"/>
      <c r="AQ99" s="71" t="s">
        <v>76</v>
      </c>
      <c r="AR99" s="68"/>
      <c r="AS99" s="77">
        <v>0</v>
      </c>
      <c r="AT99" s="78">
        <f t="shared" si="1"/>
        <v>0</v>
      </c>
      <c r="AU99" s="79" t="e">
        <f>'008 - Most ev. č. Kr-M-11'!P121</f>
        <v>#REF!</v>
      </c>
      <c r="AV99" s="78">
        <f>'008 - Most ev. č. Kr-M-11'!J33</f>
        <v>0</v>
      </c>
      <c r="AW99" s="78">
        <f>'008 - Most ev. č. Kr-M-11'!J34</f>
        <v>0</v>
      </c>
      <c r="AX99" s="78">
        <f>'008 - Most ev. č. Kr-M-11'!J35</f>
        <v>0</v>
      </c>
      <c r="AY99" s="78">
        <f>'008 - Most ev. č. Kr-M-11'!J36</f>
        <v>0</v>
      </c>
      <c r="AZ99" s="78">
        <f>'008 - Most ev. č. Kr-M-11'!F33</f>
        <v>0</v>
      </c>
      <c r="BA99" s="78">
        <f>'008 - Most ev. č. Kr-M-11'!F34</f>
        <v>0</v>
      </c>
      <c r="BB99" s="78">
        <f>'008 - Most ev. č. Kr-M-11'!F35</f>
        <v>0</v>
      </c>
      <c r="BC99" s="78">
        <f>'008 - Most ev. č. Kr-M-11'!F36</f>
        <v>0</v>
      </c>
      <c r="BD99" s="80">
        <f>'008 - Most ev. č. Kr-M-11'!F37</f>
        <v>0</v>
      </c>
      <c r="BT99" s="76" t="s">
        <v>77</v>
      </c>
      <c r="BV99" s="76" t="s">
        <v>73</v>
      </c>
      <c r="BW99" s="76" t="s">
        <v>93</v>
      </c>
      <c r="BX99" s="76" t="s">
        <v>4</v>
      </c>
      <c r="CL99" s="76" t="s">
        <v>1</v>
      </c>
      <c r="CM99" s="76" t="s">
        <v>78</v>
      </c>
    </row>
    <row r="100" spans="1:91" s="1" customFormat="1" ht="30" customHeight="1" x14ac:dyDescent="0.2">
      <c r="B100" s="25"/>
      <c r="AR100" s="25"/>
    </row>
    <row r="101" spans="1:91" s="1" customFormat="1" ht="6.9" customHeight="1" x14ac:dyDescent="0.2"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25"/>
    </row>
  </sheetData>
  <mergeCells count="56"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J96:AF96"/>
    <mergeCell ref="D96:H96"/>
    <mergeCell ref="AN99:AP99"/>
    <mergeCell ref="AG99:AM99"/>
    <mergeCell ref="D99:H99"/>
    <mergeCell ref="J99:AF99"/>
    <mergeCell ref="AN97:AP97"/>
    <mergeCell ref="AG97:AM97"/>
    <mergeCell ref="D97:H97"/>
    <mergeCell ref="J97:AF97"/>
    <mergeCell ref="AN98:AP98"/>
    <mergeCell ref="AG98:AM98"/>
    <mergeCell ref="D98:H98"/>
    <mergeCell ref="J98:AF98"/>
    <mergeCell ref="AN96:AP96"/>
    <mergeCell ref="AG96:AM96"/>
    <mergeCell ref="C92:G92"/>
    <mergeCell ref="AN92:AP92"/>
    <mergeCell ref="AG92:AM92"/>
    <mergeCell ref="I92:AF92"/>
    <mergeCell ref="J95:AF95"/>
    <mergeCell ref="D95:H95"/>
    <mergeCell ref="AN95:AP95"/>
    <mergeCell ref="AG95:AM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002 - Most ev. č. C-M-09'!C2" display="/" xr:uid="{00000000-0004-0000-0000-000001000000}"/>
    <hyperlink ref="A96" location="'004 - Most ev. č. Kr-M-19'!C2" display="/" xr:uid="{00000000-0004-0000-0000-000003000000}"/>
    <hyperlink ref="A97" location="'006 - Most ev. č. Kr-M-35'!C2" display="/" xr:uid="{00000000-0004-0000-0000-000005000000}"/>
    <hyperlink ref="A98" location="'007 - Most ev. č. R-M-05'!C2" display="/" xr:uid="{00000000-0004-0000-0000-000006000000}"/>
    <hyperlink ref="A99" location="'008 - Most ev. č. R-M-06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54"/>
  <sheetViews>
    <sheetView showGridLines="0" workbookViewId="0">
      <selection activeCell="E10" sqref="E10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88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81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78</v>
      </c>
    </row>
    <row r="4" spans="2:46" ht="24.9" customHeight="1" x14ac:dyDescent="0.2">
      <c r="B4" s="16"/>
      <c r="D4" s="17" t="s">
        <v>94</v>
      </c>
      <c r="L4" s="16"/>
      <c r="M4" s="81" t="s">
        <v>10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2" t="s">
        <v>14</v>
      </c>
      <c r="L6" s="16"/>
    </row>
    <row r="7" spans="2:46" ht="16.5" customHeight="1" x14ac:dyDescent="0.2">
      <c r="B7" s="16"/>
      <c r="E7" s="194" t="str">
        <f>'Rekapitulace stavby'!K6</f>
        <v>Město Šluknov - opravy stavebních závad mostů po HMP</v>
      </c>
      <c r="F7" s="195"/>
      <c r="G7" s="195"/>
      <c r="H7" s="195"/>
      <c r="L7" s="16"/>
    </row>
    <row r="8" spans="2:46" s="1" customFormat="1" ht="12" customHeight="1" x14ac:dyDescent="0.2">
      <c r="B8" s="25"/>
      <c r="D8" s="22" t="s">
        <v>95</v>
      </c>
      <c r="L8" s="25"/>
    </row>
    <row r="9" spans="2:46" s="1" customFormat="1" ht="16.5" customHeight="1" x14ac:dyDescent="0.2">
      <c r="B9" s="25"/>
      <c r="E9" s="159" t="s">
        <v>258</v>
      </c>
      <c r="F9" s="193"/>
      <c r="G9" s="193"/>
      <c r="H9" s="193"/>
      <c r="L9" s="25"/>
    </row>
    <row r="10" spans="2:46" s="1" customFormat="1" x14ac:dyDescent="0.2">
      <c r="B10" s="25"/>
      <c r="L10" s="25"/>
    </row>
    <row r="11" spans="2:46" s="1" customFormat="1" ht="12" customHeight="1" x14ac:dyDescent="0.2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2:46" s="1" customFormat="1" ht="12" customHeight="1" x14ac:dyDescent="0.2">
      <c r="B12" s="25"/>
      <c r="D12" s="22" t="s">
        <v>18</v>
      </c>
      <c r="F12" s="20" t="s">
        <v>23</v>
      </c>
      <c r="I12" s="22" t="s">
        <v>20</v>
      </c>
      <c r="J12" s="45">
        <f>'Rekapitulace stavby'!AN8</f>
        <v>0</v>
      </c>
      <c r="L12" s="25"/>
    </row>
    <row r="13" spans="2:46" s="1" customFormat="1" ht="10.95" customHeight="1" x14ac:dyDescent="0.2">
      <c r="B13" s="25"/>
      <c r="L13" s="25"/>
    </row>
    <row r="14" spans="2:46" s="1" customFormat="1" ht="12" customHeight="1" x14ac:dyDescent="0.2">
      <c r="B14" s="25"/>
      <c r="D14" s="22" t="s">
        <v>21</v>
      </c>
      <c r="I14" s="22" t="s">
        <v>22</v>
      </c>
      <c r="J14" s="20" t="str">
        <f>IF('Rekapitulace stavby'!AN10="","",'Rekapitulace stavby'!AN10)</f>
        <v/>
      </c>
      <c r="L14" s="25"/>
    </row>
    <row r="15" spans="2:46" s="1" customFormat="1" ht="18" customHeight="1" x14ac:dyDescent="0.2">
      <c r="B15" s="25"/>
      <c r="E15" s="20" t="str">
        <f>IF('Rekapitulace stavby'!E11="","",'Rekapitulace stavby'!E11)</f>
        <v xml:space="preserve"> </v>
      </c>
      <c r="I15" s="22" t="s">
        <v>24</v>
      </c>
      <c r="J15" s="20" t="str">
        <f>IF('Rekapitulace stavby'!AN11="","",'Rekapitulace stavby'!AN11)</f>
        <v/>
      </c>
      <c r="L15" s="25"/>
    </row>
    <row r="16" spans="2:46" s="1" customFormat="1" ht="6.9" customHeight="1" x14ac:dyDescent="0.2">
      <c r="B16" s="25"/>
      <c r="L16" s="25"/>
    </row>
    <row r="17" spans="2:12" s="1" customFormat="1" ht="12" customHeight="1" x14ac:dyDescent="0.2">
      <c r="B17" s="25"/>
      <c r="D17" s="22" t="s">
        <v>25</v>
      </c>
      <c r="I17" s="22" t="s">
        <v>22</v>
      </c>
      <c r="J17" s="20" t="str">
        <f>'Rekapitulace stavby'!AN13</f>
        <v/>
      </c>
      <c r="L17" s="25"/>
    </row>
    <row r="18" spans="2:12" s="1" customFormat="1" ht="18" customHeight="1" x14ac:dyDescent="0.2">
      <c r="B18" s="25"/>
      <c r="E18" s="181" t="str">
        <f>'Rekapitulace stavby'!E14</f>
        <v xml:space="preserve"> </v>
      </c>
      <c r="F18" s="181"/>
      <c r="G18" s="181"/>
      <c r="H18" s="181"/>
      <c r="I18" s="22" t="s">
        <v>24</v>
      </c>
      <c r="J18" s="20" t="str">
        <f>'Rekapitulace stavby'!AN14</f>
        <v/>
      </c>
      <c r="L18" s="25"/>
    </row>
    <row r="19" spans="2:12" s="1" customFormat="1" ht="6.9" customHeight="1" x14ac:dyDescent="0.2">
      <c r="B19" s="25"/>
      <c r="L19" s="25"/>
    </row>
    <row r="20" spans="2:12" s="1" customFormat="1" ht="12" customHeight="1" x14ac:dyDescent="0.2">
      <c r="B20" s="25"/>
      <c r="D20" s="22" t="s">
        <v>26</v>
      </c>
      <c r="I20" s="22" t="s">
        <v>22</v>
      </c>
      <c r="J20" s="20" t="str">
        <f>IF('Rekapitulace stavby'!AN16="","",'Rekapitulace stavby'!AN16)</f>
        <v/>
      </c>
      <c r="L20" s="25"/>
    </row>
    <row r="21" spans="2:12" s="1" customFormat="1" ht="18" customHeight="1" x14ac:dyDescent="0.2">
      <c r="B21" s="25"/>
      <c r="E21" s="20" t="str">
        <f>IF('Rekapitulace stavby'!E17="","",'Rekapitulace stavby'!E17)</f>
        <v xml:space="preserve"> </v>
      </c>
      <c r="I21" s="22" t="s">
        <v>24</v>
      </c>
      <c r="J21" s="20" t="str">
        <f>IF('Rekapitulace stavby'!AN17="","",'Rekapitulace stavby'!AN17)</f>
        <v/>
      </c>
      <c r="L21" s="25"/>
    </row>
    <row r="22" spans="2:12" s="1" customFormat="1" ht="6.9" customHeight="1" x14ac:dyDescent="0.2">
      <c r="B22" s="25"/>
      <c r="L22" s="25"/>
    </row>
    <row r="23" spans="2:12" s="1" customFormat="1" ht="12" customHeight="1" x14ac:dyDescent="0.2">
      <c r="B23" s="25"/>
      <c r="D23" s="22" t="s">
        <v>28</v>
      </c>
      <c r="I23" s="22" t="s">
        <v>22</v>
      </c>
      <c r="J23" s="20" t="str">
        <f>IF('Rekapitulace stavby'!AN19="","",'Rekapitulace stavby'!AN19)</f>
        <v/>
      </c>
      <c r="L23" s="25"/>
    </row>
    <row r="24" spans="2:12" s="1" customFormat="1" ht="18" customHeight="1" x14ac:dyDescent="0.2">
      <c r="B24" s="25"/>
      <c r="E24" s="20"/>
      <c r="I24" s="22" t="s">
        <v>24</v>
      </c>
      <c r="J24" s="20" t="str">
        <f>IF('Rekapitulace stavby'!AN20="","",'Rekapitulace stavby'!AN20)</f>
        <v/>
      </c>
      <c r="L24" s="25"/>
    </row>
    <row r="25" spans="2:12" s="1" customFormat="1" ht="6.9" customHeight="1" x14ac:dyDescent="0.2">
      <c r="B25" s="25"/>
      <c r="L25" s="25"/>
    </row>
    <row r="26" spans="2:12" s="1" customFormat="1" ht="12" customHeight="1" x14ac:dyDescent="0.2">
      <c r="B26" s="25"/>
      <c r="D26" s="22" t="s">
        <v>30</v>
      </c>
      <c r="L26" s="25"/>
    </row>
    <row r="27" spans="2:12" s="7" customFormat="1" ht="16.5" customHeight="1" x14ac:dyDescent="0.2">
      <c r="B27" s="82"/>
      <c r="E27" s="184" t="s">
        <v>1</v>
      </c>
      <c r="F27" s="184"/>
      <c r="G27" s="184"/>
      <c r="H27" s="184"/>
      <c r="L27" s="82"/>
    </row>
    <row r="28" spans="2:12" s="1" customFormat="1" ht="6.9" customHeight="1" x14ac:dyDescent="0.2">
      <c r="B28" s="25"/>
      <c r="L28" s="25"/>
    </row>
    <row r="29" spans="2:12" s="1" customFormat="1" ht="6.9" customHeight="1" x14ac:dyDescent="0.2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 x14ac:dyDescent="0.2">
      <c r="B30" s="25"/>
      <c r="D30" s="83" t="s">
        <v>31</v>
      </c>
      <c r="J30" s="59">
        <f>ROUND(J123, 2)</f>
        <v>0</v>
      </c>
      <c r="L30" s="25"/>
    </row>
    <row r="31" spans="2:12" s="1" customFormat="1" ht="6.9" customHeight="1" x14ac:dyDescent="0.2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" customHeight="1" x14ac:dyDescent="0.2">
      <c r="B32" s="25"/>
      <c r="F32" s="28" t="s">
        <v>33</v>
      </c>
      <c r="I32" s="28" t="s">
        <v>32</v>
      </c>
      <c r="J32" s="28" t="s">
        <v>34</v>
      </c>
      <c r="L32" s="25"/>
    </row>
    <row r="33" spans="2:12" s="1" customFormat="1" ht="14.4" customHeight="1" x14ac:dyDescent="0.2">
      <c r="B33" s="25"/>
      <c r="D33" s="48" t="s">
        <v>35</v>
      </c>
      <c r="E33" s="22" t="s">
        <v>36</v>
      </c>
      <c r="F33" s="84">
        <f>ROUND((SUM(BE123:BE153)),  2)</f>
        <v>0</v>
      </c>
      <c r="I33" s="85">
        <v>0.21</v>
      </c>
      <c r="J33" s="84">
        <f>ROUND(((SUM(BE123:BE153))*I33),  2)</f>
        <v>0</v>
      </c>
      <c r="L33" s="25"/>
    </row>
    <row r="34" spans="2:12" s="1" customFormat="1" ht="14.4" customHeight="1" x14ac:dyDescent="0.2">
      <c r="B34" s="25"/>
      <c r="E34" s="22" t="s">
        <v>37</v>
      </c>
      <c r="F34" s="84">
        <f>ROUND((SUM(BF123:BF153)),  2)</f>
        <v>0</v>
      </c>
      <c r="I34" s="85">
        <v>0.15</v>
      </c>
      <c r="J34" s="84">
        <f>ROUND(((SUM(BF123:BF153))*I34),  2)</f>
        <v>0</v>
      </c>
      <c r="L34" s="25"/>
    </row>
    <row r="35" spans="2:12" s="1" customFormat="1" ht="14.4" hidden="1" customHeight="1" x14ac:dyDescent="0.2">
      <c r="B35" s="25"/>
      <c r="E35" s="22" t="s">
        <v>38</v>
      </c>
      <c r="F35" s="84">
        <f>ROUND((SUM(BG123:BG153)),  2)</f>
        <v>0</v>
      </c>
      <c r="I35" s="85">
        <v>0.21</v>
      </c>
      <c r="J35" s="84">
        <f>0</f>
        <v>0</v>
      </c>
      <c r="L35" s="25"/>
    </row>
    <row r="36" spans="2:12" s="1" customFormat="1" ht="14.4" hidden="1" customHeight="1" x14ac:dyDescent="0.2">
      <c r="B36" s="25"/>
      <c r="E36" s="22" t="s">
        <v>39</v>
      </c>
      <c r="F36" s="84">
        <f>ROUND((SUM(BH123:BH153)),  2)</f>
        <v>0</v>
      </c>
      <c r="I36" s="85">
        <v>0.15</v>
      </c>
      <c r="J36" s="84">
        <f>0</f>
        <v>0</v>
      </c>
      <c r="L36" s="25"/>
    </row>
    <row r="37" spans="2:12" s="1" customFormat="1" ht="14.4" hidden="1" customHeight="1" x14ac:dyDescent="0.2">
      <c r="B37" s="25"/>
      <c r="E37" s="22" t="s">
        <v>40</v>
      </c>
      <c r="F37" s="84">
        <f>ROUND((SUM(BI123:BI153)),  2)</f>
        <v>0</v>
      </c>
      <c r="I37" s="85">
        <v>0</v>
      </c>
      <c r="J37" s="84">
        <f>0</f>
        <v>0</v>
      </c>
      <c r="L37" s="25"/>
    </row>
    <row r="38" spans="2:12" s="1" customFormat="1" ht="6.9" customHeight="1" x14ac:dyDescent="0.2">
      <c r="B38" s="25"/>
      <c r="L38" s="25"/>
    </row>
    <row r="39" spans="2:12" s="1" customFormat="1" ht="25.35" customHeight="1" x14ac:dyDescent="0.2">
      <c r="B39" s="25"/>
      <c r="C39" s="86"/>
      <c r="D39" s="87" t="s">
        <v>41</v>
      </c>
      <c r="E39" s="50"/>
      <c r="F39" s="50"/>
      <c r="G39" s="88" t="s">
        <v>42</v>
      </c>
      <c r="H39" s="89" t="s">
        <v>43</v>
      </c>
      <c r="I39" s="50"/>
      <c r="J39" s="90">
        <f>SUM(J30:J37)</f>
        <v>0</v>
      </c>
      <c r="K39" s="91"/>
      <c r="L39" s="25"/>
    </row>
    <row r="40" spans="2:12" s="1" customFormat="1" ht="14.4" customHeight="1" x14ac:dyDescent="0.2">
      <c r="B40" s="25"/>
      <c r="L40" s="25"/>
    </row>
    <row r="41" spans="2:12" ht="14.4" customHeight="1" x14ac:dyDescent="0.2">
      <c r="B41" s="16"/>
      <c r="L41" s="16"/>
    </row>
    <row r="42" spans="2:12" ht="14.4" customHeight="1" x14ac:dyDescent="0.2">
      <c r="B42" s="16"/>
      <c r="L42" s="16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5"/>
      <c r="D50" s="34" t="s">
        <v>44</v>
      </c>
      <c r="E50" s="35"/>
      <c r="F50" s="35"/>
      <c r="G50" s="34" t="s">
        <v>45</v>
      </c>
      <c r="H50" s="35"/>
      <c r="I50" s="35"/>
      <c r="J50" s="35"/>
      <c r="K50" s="35"/>
      <c r="L50" s="25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5"/>
      <c r="D61" s="36" t="s">
        <v>46</v>
      </c>
      <c r="E61" s="27"/>
      <c r="F61" s="92" t="s">
        <v>47</v>
      </c>
      <c r="G61" s="36" t="s">
        <v>46</v>
      </c>
      <c r="H61" s="27"/>
      <c r="I61" s="27"/>
      <c r="J61" s="93" t="s">
        <v>47</v>
      </c>
      <c r="K61" s="27"/>
      <c r="L61" s="25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5"/>
      <c r="D65" s="34" t="s">
        <v>48</v>
      </c>
      <c r="E65" s="35"/>
      <c r="F65" s="35"/>
      <c r="G65" s="34" t="s">
        <v>49</v>
      </c>
      <c r="H65" s="35"/>
      <c r="I65" s="35"/>
      <c r="J65" s="35"/>
      <c r="K65" s="35"/>
      <c r="L65" s="25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5"/>
      <c r="D76" s="36" t="s">
        <v>46</v>
      </c>
      <c r="E76" s="27"/>
      <c r="F76" s="92" t="s">
        <v>47</v>
      </c>
      <c r="G76" s="36" t="s">
        <v>46</v>
      </c>
      <c r="H76" s="27"/>
      <c r="I76" s="27"/>
      <c r="J76" s="93" t="s">
        <v>47</v>
      </c>
      <c r="K76" s="27"/>
      <c r="L76" s="25"/>
    </row>
    <row r="77" spans="2:12" s="1" customFormat="1" ht="14.4" customHeight="1" x14ac:dyDescent="0.2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" customHeight="1" x14ac:dyDescent="0.2">
      <c r="B82" s="25"/>
      <c r="C82" s="17" t="s">
        <v>96</v>
      </c>
      <c r="L82" s="25"/>
    </row>
    <row r="83" spans="2:47" s="1" customFormat="1" ht="6.9" customHeight="1" x14ac:dyDescent="0.2">
      <c r="B83" s="25"/>
      <c r="L83" s="25"/>
    </row>
    <row r="84" spans="2:47" s="1" customFormat="1" ht="12" customHeight="1" x14ac:dyDescent="0.2">
      <c r="B84" s="25"/>
      <c r="C84" s="22" t="s">
        <v>14</v>
      </c>
      <c r="L84" s="25"/>
    </row>
    <row r="85" spans="2:47" s="1" customFormat="1" ht="16.5" customHeight="1" x14ac:dyDescent="0.2">
      <c r="B85" s="25"/>
      <c r="E85" s="194" t="str">
        <f>E7</f>
        <v>Město Šluknov - opravy stavebních závad mostů po HMP</v>
      </c>
      <c r="F85" s="195"/>
      <c r="G85" s="195"/>
      <c r="H85" s="195"/>
      <c r="L85" s="25"/>
    </row>
    <row r="86" spans="2:47" s="1" customFormat="1" ht="12" customHeight="1" x14ac:dyDescent="0.2">
      <c r="B86" s="25"/>
      <c r="C86" s="22" t="s">
        <v>95</v>
      </c>
      <c r="L86" s="25"/>
    </row>
    <row r="87" spans="2:47" s="1" customFormat="1" ht="16.5" customHeight="1" x14ac:dyDescent="0.2">
      <c r="B87" s="25"/>
      <c r="E87" s="159" t="str">
        <f>E9</f>
        <v>001 - Most ev. č. C-M-27</v>
      </c>
      <c r="F87" s="193"/>
      <c r="G87" s="193"/>
      <c r="H87" s="193"/>
      <c r="L87" s="25"/>
    </row>
    <row r="88" spans="2:47" s="1" customFormat="1" ht="6.9" customHeight="1" x14ac:dyDescent="0.2">
      <c r="B88" s="25"/>
      <c r="L88" s="25"/>
    </row>
    <row r="89" spans="2:47" s="1" customFormat="1" ht="12" customHeight="1" x14ac:dyDescent="0.2">
      <c r="B89" s="25"/>
      <c r="C89" s="22" t="s">
        <v>18</v>
      </c>
      <c r="F89" s="20" t="str">
        <f>F12</f>
        <v xml:space="preserve"> </v>
      </c>
      <c r="I89" s="22" t="s">
        <v>20</v>
      </c>
      <c r="J89" s="45">
        <f>IF(J12="","",J12)</f>
        <v>0</v>
      </c>
      <c r="L89" s="25"/>
    </row>
    <row r="90" spans="2:47" s="1" customFormat="1" ht="6.9" customHeight="1" x14ac:dyDescent="0.2">
      <c r="B90" s="25"/>
      <c r="L90" s="25"/>
    </row>
    <row r="91" spans="2:47" s="1" customFormat="1" ht="15.15" customHeight="1" x14ac:dyDescent="0.2">
      <c r="B91" s="25"/>
      <c r="C91" s="22" t="s">
        <v>21</v>
      </c>
      <c r="F91" s="20" t="str">
        <f>E15</f>
        <v xml:space="preserve"> </v>
      </c>
      <c r="I91" s="22" t="s">
        <v>26</v>
      </c>
      <c r="J91" s="23" t="str">
        <f>E21</f>
        <v xml:space="preserve"> </v>
      </c>
      <c r="L91" s="25"/>
    </row>
    <row r="92" spans="2:47" s="1" customFormat="1" ht="15.15" customHeight="1" x14ac:dyDescent="0.2">
      <c r="B92" s="25"/>
      <c r="C92" s="22" t="s">
        <v>25</v>
      </c>
      <c r="F92" s="20" t="str">
        <f>IF(E18="","",E18)</f>
        <v xml:space="preserve"> </v>
      </c>
      <c r="I92" s="22" t="s">
        <v>28</v>
      </c>
      <c r="J92" s="23">
        <f>E24</f>
        <v>0</v>
      </c>
      <c r="L92" s="25"/>
    </row>
    <row r="93" spans="2:47" s="1" customFormat="1" ht="10.35" customHeight="1" x14ac:dyDescent="0.2">
      <c r="B93" s="25"/>
      <c r="L93" s="25"/>
    </row>
    <row r="94" spans="2:47" s="1" customFormat="1" ht="29.25" customHeight="1" x14ac:dyDescent="0.2">
      <c r="B94" s="25"/>
      <c r="C94" s="94" t="s">
        <v>97</v>
      </c>
      <c r="D94" s="86"/>
      <c r="E94" s="86"/>
      <c r="F94" s="86"/>
      <c r="G94" s="86"/>
      <c r="H94" s="86"/>
      <c r="I94" s="86"/>
      <c r="J94" s="95" t="s">
        <v>98</v>
      </c>
      <c r="K94" s="86"/>
      <c r="L94" s="25"/>
    </row>
    <row r="95" spans="2:47" s="1" customFormat="1" ht="10.35" customHeight="1" x14ac:dyDescent="0.2">
      <c r="B95" s="25"/>
      <c r="L95" s="25"/>
    </row>
    <row r="96" spans="2:47" s="1" customFormat="1" ht="22.95" customHeight="1" x14ac:dyDescent="0.2">
      <c r="B96" s="25"/>
      <c r="C96" s="96" t="s">
        <v>99</v>
      </c>
      <c r="J96" s="59">
        <f>J123</f>
        <v>0</v>
      </c>
      <c r="L96" s="25"/>
      <c r="AU96" s="13" t="s">
        <v>100</v>
      </c>
    </row>
    <row r="97" spans="2:12" s="8" customFormat="1" ht="24.9" customHeight="1" x14ac:dyDescent="0.2">
      <c r="B97" s="97"/>
      <c r="D97" s="98" t="s">
        <v>101</v>
      </c>
      <c r="E97" s="99"/>
      <c r="F97" s="99"/>
      <c r="G97" s="99"/>
      <c r="H97" s="99"/>
      <c r="I97" s="99"/>
      <c r="J97" s="100">
        <f>J124</f>
        <v>0</v>
      </c>
      <c r="L97" s="97"/>
    </row>
    <row r="98" spans="2:12" s="9" customFormat="1" ht="19.95" customHeight="1" x14ac:dyDescent="0.2">
      <c r="B98" s="101"/>
      <c r="D98" s="102" t="s">
        <v>102</v>
      </c>
      <c r="E98" s="103"/>
      <c r="F98" s="103"/>
      <c r="G98" s="103"/>
      <c r="H98" s="103"/>
      <c r="I98" s="103"/>
      <c r="J98" s="104">
        <f>J125</f>
        <v>0</v>
      </c>
      <c r="L98" s="101"/>
    </row>
    <row r="99" spans="2:12" s="9" customFormat="1" ht="19.95" customHeight="1" x14ac:dyDescent="0.2">
      <c r="B99" s="101"/>
      <c r="D99" s="102" t="s">
        <v>103</v>
      </c>
      <c r="E99" s="103"/>
      <c r="F99" s="103"/>
      <c r="G99" s="103"/>
      <c r="H99" s="103"/>
      <c r="I99" s="103"/>
      <c r="J99" s="104">
        <f>J143</f>
        <v>0</v>
      </c>
      <c r="L99" s="101"/>
    </row>
    <row r="100" spans="2:12" s="8" customFormat="1" ht="24.9" customHeight="1" x14ac:dyDescent="0.2">
      <c r="B100" s="97"/>
      <c r="D100" s="98" t="s">
        <v>104</v>
      </c>
      <c r="E100" s="99"/>
      <c r="F100" s="99"/>
      <c r="G100" s="99"/>
      <c r="H100" s="99"/>
      <c r="I100" s="99"/>
      <c r="J100" s="100">
        <f>J148</f>
        <v>0</v>
      </c>
      <c r="L100" s="97"/>
    </row>
    <row r="101" spans="2:12" s="9" customFormat="1" ht="19.95" customHeight="1" x14ac:dyDescent="0.2">
      <c r="B101" s="101"/>
      <c r="D101" s="102" t="s">
        <v>105</v>
      </c>
      <c r="E101" s="103"/>
      <c r="F101" s="103"/>
      <c r="G101" s="103"/>
      <c r="H101" s="103"/>
      <c r="I101" s="103"/>
      <c r="J101" s="104">
        <f>J149</f>
        <v>0</v>
      </c>
      <c r="L101" s="101"/>
    </row>
    <row r="102" spans="2:12" s="9" customFormat="1" ht="19.95" customHeight="1" x14ac:dyDescent="0.2">
      <c r="B102" s="101"/>
      <c r="D102" s="102" t="s">
        <v>106</v>
      </c>
      <c r="E102" s="103"/>
      <c r="F102" s="103"/>
      <c r="G102" s="103"/>
      <c r="H102" s="103"/>
      <c r="I102" s="103"/>
      <c r="J102" s="104">
        <f>J151</f>
        <v>0</v>
      </c>
      <c r="L102" s="101"/>
    </row>
    <row r="103" spans="2:12" s="9" customFormat="1" ht="19.95" customHeight="1" x14ac:dyDescent="0.2">
      <c r="B103" s="101"/>
      <c r="D103" s="102" t="s">
        <v>107</v>
      </c>
      <c r="E103" s="103"/>
      <c r="F103" s="103"/>
      <c r="G103" s="103"/>
      <c r="H103" s="103"/>
      <c r="I103" s="103"/>
      <c r="J103" s="104">
        <f>J152</f>
        <v>0</v>
      </c>
      <c r="L103" s="101"/>
    </row>
    <row r="104" spans="2:12" s="1" customFormat="1" ht="21.75" customHeight="1" x14ac:dyDescent="0.2">
      <c r="B104" s="25"/>
      <c r="L104" s="25"/>
    </row>
    <row r="105" spans="2:12" s="1" customFormat="1" ht="6.9" customHeight="1" x14ac:dyDescent="0.2"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25"/>
    </row>
    <row r="109" spans="2:12" s="1" customFormat="1" ht="6.9" customHeight="1" x14ac:dyDescent="0.2"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25"/>
    </row>
    <row r="110" spans="2:12" s="1" customFormat="1" ht="24.9" customHeight="1" x14ac:dyDescent="0.2">
      <c r="B110" s="25"/>
      <c r="C110" s="17" t="s">
        <v>108</v>
      </c>
      <c r="L110" s="25"/>
    </row>
    <row r="111" spans="2:12" s="1" customFormat="1" ht="6.9" customHeight="1" x14ac:dyDescent="0.2">
      <c r="B111" s="25"/>
      <c r="L111" s="25"/>
    </row>
    <row r="112" spans="2:12" s="1" customFormat="1" ht="12" customHeight="1" x14ac:dyDescent="0.2">
      <c r="B112" s="25"/>
      <c r="C112" s="22" t="s">
        <v>14</v>
      </c>
      <c r="L112" s="25"/>
    </row>
    <row r="113" spans="2:65" s="1" customFormat="1" ht="16.5" customHeight="1" x14ac:dyDescent="0.2">
      <c r="B113" s="25"/>
      <c r="E113" s="194" t="str">
        <f>E7</f>
        <v>Město Šluknov - opravy stavebních závad mostů po HMP</v>
      </c>
      <c r="F113" s="195"/>
      <c r="G113" s="195"/>
      <c r="H113" s="195"/>
      <c r="L113" s="25"/>
    </row>
    <row r="114" spans="2:65" s="1" customFormat="1" ht="12" customHeight="1" x14ac:dyDescent="0.2">
      <c r="B114" s="25"/>
      <c r="C114" s="22" t="s">
        <v>95</v>
      </c>
      <c r="L114" s="25"/>
    </row>
    <row r="115" spans="2:65" s="1" customFormat="1" ht="16.5" customHeight="1" x14ac:dyDescent="0.2">
      <c r="B115" s="25"/>
      <c r="E115" s="159" t="str">
        <f>E9</f>
        <v>001 - Most ev. č. C-M-27</v>
      </c>
      <c r="F115" s="193"/>
      <c r="G115" s="193"/>
      <c r="H115" s="193"/>
      <c r="L115" s="25"/>
    </row>
    <row r="116" spans="2:65" s="1" customFormat="1" ht="6.9" customHeight="1" x14ac:dyDescent="0.2">
      <c r="B116" s="25"/>
      <c r="L116" s="25"/>
    </row>
    <row r="117" spans="2:65" s="1" customFormat="1" ht="12" customHeight="1" x14ac:dyDescent="0.2">
      <c r="B117" s="25"/>
      <c r="C117" s="22" t="s">
        <v>18</v>
      </c>
      <c r="F117" s="20" t="str">
        <f>F12</f>
        <v xml:space="preserve"> </v>
      </c>
      <c r="I117" s="22" t="s">
        <v>20</v>
      </c>
      <c r="J117" s="45">
        <f>IF(J12="","",J12)</f>
        <v>0</v>
      </c>
      <c r="L117" s="25"/>
    </row>
    <row r="118" spans="2:65" s="1" customFormat="1" ht="6.9" customHeight="1" x14ac:dyDescent="0.2">
      <c r="B118" s="25"/>
      <c r="L118" s="25"/>
    </row>
    <row r="119" spans="2:65" s="1" customFormat="1" ht="15.15" customHeight="1" x14ac:dyDescent="0.2">
      <c r="B119" s="25"/>
      <c r="C119" s="22" t="s">
        <v>21</v>
      </c>
      <c r="F119" s="20" t="str">
        <f>E15</f>
        <v xml:space="preserve"> </v>
      </c>
      <c r="I119" s="22" t="s">
        <v>26</v>
      </c>
      <c r="J119" s="23" t="str">
        <f>E21</f>
        <v xml:space="preserve"> </v>
      </c>
      <c r="L119" s="25"/>
    </row>
    <row r="120" spans="2:65" s="1" customFormat="1" ht="15.15" customHeight="1" x14ac:dyDescent="0.2">
      <c r="B120" s="25"/>
      <c r="C120" s="22" t="s">
        <v>25</v>
      </c>
      <c r="F120" s="20" t="str">
        <f>IF(E18="","",E18)</f>
        <v xml:space="preserve"> </v>
      </c>
      <c r="I120" s="22" t="s">
        <v>28</v>
      </c>
      <c r="J120" s="23"/>
      <c r="L120" s="25"/>
    </row>
    <row r="121" spans="2:65" s="1" customFormat="1" ht="10.35" customHeight="1" x14ac:dyDescent="0.2">
      <c r="B121" s="25"/>
      <c r="L121" s="25"/>
    </row>
    <row r="122" spans="2:65" s="10" customFormat="1" ht="29.25" customHeight="1" x14ac:dyDescent="0.2">
      <c r="B122" s="105"/>
      <c r="C122" s="106" t="s">
        <v>109</v>
      </c>
      <c r="D122" s="107" t="s">
        <v>56</v>
      </c>
      <c r="E122" s="107" t="s">
        <v>52</v>
      </c>
      <c r="F122" s="107" t="s">
        <v>53</v>
      </c>
      <c r="G122" s="107" t="s">
        <v>110</v>
      </c>
      <c r="H122" s="107" t="s">
        <v>111</v>
      </c>
      <c r="I122" s="107" t="s">
        <v>112</v>
      </c>
      <c r="J122" s="108" t="s">
        <v>98</v>
      </c>
      <c r="K122" s="109" t="s">
        <v>113</v>
      </c>
      <c r="L122" s="105"/>
      <c r="M122" s="52" t="s">
        <v>1</v>
      </c>
      <c r="N122" s="53" t="s">
        <v>35</v>
      </c>
      <c r="O122" s="53" t="s">
        <v>114</v>
      </c>
      <c r="P122" s="53" t="s">
        <v>115</v>
      </c>
      <c r="Q122" s="53" t="s">
        <v>116</v>
      </c>
      <c r="R122" s="53" t="s">
        <v>117</v>
      </c>
      <c r="S122" s="53" t="s">
        <v>118</v>
      </c>
      <c r="T122" s="54" t="s">
        <v>119</v>
      </c>
    </row>
    <row r="123" spans="2:65" s="1" customFormat="1" ht="22.95" customHeight="1" x14ac:dyDescent="0.3">
      <c r="B123" s="25"/>
      <c r="C123" s="57" t="s">
        <v>120</v>
      </c>
      <c r="J123" s="110">
        <f>J124+J148</f>
        <v>0</v>
      </c>
      <c r="L123" s="25"/>
      <c r="M123" s="55"/>
      <c r="N123" s="46"/>
      <c r="O123" s="46"/>
      <c r="P123" s="111" t="e">
        <f>P124+P148</f>
        <v>#REF!</v>
      </c>
      <c r="Q123" s="46"/>
      <c r="R123" s="111" t="e">
        <f>R124+R148</f>
        <v>#REF!</v>
      </c>
      <c r="S123" s="46"/>
      <c r="T123" s="112" t="e">
        <f>T124+T148</f>
        <v>#REF!</v>
      </c>
      <c r="AT123" s="13" t="s">
        <v>70</v>
      </c>
      <c r="AU123" s="13" t="s">
        <v>100</v>
      </c>
      <c r="BK123" s="113" t="e">
        <f>BK124+BK148</f>
        <v>#REF!</v>
      </c>
    </row>
    <row r="124" spans="2:65" s="11" customFormat="1" ht="25.95" customHeight="1" x14ac:dyDescent="0.25">
      <c r="B124" s="114"/>
      <c r="D124" s="115" t="s">
        <v>70</v>
      </c>
      <c r="E124" s="116" t="s">
        <v>121</v>
      </c>
      <c r="F124" s="116" t="s">
        <v>122</v>
      </c>
      <c r="J124" s="117">
        <f>J125+J143</f>
        <v>0</v>
      </c>
      <c r="L124" s="114"/>
      <c r="M124" s="118"/>
      <c r="P124" s="119">
        <f>P125+P143</f>
        <v>0.45400000000000001</v>
      </c>
      <c r="R124" s="119">
        <f>R125+R143</f>
        <v>0</v>
      </c>
      <c r="T124" s="120">
        <f>T125+T143</f>
        <v>0</v>
      </c>
      <c r="AR124" s="115" t="s">
        <v>77</v>
      </c>
      <c r="AT124" s="121" t="s">
        <v>70</v>
      </c>
      <c r="AU124" s="121" t="s">
        <v>71</v>
      </c>
      <c r="AY124" s="115" t="s">
        <v>123</v>
      </c>
      <c r="BK124" s="122">
        <f>BK125+BK143</f>
        <v>0</v>
      </c>
    </row>
    <row r="125" spans="2:65" s="11" customFormat="1" ht="22.95" customHeight="1" x14ac:dyDescent="0.25">
      <c r="B125" s="114"/>
      <c r="D125" s="115" t="s">
        <v>70</v>
      </c>
      <c r="E125" s="123" t="s">
        <v>128</v>
      </c>
      <c r="F125" s="123" t="s">
        <v>129</v>
      </c>
      <c r="J125" s="124">
        <f>J126+J127+J128+J129+J130+J131+J132+J133+J134+J135+J136+J137+J138+J139+J140+J141+J142</f>
        <v>0</v>
      </c>
      <c r="L125" s="114"/>
      <c r="M125" s="118"/>
      <c r="P125" s="119">
        <f>SUM(P126:P142)</f>
        <v>0</v>
      </c>
      <c r="R125" s="119">
        <f>SUM(R126:R142)</f>
        <v>0</v>
      </c>
      <c r="T125" s="120">
        <f>SUM(T126:T142)</f>
        <v>0</v>
      </c>
      <c r="AR125" s="115" t="s">
        <v>77</v>
      </c>
      <c r="AT125" s="121" t="s">
        <v>70</v>
      </c>
      <c r="AU125" s="121" t="s">
        <v>77</v>
      </c>
      <c r="AY125" s="115" t="s">
        <v>123</v>
      </c>
      <c r="BK125" s="122">
        <f>SUM(BK126:BK142)</f>
        <v>0</v>
      </c>
    </row>
    <row r="126" spans="2:65" s="1" customFormat="1" ht="24.15" customHeight="1" x14ac:dyDescent="0.2">
      <c r="B126" s="125"/>
      <c r="C126" s="126">
        <v>1</v>
      </c>
      <c r="D126" s="126" t="s">
        <v>125</v>
      </c>
      <c r="E126" s="127" t="s">
        <v>131</v>
      </c>
      <c r="F126" s="128" t="s">
        <v>132</v>
      </c>
      <c r="G126" s="129" t="s">
        <v>133</v>
      </c>
      <c r="H126" s="130">
        <v>2.1</v>
      </c>
      <c r="I126" s="131"/>
      <c r="J126" s="131">
        <f t="shared" ref="J126:J135" si="0">ROUND(I126*H126,2)</f>
        <v>0</v>
      </c>
      <c r="K126" s="132"/>
      <c r="L126" s="25"/>
      <c r="M126" s="133" t="s">
        <v>1</v>
      </c>
      <c r="N126" s="134" t="s">
        <v>36</v>
      </c>
      <c r="O126" s="135">
        <v>0</v>
      </c>
      <c r="P126" s="135">
        <f t="shared" ref="P126:P135" si="1">O126*H126</f>
        <v>0</v>
      </c>
      <c r="Q126" s="135">
        <v>0</v>
      </c>
      <c r="R126" s="135">
        <f t="shared" ref="R126:R135" si="2">Q126*H126</f>
        <v>0</v>
      </c>
      <c r="S126" s="135">
        <v>0</v>
      </c>
      <c r="T126" s="136">
        <f t="shared" ref="T126:T135" si="3">S126*H126</f>
        <v>0</v>
      </c>
      <c r="AR126" s="137" t="s">
        <v>127</v>
      </c>
      <c r="AT126" s="137" t="s">
        <v>125</v>
      </c>
      <c r="AU126" s="137" t="s">
        <v>78</v>
      </c>
      <c r="AY126" s="13" t="s">
        <v>123</v>
      </c>
      <c r="BE126" s="138">
        <f t="shared" ref="BE126:BE135" si="4">IF(N126="základní",J126,0)</f>
        <v>0</v>
      </c>
      <c r="BF126" s="138">
        <f t="shared" ref="BF126:BF135" si="5">IF(N126="snížená",J126,0)</f>
        <v>0</v>
      </c>
      <c r="BG126" s="138">
        <f t="shared" ref="BG126:BG135" si="6">IF(N126="zákl. přenesená",J126,0)</f>
        <v>0</v>
      </c>
      <c r="BH126" s="138">
        <f t="shared" ref="BH126:BH135" si="7">IF(N126="sníž. přenesená",J126,0)</f>
        <v>0</v>
      </c>
      <c r="BI126" s="138">
        <f t="shared" ref="BI126:BI135" si="8">IF(N126="nulová",J126,0)</f>
        <v>0</v>
      </c>
      <c r="BJ126" s="13" t="s">
        <v>77</v>
      </c>
      <c r="BK126" s="138">
        <f t="shared" ref="BK126:BK135" si="9">ROUND(I126*H126,2)</f>
        <v>0</v>
      </c>
      <c r="BL126" s="13" t="s">
        <v>127</v>
      </c>
      <c r="BM126" s="137" t="s">
        <v>78</v>
      </c>
    </row>
    <row r="127" spans="2:65" s="1" customFormat="1" ht="24.15" customHeight="1" x14ac:dyDescent="0.2">
      <c r="B127" s="125"/>
      <c r="C127" s="126">
        <v>2</v>
      </c>
      <c r="D127" s="126" t="s">
        <v>125</v>
      </c>
      <c r="E127" s="127" t="s">
        <v>134</v>
      </c>
      <c r="F127" s="128" t="s">
        <v>135</v>
      </c>
      <c r="G127" s="129" t="s">
        <v>133</v>
      </c>
      <c r="H127" s="130">
        <v>2.1</v>
      </c>
      <c r="I127" s="131"/>
      <c r="J127" s="131">
        <f t="shared" si="0"/>
        <v>0</v>
      </c>
      <c r="K127" s="132"/>
      <c r="L127" s="25"/>
      <c r="M127" s="133" t="s">
        <v>1</v>
      </c>
      <c r="N127" s="134" t="s">
        <v>36</v>
      </c>
      <c r="O127" s="135">
        <v>0</v>
      </c>
      <c r="P127" s="135">
        <f t="shared" si="1"/>
        <v>0</v>
      </c>
      <c r="Q127" s="135">
        <v>0</v>
      </c>
      <c r="R127" s="135">
        <f t="shared" si="2"/>
        <v>0</v>
      </c>
      <c r="S127" s="135">
        <v>0</v>
      </c>
      <c r="T127" s="136">
        <f t="shared" si="3"/>
        <v>0</v>
      </c>
      <c r="AR127" s="137" t="s">
        <v>127</v>
      </c>
      <c r="AT127" s="137" t="s">
        <v>125</v>
      </c>
      <c r="AU127" s="137" t="s">
        <v>78</v>
      </c>
      <c r="AY127" s="13" t="s">
        <v>123</v>
      </c>
      <c r="BE127" s="138">
        <f t="shared" si="4"/>
        <v>0</v>
      </c>
      <c r="BF127" s="138">
        <f t="shared" si="5"/>
        <v>0</v>
      </c>
      <c r="BG127" s="138">
        <f t="shared" si="6"/>
        <v>0</v>
      </c>
      <c r="BH127" s="138">
        <f t="shared" si="7"/>
        <v>0</v>
      </c>
      <c r="BI127" s="138">
        <f t="shared" si="8"/>
        <v>0</v>
      </c>
      <c r="BJ127" s="13" t="s">
        <v>77</v>
      </c>
      <c r="BK127" s="138">
        <f t="shared" si="9"/>
        <v>0</v>
      </c>
      <c r="BL127" s="13" t="s">
        <v>127</v>
      </c>
      <c r="BM127" s="137" t="s">
        <v>127</v>
      </c>
    </row>
    <row r="128" spans="2:65" s="1" customFormat="1" ht="33" customHeight="1" x14ac:dyDescent="0.2">
      <c r="B128" s="125"/>
      <c r="C128" s="126">
        <v>3</v>
      </c>
      <c r="D128" s="126" t="s">
        <v>125</v>
      </c>
      <c r="E128" s="127" t="s">
        <v>137</v>
      </c>
      <c r="F128" s="128" t="s">
        <v>138</v>
      </c>
      <c r="G128" s="129" t="s">
        <v>133</v>
      </c>
      <c r="H128" s="130">
        <v>2.1</v>
      </c>
      <c r="I128" s="131"/>
      <c r="J128" s="131">
        <f t="shared" si="0"/>
        <v>0</v>
      </c>
      <c r="K128" s="132"/>
      <c r="L128" s="25"/>
      <c r="M128" s="133" t="s">
        <v>1</v>
      </c>
      <c r="N128" s="134" t="s">
        <v>36</v>
      </c>
      <c r="O128" s="135">
        <v>0</v>
      </c>
      <c r="P128" s="135">
        <f t="shared" si="1"/>
        <v>0</v>
      </c>
      <c r="Q128" s="135">
        <v>0</v>
      </c>
      <c r="R128" s="135">
        <f t="shared" si="2"/>
        <v>0</v>
      </c>
      <c r="S128" s="135">
        <v>0</v>
      </c>
      <c r="T128" s="136">
        <f t="shared" si="3"/>
        <v>0</v>
      </c>
      <c r="AR128" s="137" t="s">
        <v>127</v>
      </c>
      <c r="AT128" s="137" t="s">
        <v>125</v>
      </c>
      <c r="AU128" s="137" t="s">
        <v>78</v>
      </c>
      <c r="AY128" s="13" t="s">
        <v>123</v>
      </c>
      <c r="BE128" s="138">
        <f t="shared" si="4"/>
        <v>0</v>
      </c>
      <c r="BF128" s="138">
        <f t="shared" si="5"/>
        <v>0</v>
      </c>
      <c r="BG128" s="138">
        <f t="shared" si="6"/>
        <v>0</v>
      </c>
      <c r="BH128" s="138">
        <f t="shared" si="7"/>
        <v>0</v>
      </c>
      <c r="BI128" s="138">
        <f t="shared" si="8"/>
        <v>0</v>
      </c>
      <c r="BJ128" s="13" t="s">
        <v>77</v>
      </c>
      <c r="BK128" s="138">
        <f t="shared" si="9"/>
        <v>0</v>
      </c>
      <c r="BL128" s="13" t="s">
        <v>127</v>
      </c>
      <c r="BM128" s="137" t="s">
        <v>141</v>
      </c>
    </row>
    <row r="129" spans="2:65" s="1" customFormat="1" ht="24.15" customHeight="1" x14ac:dyDescent="0.2">
      <c r="B129" s="125"/>
      <c r="C129" s="126">
        <v>4</v>
      </c>
      <c r="D129" s="126" t="s">
        <v>125</v>
      </c>
      <c r="E129" s="127" t="s">
        <v>139</v>
      </c>
      <c r="F129" s="128" t="s">
        <v>140</v>
      </c>
      <c r="G129" s="129" t="s">
        <v>133</v>
      </c>
      <c r="H129" s="130">
        <v>2.1</v>
      </c>
      <c r="I129" s="131"/>
      <c r="J129" s="131">
        <f t="shared" si="0"/>
        <v>0</v>
      </c>
      <c r="K129" s="132"/>
      <c r="L129" s="25"/>
      <c r="M129" s="133" t="s">
        <v>1</v>
      </c>
      <c r="N129" s="134" t="s">
        <v>36</v>
      </c>
      <c r="O129" s="135">
        <v>0</v>
      </c>
      <c r="P129" s="135">
        <f t="shared" si="1"/>
        <v>0</v>
      </c>
      <c r="Q129" s="135">
        <v>0</v>
      </c>
      <c r="R129" s="135">
        <f t="shared" si="2"/>
        <v>0</v>
      </c>
      <c r="S129" s="135">
        <v>0</v>
      </c>
      <c r="T129" s="136">
        <f t="shared" si="3"/>
        <v>0</v>
      </c>
      <c r="AR129" s="137" t="s">
        <v>127</v>
      </c>
      <c r="AT129" s="137" t="s">
        <v>125</v>
      </c>
      <c r="AU129" s="137" t="s">
        <v>78</v>
      </c>
      <c r="AY129" s="13" t="s">
        <v>123</v>
      </c>
      <c r="BE129" s="138">
        <f t="shared" si="4"/>
        <v>0</v>
      </c>
      <c r="BF129" s="138">
        <f t="shared" si="5"/>
        <v>0</v>
      </c>
      <c r="BG129" s="138">
        <f t="shared" si="6"/>
        <v>0</v>
      </c>
      <c r="BH129" s="138">
        <f t="shared" si="7"/>
        <v>0</v>
      </c>
      <c r="BI129" s="138">
        <f t="shared" si="8"/>
        <v>0</v>
      </c>
      <c r="BJ129" s="13" t="s">
        <v>77</v>
      </c>
      <c r="BK129" s="138">
        <f t="shared" si="9"/>
        <v>0</v>
      </c>
      <c r="BL129" s="13" t="s">
        <v>127</v>
      </c>
      <c r="BM129" s="137" t="s">
        <v>144</v>
      </c>
    </row>
    <row r="130" spans="2:65" s="1" customFormat="1" ht="24.15" customHeight="1" x14ac:dyDescent="0.2">
      <c r="B130" s="125"/>
      <c r="C130" s="126">
        <v>5</v>
      </c>
      <c r="D130" s="126" t="s">
        <v>125</v>
      </c>
      <c r="E130" s="127" t="s">
        <v>142</v>
      </c>
      <c r="F130" s="128" t="s">
        <v>143</v>
      </c>
      <c r="G130" s="129" t="s">
        <v>133</v>
      </c>
      <c r="H130" s="130">
        <v>2.1</v>
      </c>
      <c r="I130" s="131"/>
      <c r="J130" s="131">
        <f t="shared" si="0"/>
        <v>0</v>
      </c>
      <c r="K130" s="132"/>
      <c r="L130" s="25"/>
      <c r="M130" s="133" t="s">
        <v>1</v>
      </c>
      <c r="N130" s="134" t="s">
        <v>36</v>
      </c>
      <c r="O130" s="135">
        <v>0</v>
      </c>
      <c r="P130" s="135">
        <f t="shared" si="1"/>
        <v>0</v>
      </c>
      <c r="Q130" s="135">
        <v>0</v>
      </c>
      <c r="R130" s="135">
        <f t="shared" si="2"/>
        <v>0</v>
      </c>
      <c r="S130" s="135">
        <v>0</v>
      </c>
      <c r="T130" s="136">
        <f t="shared" si="3"/>
        <v>0</v>
      </c>
      <c r="AR130" s="137" t="s">
        <v>127</v>
      </c>
      <c r="AT130" s="137" t="s">
        <v>125</v>
      </c>
      <c r="AU130" s="137" t="s">
        <v>78</v>
      </c>
      <c r="AY130" s="13" t="s">
        <v>123</v>
      </c>
      <c r="BE130" s="138">
        <f t="shared" si="4"/>
        <v>0</v>
      </c>
      <c r="BF130" s="138">
        <f t="shared" si="5"/>
        <v>0</v>
      </c>
      <c r="BG130" s="138">
        <f t="shared" si="6"/>
        <v>0</v>
      </c>
      <c r="BH130" s="138">
        <f t="shared" si="7"/>
        <v>0</v>
      </c>
      <c r="BI130" s="138">
        <f t="shared" si="8"/>
        <v>0</v>
      </c>
      <c r="BJ130" s="13" t="s">
        <v>77</v>
      </c>
      <c r="BK130" s="138">
        <f t="shared" si="9"/>
        <v>0</v>
      </c>
      <c r="BL130" s="13" t="s">
        <v>127</v>
      </c>
      <c r="BM130" s="137" t="s">
        <v>147</v>
      </c>
    </row>
    <row r="131" spans="2:65" s="1" customFormat="1" ht="24.15" customHeight="1" x14ac:dyDescent="0.2">
      <c r="B131" s="125"/>
      <c r="C131" s="126">
        <v>6</v>
      </c>
      <c r="D131" s="126" t="s">
        <v>125</v>
      </c>
      <c r="E131" s="127" t="s">
        <v>145</v>
      </c>
      <c r="F131" s="128" t="s">
        <v>146</v>
      </c>
      <c r="G131" s="129" t="s">
        <v>133</v>
      </c>
      <c r="H131" s="130">
        <v>2.1</v>
      </c>
      <c r="I131" s="131"/>
      <c r="J131" s="131">
        <f t="shared" si="0"/>
        <v>0</v>
      </c>
      <c r="K131" s="132"/>
      <c r="L131" s="25"/>
      <c r="M131" s="133" t="s">
        <v>1</v>
      </c>
      <c r="N131" s="134" t="s">
        <v>36</v>
      </c>
      <c r="O131" s="135">
        <v>0</v>
      </c>
      <c r="P131" s="135">
        <f t="shared" si="1"/>
        <v>0</v>
      </c>
      <c r="Q131" s="135">
        <v>0</v>
      </c>
      <c r="R131" s="135">
        <f t="shared" si="2"/>
        <v>0</v>
      </c>
      <c r="S131" s="135">
        <v>0</v>
      </c>
      <c r="T131" s="136">
        <f t="shared" si="3"/>
        <v>0</v>
      </c>
      <c r="AR131" s="137" t="s">
        <v>127</v>
      </c>
      <c r="AT131" s="137" t="s">
        <v>125</v>
      </c>
      <c r="AU131" s="137" t="s">
        <v>78</v>
      </c>
      <c r="AY131" s="13" t="s">
        <v>123</v>
      </c>
      <c r="BE131" s="138">
        <f t="shared" si="4"/>
        <v>0</v>
      </c>
      <c r="BF131" s="138">
        <f t="shared" si="5"/>
        <v>0</v>
      </c>
      <c r="BG131" s="138">
        <f t="shared" si="6"/>
        <v>0</v>
      </c>
      <c r="BH131" s="138">
        <f t="shared" si="7"/>
        <v>0</v>
      </c>
      <c r="BI131" s="138">
        <f t="shared" si="8"/>
        <v>0</v>
      </c>
      <c r="BJ131" s="13" t="s">
        <v>77</v>
      </c>
      <c r="BK131" s="138">
        <f t="shared" si="9"/>
        <v>0</v>
      </c>
      <c r="BL131" s="13" t="s">
        <v>127</v>
      </c>
      <c r="BM131" s="137" t="s">
        <v>150</v>
      </c>
    </row>
    <row r="132" spans="2:65" s="1" customFormat="1" ht="24.15" customHeight="1" x14ac:dyDescent="0.2">
      <c r="B132" s="125"/>
      <c r="C132" s="126">
        <v>7</v>
      </c>
      <c r="D132" s="126" t="s">
        <v>125</v>
      </c>
      <c r="E132" s="127" t="s">
        <v>148</v>
      </c>
      <c r="F132" s="128" t="s">
        <v>149</v>
      </c>
      <c r="G132" s="129" t="s">
        <v>133</v>
      </c>
      <c r="H132" s="130">
        <v>2.1</v>
      </c>
      <c r="I132" s="131"/>
      <c r="J132" s="131">
        <f t="shared" si="0"/>
        <v>0</v>
      </c>
      <c r="K132" s="132"/>
      <c r="L132" s="25"/>
      <c r="M132" s="133" t="s">
        <v>1</v>
      </c>
      <c r="N132" s="134" t="s">
        <v>36</v>
      </c>
      <c r="O132" s="135">
        <v>0</v>
      </c>
      <c r="P132" s="135">
        <f t="shared" si="1"/>
        <v>0</v>
      </c>
      <c r="Q132" s="135">
        <v>0</v>
      </c>
      <c r="R132" s="135">
        <f t="shared" si="2"/>
        <v>0</v>
      </c>
      <c r="S132" s="135">
        <v>0</v>
      </c>
      <c r="T132" s="136">
        <f t="shared" si="3"/>
        <v>0</v>
      </c>
      <c r="AR132" s="137" t="s">
        <v>127</v>
      </c>
      <c r="AT132" s="137" t="s">
        <v>125</v>
      </c>
      <c r="AU132" s="137" t="s">
        <v>78</v>
      </c>
      <c r="AY132" s="13" t="s">
        <v>123</v>
      </c>
      <c r="BE132" s="138">
        <f t="shared" si="4"/>
        <v>0</v>
      </c>
      <c r="BF132" s="138">
        <f t="shared" si="5"/>
        <v>0</v>
      </c>
      <c r="BG132" s="138">
        <f t="shared" si="6"/>
        <v>0</v>
      </c>
      <c r="BH132" s="138">
        <f t="shared" si="7"/>
        <v>0</v>
      </c>
      <c r="BI132" s="138">
        <f t="shared" si="8"/>
        <v>0</v>
      </c>
      <c r="BJ132" s="13" t="s">
        <v>77</v>
      </c>
      <c r="BK132" s="138">
        <f t="shared" si="9"/>
        <v>0</v>
      </c>
      <c r="BL132" s="13" t="s">
        <v>127</v>
      </c>
      <c r="BM132" s="137" t="s">
        <v>153</v>
      </c>
    </row>
    <row r="133" spans="2:65" s="1" customFormat="1" ht="37.950000000000003" customHeight="1" x14ac:dyDescent="0.2">
      <c r="B133" s="125"/>
      <c r="C133" s="126">
        <v>8</v>
      </c>
      <c r="D133" s="126" t="s">
        <v>125</v>
      </c>
      <c r="E133" s="127" t="s">
        <v>151</v>
      </c>
      <c r="F133" s="128" t="s">
        <v>152</v>
      </c>
      <c r="G133" s="129" t="s">
        <v>133</v>
      </c>
      <c r="H133" s="130">
        <v>2.1</v>
      </c>
      <c r="I133" s="131"/>
      <c r="J133" s="131">
        <f t="shared" si="0"/>
        <v>0</v>
      </c>
      <c r="K133" s="132"/>
      <c r="L133" s="25"/>
      <c r="M133" s="133" t="s">
        <v>1</v>
      </c>
      <c r="N133" s="134" t="s">
        <v>36</v>
      </c>
      <c r="O133" s="135">
        <v>0</v>
      </c>
      <c r="P133" s="135">
        <f t="shared" si="1"/>
        <v>0</v>
      </c>
      <c r="Q133" s="135">
        <v>0</v>
      </c>
      <c r="R133" s="135">
        <f t="shared" si="2"/>
        <v>0</v>
      </c>
      <c r="S133" s="135">
        <v>0</v>
      </c>
      <c r="T133" s="136">
        <f t="shared" si="3"/>
        <v>0</v>
      </c>
      <c r="AR133" s="137" t="s">
        <v>127</v>
      </c>
      <c r="AT133" s="137" t="s">
        <v>125</v>
      </c>
      <c r="AU133" s="137" t="s">
        <v>78</v>
      </c>
      <c r="AY133" s="13" t="s">
        <v>123</v>
      </c>
      <c r="BE133" s="138">
        <f t="shared" si="4"/>
        <v>0</v>
      </c>
      <c r="BF133" s="138">
        <f t="shared" si="5"/>
        <v>0</v>
      </c>
      <c r="BG133" s="138">
        <f t="shared" si="6"/>
        <v>0</v>
      </c>
      <c r="BH133" s="138">
        <f t="shared" si="7"/>
        <v>0</v>
      </c>
      <c r="BI133" s="138">
        <f t="shared" si="8"/>
        <v>0</v>
      </c>
      <c r="BJ133" s="13" t="s">
        <v>77</v>
      </c>
      <c r="BK133" s="138">
        <f t="shared" si="9"/>
        <v>0</v>
      </c>
      <c r="BL133" s="13" t="s">
        <v>127</v>
      </c>
      <c r="BM133" s="137" t="s">
        <v>156</v>
      </c>
    </row>
    <row r="134" spans="2:65" s="1" customFormat="1" ht="37.950000000000003" customHeight="1" x14ac:dyDescent="0.2">
      <c r="B134" s="125"/>
      <c r="C134" s="126">
        <v>9</v>
      </c>
      <c r="D134" s="126" t="s">
        <v>125</v>
      </c>
      <c r="E134" s="127" t="s">
        <v>154</v>
      </c>
      <c r="F134" s="128" t="s">
        <v>155</v>
      </c>
      <c r="G134" s="129" t="s">
        <v>133</v>
      </c>
      <c r="H134" s="130">
        <v>2.1</v>
      </c>
      <c r="I134" s="131"/>
      <c r="J134" s="131">
        <f t="shared" si="0"/>
        <v>0</v>
      </c>
      <c r="K134" s="132"/>
      <c r="L134" s="25"/>
      <c r="M134" s="133" t="s">
        <v>1</v>
      </c>
      <c r="N134" s="134" t="s">
        <v>36</v>
      </c>
      <c r="O134" s="135">
        <v>0</v>
      </c>
      <c r="P134" s="135">
        <f t="shared" si="1"/>
        <v>0</v>
      </c>
      <c r="Q134" s="135">
        <v>0</v>
      </c>
      <c r="R134" s="135">
        <f t="shared" si="2"/>
        <v>0</v>
      </c>
      <c r="S134" s="135">
        <v>0</v>
      </c>
      <c r="T134" s="136">
        <f t="shared" si="3"/>
        <v>0</v>
      </c>
      <c r="AR134" s="137" t="s">
        <v>127</v>
      </c>
      <c r="AT134" s="137" t="s">
        <v>125</v>
      </c>
      <c r="AU134" s="137" t="s">
        <v>78</v>
      </c>
      <c r="AY134" s="13" t="s">
        <v>123</v>
      </c>
      <c r="BE134" s="138">
        <f t="shared" si="4"/>
        <v>0</v>
      </c>
      <c r="BF134" s="138">
        <f t="shared" si="5"/>
        <v>0</v>
      </c>
      <c r="BG134" s="138">
        <f t="shared" si="6"/>
        <v>0</v>
      </c>
      <c r="BH134" s="138">
        <f t="shared" si="7"/>
        <v>0</v>
      </c>
      <c r="BI134" s="138">
        <f t="shared" si="8"/>
        <v>0</v>
      </c>
      <c r="BJ134" s="13" t="s">
        <v>77</v>
      </c>
      <c r="BK134" s="138">
        <f t="shared" si="9"/>
        <v>0</v>
      </c>
      <c r="BL134" s="13" t="s">
        <v>127</v>
      </c>
      <c r="BM134" s="137" t="s">
        <v>159</v>
      </c>
    </row>
    <row r="135" spans="2:65" s="1" customFormat="1" ht="24.15" customHeight="1" x14ac:dyDescent="0.2">
      <c r="B135" s="125"/>
      <c r="C135" s="126">
        <v>10</v>
      </c>
      <c r="D135" s="126" t="s">
        <v>125</v>
      </c>
      <c r="E135" s="127" t="s">
        <v>157</v>
      </c>
      <c r="F135" s="128" t="s">
        <v>158</v>
      </c>
      <c r="G135" s="129" t="s">
        <v>133</v>
      </c>
      <c r="H135" s="130">
        <v>2.1</v>
      </c>
      <c r="I135" s="131"/>
      <c r="J135" s="131">
        <f t="shared" si="0"/>
        <v>0</v>
      </c>
      <c r="K135" s="132"/>
      <c r="L135" s="25"/>
      <c r="M135" s="133" t="s">
        <v>1</v>
      </c>
      <c r="N135" s="134" t="s">
        <v>36</v>
      </c>
      <c r="O135" s="135">
        <v>0</v>
      </c>
      <c r="P135" s="135">
        <f t="shared" si="1"/>
        <v>0</v>
      </c>
      <c r="Q135" s="135">
        <v>0</v>
      </c>
      <c r="R135" s="135">
        <f t="shared" si="2"/>
        <v>0</v>
      </c>
      <c r="S135" s="135">
        <v>0</v>
      </c>
      <c r="T135" s="136">
        <f t="shared" si="3"/>
        <v>0</v>
      </c>
      <c r="AR135" s="137" t="s">
        <v>127</v>
      </c>
      <c r="AT135" s="137" t="s">
        <v>125</v>
      </c>
      <c r="AU135" s="137" t="s">
        <v>78</v>
      </c>
      <c r="AY135" s="13" t="s">
        <v>123</v>
      </c>
      <c r="BE135" s="138">
        <f t="shared" si="4"/>
        <v>0</v>
      </c>
      <c r="BF135" s="138">
        <f t="shared" si="5"/>
        <v>0</v>
      </c>
      <c r="BG135" s="138">
        <f t="shared" si="6"/>
        <v>0</v>
      </c>
      <c r="BH135" s="138">
        <f t="shared" si="7"/>
        <v>0</v>
      </c>
      <c r="BI135" s="138">
        <f t="shared" si="8"/>
        <v>0</v>
      </c>
      <c r="BJ135" s="13" t="s">
        <v>77</v>
      </c>
      <c r="BK135" s="138">
        <f t="shared" si="9"/>
        <v>0</v>
      </c>
      <c r="BL135" s="13" t="s">
        <v>127</v>
      </c>
      <c r="BM135" s="137" t="s">
        <v>162</v>
      </c>
    </row>
    <row r="136" spans="2:65" s="1" customFormat="1" ht="33" customHeight="1" x14ac:dyDescent="0.2">
      <c r="B136" s="125"/>
      <c r="C136" s="126">
        <v>11</v>
      </c>
      <c r="D136" s="126" t="s">
        <v>125</v>
      </c>
      <c r="E136" s="127" t="s">
        <v>160</v>
      </c>
      <c r="F136" s="128" t="s">
        <v>161</v>
      </c>
      <c r="G136" s="129" t="s">
        <v>133</v>
      </c>
      <c r="H136" s="130">
        <v>2.1</v>
      </c>
      <c r="I136" s="131"/>
      <c r="J136" s="131">
        <f t="shared" ref="J136:J142" si="10">ROUND(I136*H136,2)</f>
        <v>0</v>
      </c>
      <c r="K136" s="132"/>
      <c r="L136" s="25"/>
      <c r="M136" s="133" t="s">
        <v>1</v>
      </c>
      <c r="N136" s="134" t="s">
        <v>36</v>
      </c>
      <c r="O136" s="135">
        <v>0</v>
      </c>
      <c r="P136" s="135">
        <f t="shared" ref="P136:P142" si="11">O136*H136</f>
        <v>0</v>
      </c>
      <c r="Q136" s="135">
        <v>0</v>
      </c>
      <c r="R136" s="135">
        <f t="shared" ref="R136:R142" si="12">Q136*H136</f>
        <v>0</v>
      </c>
      <c r="S136" s="135">
        <v>0</v>
      </c>
      <c r="T136" s="136">
        <f t="shared" ref="T136:T142" si="13">S136*H136</f>
        <v>0</v>
      </c>
      <c r="AR136" s="137" t="s">
        <v>127</v>
      </c>
      <c r="AT136" s="137" t="s">
        <v>125</v>
      </c>
      <c r="AU136" s="137" t="s">
        <v>78</v>
      </c>
      <c r="AY136" s="13" t="s">
        <v>123</v>
      </c>
      <c r="BE136" s="138">
        <f t="shared" ref="BE136:BE142" si="14">IF(N136="základní",J136,0)</f>
        <v>0</v>
      </c>
      <c r="BF136" s="138">
        <f t="shared" ref="BF136:BF142" si="15">IF(N136="snížená",J136,0)</f>
        <v>0</v>
      </c>
      <c r="BG136" s="138">
        <f t="shared" ref="BG136:BG142" si="16">IF(N136="zákl. přenesená",J136,0)</f>
        <v>0</v>
      </c>
      <c r="BH136" s="138">
        <f t="shared" ref="BH136:BH142" si="17">IF(N136="sníž. přenesená",J136,0)</f>
        <v>0</v>
      </c>
      <c r="BI136" s="138">
        <f t="shared" ref="BI136:BI142" si="18">IF(N136="nulová",J136,0)</f>
        <v>0</v>
      </c>
      <c r="BJ136" s="13" t="s">
        <v>77</v>
      </c>
      <c r="BK136" s="138">
        <f t="shared" ref="BK136:BK142" si="19">ROUND(I136*H136,2)</f>
        <v>0</v>
      </c>
      <c r="BL136" s="13" t="s">
        <v>127</v>
      </c>
      <c r="BM136" s="137" t="s">
        <v>165</v>
      </c>
    </row>
    <row r="137" spans="2:65" s="1" customFormat="1" ht="33" customHeight="1" x14ac:dyDescent="0.2">
      <c r="B137" s="125"/>
      <c r="C137" s="126">
        <v>12</v>
      </c>
      <c r="D137" s="126" t="s">
        <v>125</v>
      </c>
      <c r="E137" s="127" t="s">
        <v>163</v>
      </c>
      <c r="F137" s="128" t="s">
        <v>164</v>
      </c>
      <c r="G137" s="129" t="s">
        <v>133</v>
      </c>
      <c r="H137" s="130">
        <v>1</v>
      </c>
      <c r="I137" s="131"/>
      <c r="J137" s="131">
        <f t="shared" si="10"/>
        <v>0</v>
      </c>
      <c r="K137" s="132"/>
      <c r="L137" s="25"/>
      <c r="M137" s="133" t="s">
        <v>1</v>
      </c>
      <c r="N137" s="134" t="s">
        <v>36</v>
      </c>
      <c r="O137" s="135">
        <v>0</v>
      </c>
      <c r="P137" s="135">
        <f t="shared" si="11"/>
        <v>0</v>
      </c>
      <c r="Q137" s="135">
        <v>0</v>
      </c>
      <c r="R137" s="135">
        <f t="shared" si="12"/>
        <v>0</v>
      </c>
      <c r="S137" s="135">
        <v>0</v>
      </c>
      <c r="T137" s="136">
        <f t="shared" si="13"/>
        <v>0</v>
      </c>
      <c r="AR137" s="137" t="s">
        <v>127</v>
      </c>
      <c r="AT137" s="137" t="s">
        <v>125</v>
      </c>
      <c r="AU137" s="137" t="s">
        <v>78</v>
      </c>
      <c r="AY137" s="13" t="s">
        <v>123</v>
      </c>
      <c r="BE137" s="138">
        <f t="shared" si="14"/>
        <v>0</v>
      </c>
      <c r="BF137" s="138">
        <f t="shared" si="15"/>
        <v>0</v>
      </c>
      <c r="BG137" s="138">
        <f t="shared" si="16"/>
        <v>0</v>
      </c>
      <c r="BH137" s="138">
        <f t="shared" si="17"/>
        <v>0</v>
      </c>
      <c r="BI137" s="138">
        <f t="shared" si="18"/>
        <v>0</v>
      </c>
      <c r="BJ137" s="13" t="s">
        <v>77</v>
      </c>
      <c r="BK137" s="138">
        <f t="shared" si="19"/>
        <v>0</v>
      </c>
      <c r="BL137" s="13" t="s">
        <v>127</v>
      </c>
      <c r="BM137" s="137" t="s">
        <v>168</v>
      </c>
    </row>
    <row r="138" spans="2:65" s="1" customFormat="1" ht="24.15" customHeight="1" x14ac:dyDescent="0.2">
      <c r="B138" s="125"/>
      <c r="C138" s="126">
        <v>13</v>
      </c>
      <c r="D138" s="126" t="s">
        <v>125</v>
      </c>
      <c r="E138" s="127" t="s">
        <v>166</v>
      </c>
      <c r="F138" s="128" t="s">
        <v>167</v>
      </c>
      <c r="G138" s="129" t="s">
        <v>133</v>
      </c>
      <c r="H138" s="130">
        <v>1</v>
      </c>
      <c r="I138" s="131"/>
      <c r="J138" s="131">
        <f t="shared" si="10"/>
        <v>0</v>
      </c>
      <c r="K138" s="132"/>
      <c r="L138" s="25"/>
      <c r="M138" s="133" t="s">
        <v>1</v>
      </c>
      <c r="N138" s="134" t="s">
        <v>36</v>
      </c>
      <c r="O138" s="135">
        <v>0</v>
      </c>
      <c r="P138" s="135">
        <f t="shared" si="11"/>
        <v>0</v>
      </c>
      <c r="Q138" s="135">
        <v>0</v>
      </c>
      <c r="R138" s="135">
        <f t="shared" si="12"/>
        <v>0</v>
      </c>
      <c r="S138" s="135">
        <v>0</v>
      </c>
      <c r="T138" s="136">
        <f t="shared" si="13"/>
        <v>0</v>
      </c>
      <c r="AR138" s="137" t="s">
        <v>127</v>
      </c>
      <c r="AT138" s="137" t="s">
        <v>125</v>
      </c>
      <c r="AU138" s="137" t="s">
        <v>78</v>
      </c>
      <c r="AY138" s="13" t="s">
        <v>123</v>
      </c>
      <c r="BE138" s="138">
        <f t="shared" si="14"/>
        <v>0</v>
      </c>
      <c r="BF138" s="138">
        <f t="shared" si="15"/>
        <v>0</v>
      </c>
      <c r="BG138" s="138">
        <f t="shared" si="16"/>
        <v>0</v>
      </c>
      <c r="BH138" s="138">
        <f t="shared" si="17"/>
        <v>0</v>
      </c>
      <c r="BI138" s="138">
        <f t="shared" si="18"/>
        <v>0</v>
      </c>
      <c r="BJ138" s="13" t="s">
        <v>77</v>
      </c>
      <c r="BK138" s="138">
        <f t="shared" si="19"/>
        <v>0</v>
      </c>
      <c r="BL138" s="13" t="s">
        <v>127</v>
      </c>
      <c r="BM138" s="137" t="s">
        <v>171</v>
      </c>
    </row>
    <row r="139" spans="2:65" s="1" customFormat="1" ht="24.15" customHeight="1" x14ac:dyDescent="0.2">
      <c r="B139" s="125"/>
      <c r="C139" s="126">
        <v>14</v>
      </c>
      <c r="D139" s="126" t="s">
        <v>125</v>
      </c>
      <c r="E139" s="127" t="s">
        <v>169</v>
      </c>
      <c r="F139" s="128" t="s">
        <v>170</v>
      </c>
      <c r="G139" s="129" t="s">
        <v>133</v>
      </c>
      <c r="H139" s="130">
        <v>2.1</v>
      </c>
      <c r="I139" s="131"/>
      <c r="J139" s="131">
        <f t="shared" si="10"/>
        <v>0</v>
      </c>
      <c r="K139" s="132"/>
      <c r="L139" s="25"/>
      <c r="M139" s="133" t="s">
        <v>1</v>
      </c>
      <c r="N139" s="134" t="s">
        <v>36</v>
      </c>
      <c r="O139" s="135">
        <v>0</v>
      </c>
      <c r="P139" s="135">
        <f t="shared" si="11"/>
        <v>0</v>
      </c>
      <c r="Q139" s="135">
        <v>0</v>
      </c>
      <c r="R139" s="135">
        <f t="shared" si="12"/>
        <v>0</v>
      </c>
      <c r="S139" s="135">
        <v>0</v>
      </c>
      <c r="T139" s="136">
        <f t="shared" si="13"/>
        <v>0</v>
      </c>
      <c r="AR139" s="137" t="s">
        <v>127</v>
      </c>
      <c r="AT139" s="137" t="s">
        <v>125</v>
      </c>
      <c r="AU139" s="137" t="s">
        <v>78</v>
      </c>
      <c r="AY139" s="13" t="s">
        <v>123</v>
      </c>
      <c r="BE139" s="138">
        <f t="shared" si="14"/>
        <v>0</v>
      </c>
      <c r="BF139" s="138">
        <f t="shared" si="15"/>
        <v>0</v>
      </c>
      <c r="BG139" s="138">
        <f t="shared" si="16"/>
        <v>0</v>
      </c>
      <c r="BH139" s="138">
        <f t="shared" si="17"/>
        <v>0</v>
      </c>
      <c r="BI139" s="138">
        <f t="shared" si="18"/>
        <v>0</v>
      </c>
      <c r="BJ139" s="13" t="s">
        <v>77</v>
      </c>
      <c r="BK139" s="138">
        <f t="shared" si="19"/>
        <v>0</v>
      </c>
      <c r="BL139" s="13" t="s">
        <v>127</v>
      </c>
      <c r="BM139" s="137" t="s">
        <v>174</v>
      </c>
    </row>
    <row r="140" spans="2:65" s="1" customFormat="1" ht="33" customHeight="1" x14ac:dyDescent="0.2">
      <c r="B140" s="125"/>
      <c r="C140" s="126">
        <v>15</v>
      </c>
      <c r="D140" s="126" t="s">
        <v>125</v>
      </c>
      <c r="E140" s="127" t="s">
        <v>172</v>
      </c>
      <c r="F140" s="128" t="s">
        <v>173</v>
      </c>
      <c r="G140" s="129" t="s">
        <v>133</v>
      </c>
      <c r="H140" s="130">
        <v>2.1</v>
      </c>
      <c r="I140" s="131"/>
      <c r="J140" s="131">
        <f t="shared" si="10"/>
        <v>0</v>
      </c>
      <c r="K140" s="132"/>
      <c r="L140" s="25"/>
      <c r="M140" s="133" t="s">
        <v>1</v>
      </c>
      <c r="N140" s="134" t="s">
        <v>36</v>
      </c>
      <c r="O140" s="135">
        <v>0</v>
      </c>
      <c r="P140" s="135">
        <f t="shared" si="11"/>
        <v>0</v>
      </c>
      <c r="Q140" s="135">
        <v>0</v>
      </c>
      <c r="R140" s="135">
        <f t="shared" si="12"/>
        <v>0</v>
      </c>
      <c r="S140" s="135">
        <v>0</v>
      </c>
      <c r="T140" s="136">
        <f t="shared" si="13"/>
        <v>0</v>
      </c>
      <c r="AR140" s="137" t="s">
        <v>127</v>
      </c>
      <c r="AT140" s="137" t="s">
        <v>125</v>
      </c>
      <c r="AU140" s="137" t="s">
        <v>78</v>
      </c>
      <c r="AY140" s="13" t="s">
        <v>123</v>
      </c>
      <c r="BE140" s="138">
        <f t="shared" si="14"/>
        <v>0</v>
      </c>
      <c r="BF140" s="138">
        <f t="shared" si="15"/>
        <v>0</v>
      </c>
      <c r="BG140" s="138">
        <f t="shared" si="16"/>
        <v>0</v>
      </c>
      <c r="BH140" s="138">
        <f t="shared" si="17"/>
        <v>0</v>
      </c>
      <c r="BI140" s="138">
        <f t="shared" si="18"/>
        <v>0</v>
      </c>
      <c r="BJ140" s="13" t="s">
        <v>77</v>
      </c>
      <c r="BK140" s="138">
        <f t="shared" si="19"/>
        <v>0</v>
      </c>
      <c r="BL140" s="13" t="s">
        <v>127</v>
      </c>
      <c r="BM140" s="137" t="s">
        <v>177</v>
      </c>
    </row>
    <row r="141" spans="2:65" s="1" customFormat="1" ht="24.15" customHeight="1" x14ac:dyDescent="0.2">
      <c r="B141" s="125"/>
      <c r="C141" s="126">
        <v>16</v>
      </c>
      <c r="D141" s="126" t="s">
        <v>125</v>
      </c>
      <c r="E141" s="127" t="s">
        <v>175</v>
      </c>
      <c r="F141" s="128" t="s">
        <v>176</v>
      </c>
      <c r="G141" s="129" t="s">
        <v>133</v>
      </c>
      <c r="H141" s="130">
        <v>2.1</v>
      </c>
      <c r="I141" s="131"/>
      <c r="J141" s="131">
        <f t="shared" si="10"/>
        <v>0</v>
      </c>
      <c r="K141" s="132"/>
      <c r="L141" s="25"/>
      <c r="M141" s="133" t="s">
        <v>1</v>
      </c>
      <c r="N141" s="134" t="s">
        <v>36</v>
      </c>
      <c r="O141" s="135">
        <v>0</v>
      </c>
      <c r="P141" s="135">
        <f t="shared" si="11"/>
        <v>0</v>
      </c>
      <c r="Q141" s="135">
        <v>0</v>
      </c>
      <c r="R141" s="135">
        <f t="shared" si="12"/>
        <v>0</v>
      </c>
      <c r="S141" s="135">
        <v>0</v>
      </c>
      <c r="T141" s="136">
        <f t="shared" si="13"/>
        <v>0</v>
      </c>
      <c r="AR141" s="137" t="s">
        <v>127</v>
      </c>
      <c r="AT141" s="137" t="s">
        <v>125</v>
      </c>
      <c r="AU141" s="137" t="s">
        <v>78</v>
      </c>
      <c r="AY141" s="13" t="s">
        <v>123</v>
      </c>
      <c r="BE141" s="138">
        <f t="shared" si="14"/>
        <v>0</v>
      </c>
      <c r="BF141" s="138">
        <f t="shared" si="15"/>
        <v>0</v>
      </c>
      <c r="BG141" s="138">
        <f t="shared" si="16"/>
        <v>0</v>
      </c>
      <c r="BH141" s="138">
        <f t="shared" si="17"/>
        <v>0</v>
      </c>
      <c r="BI141" s="138">
        <f t="shared" si="18"/>
        <v>0</v>
      </c>
      <c r="BJ141" s="13" t="s">
        <v>77</v>
      </c>
      <c r="BK141" s="138">
        <f t="shared" si="19"/>
        <v>0</v>
      </c>
      <c r="BL141" s="13" t="s">
        <v>127</v>
      </c>
      <c r="BM141" s="137" t="s">
        <v>180</v>
      </c>
    </row>
    <row r="142" spans="2:65" s="1" customFormat="1" ht="24.15" customHeight="1" x14ac:dyDescent="0.2">
      <c r="B142" s="125"/>
      <c r="C142" s="126">
        <v>17</v>
      </c>
      <c r="D142" s="126" t="s">
        <v>125</v>
      </c>
      <c r="E142" s="127" t="s">
        <v>178</v>
      </c>
      <c r="F142" s="128" t="s">
        <v>179</v>
      </c>
      <c r="G142" s="129" t="s">
        <v>133</v>
      </c>
      <c r="H142" s="130">
        <v>2.1</v>
      </c>
      <c r="I142" s="131"/>
      <c r="J142" s="131">
        <f t="shared" si="10"/>
        <v>0</v>
      </c>
      <c r="K142" s="132"/>
      <c r="L142" s="25"/>
      <c r="M142" s="133" t="s">
        <v>1</v>
      </c>
      <c r="N142" s="134" t="s">
        <v>36</v>
      </c>
      <c r="O142" s="135">
        <v>0</v>
      </c>
      <c r="P142" s="135">
        <f t="shared" si="11"/>
        <v>0</v>
      </c>
      <c r="Q142" s="135">
        <v>0</v>
      </c>
      <c r="R142" s="135">
        <f t="shared" si="12"/>
        <v>0</v>
      </c>
      <c r="S142" s="135">
        <v>0</v>
      </c>
      <c r="T142" s="136">
        <f t="shared" si="13"/>
        <v>0</v>
      </c>
      <c r="AR142" s="137" t="s">
        <v>127</v>
      </c>
      <c r="AT142" s="137" t="s">
        <v>125</v>
      </c>
      <c r="AU142" s="137" t="s">
        <v>78</v>
      </c>
      <c r="AY142" s="13" t="s">
        <v>123</v>
      </c>
      <c r="BE142" s="138">
        <f t="shared" si="14"/>
        <v>0</v>
      </c>
      <c r="BF142" s="138">
        <f t="shared" si="15"/>
        <v>0</v>
      </c>
      <c r="BG142" s="138">
        <f t="shared" si="16"/>
        <v>0</v>
      </c>
      <c r="BH142" s="138">
        <f t="shared" si="17"/>
        <v>0</v>
      </c>
      <c r="BI142" s="138">
        <f t="shared" si="18"/>
        <v>0</v>
      </c>
      <c r="BJ142" s="13" t="s">
        <v>77</v>
      </c>
      <c r="BK142" s="138">
        <f t="shared" si="19"/>
        <v>0</v>
      </c>
      <c r="BL142" s="13" t="s">
        <v>127</v>
      </c>
      <c r="BM142" s="137" t="s">
        <v>190</v>
      </c>
    </row>
    <row r="143" spans="2:65" s="11" customFormat="1" ht="22.95" customHeight="1" x14ac:dyDescent="0.25">
      <c r="B143" s="114"/>
      <c r="D143" s="115" t="s">
        <v>70</v>
      </c>
      <c r="E143" s="123" t="s">
        <v>181</v>
      </c>
      <c r="F143" s="123" t="s">
        <v>182</v>
      </c>
      <c r="J143" s="124">
        <f>J145+J147</f>
        <v>0</v>
      </c>
      <c r="L143" s="114"/>
      <c r="M143" s="118"/>
      <c r="P143" s="119">
        <f>SUM(P144:P147)</f>
        <v>0.45400000000000001</v>
      </c>
      <c r="R143" s="119">
        <f>SUM(R144:R147)</f>
        <v>0</v>
      </c>
      <c r="T143" s="120">
        <f>SUM(T144:T147)</f>
        <v>0</v>
      </c>
      <c r="AR143" s="115" t="s">
        <v>77</v>
      </c>
      <c r="AT143" s="121" t="s">
        <v>70</v>
      </c>
      <c r="AU143" s="121" t="s">
        <v>77</v>
      </c>
      <c r="AY143" s="115" t="s">
        <v>123</v>
      </c>
      <c r="BK143" s="122">
        <f>SUM(BK144:BK147)</f>
        <v>0</v>
      </c>
    </row>
    <row r="144" spans="2:65" s="1" customFormat="1" ht="28.8" x14ac:dyDescent="0.2">
      <c r="B144" s="25"/>
      <c r="D144" s="139" t="s">
        <v>130</v>
      </c>
      <c r="F144" s="140" t="s">
        <v>184</v>
      </c>
      <c r="L144" s="25"/>
      <c r="M144" s="141"/>
      <c r="T144" s="49"/>
      <c r="AT144" s="13" t="s">
        <v>130</v>
      </c>
      <c r="AU144" s="13" t="s">
        <v>78</v>
      </c>
    </row>
    <row r="145" spans="2:65" s="1" customFormat="1" ht="44.25" customHeight="1" x14ac:dyDescent="0.2">
      <c r="B145" s="125"/>
      <c r="C145" s="126">
        <v>18</v>
      </c>
      <c r="D145" s="126" t="s">
        <v>125</v>
      </c>
      <c r="E145" s="127" t="s">
        <v>185</v>
      </c>
      <c r="F145" s="128" t="s">
        <v>186</v>
      </c>
      <c r="G145" s="129" t="s">
        <v>183</v>
      </c>
      <c r="H145" s="130">
        <v>1</v>
      </c>
      <c r="I145" s="131"/>
      <c r="J145" s="131">
        <f>ROUND(I145*H145,2)</f>
        <v>0</v>
      </c>
      <c r="K145" s="132"/>
      <c r="L145" s="25"/>
      <c r="M145" s="133" t="s">
        <v>1</v>
      </c>
      <c r="N145" s="134" t="s">
        <v>36</v>
      </c>
      <c r="O145" s="135">
        <v>0.45400000000000001</v>
      </c>
      <c r="P145" s="135">
        <f>O145*H145</f>
        <v>0.45400000000000001</v>
      </c>
      <c r="Q145" s="135">
        <v>0</v>
      </c>
      <c r="R145" s="135">
        <f>Q145*H145</f>
        <v>0</v>
      </c>
      <c r="S145" s="135">
        <v>0</v>
      </c>
      <c r="T145" s="136">
        <f>S145*H145</f>
        <v>0</v>
      </c>
      <c r="AR145" s="137" t="s">
        <v>127</v>
      </c>
      <c r="AT145" s="137" t="s">
        <v>125</v>
      </c>
      <c r="AU145" s="137" t="s">
        <v>78</v>
      </c>
      <c r="AY145" s="13" t="s">
        <v>123</v>
      </c>
      <c r="BE145" s="138">
        <f>IF(N145="základní",J145,0)</f>
        <v>0</v>
      </c>
      <c r="BF145" s="138">
        <f>IF(N145="snížená",J145,0)</f>
        <v>0</v>
      </c>
      <c r="BG145" s="138">
        <f>IF(N145="zákl. přenesená",J145,0)</f>
        <v>0</v>
      </c>
      <c r="BH145" s="138">
        <f>IF(N145="sníž. přenesená",J145,0)</f>
        <v>0</v>
      </c>
      <c r="BI145" s="138">
        <f>IF(N145="nulová",J145,0)</f>
        <v>0</v>
      </c>
      <c r="BJ145" s="13" t="s">
        <v>77</v>
      </c>
      <c r="BK145" s="138">
        <f>ROUND(I145*H145,2)</f>
        <v>0</v>
      </c>
      <c r="BL145" s="13" t="s">
        <v>127</v>
      </c>
      <c r="BM145" s="137" t="s">
        <v>203</v>
      </c>
    </row>
    <row r="146" spans="2:65" s="1" customFormat="1" ht="28.8" x14ac:dyDescent="0.2">
      <c r="B146" s="25"/>
      <c r="D146" s="139" t="s">
        <v>130</v>
      </c>
      <c r="F146" s="140" t="s">
        <v>187</v>
      </c>
      <c r="L146" s="25"/>
      <c r="M146" s="141"/>
      <c r="T146" s="49"/>
      <c r="AT146" s="13" t="s">
        <v>130</v>
      </c>
      <c r="AU146" s="13" t="s">
        <v>78</v>
      </c>
    </row>
    <row r="147" spans="2:65" s="1" customFormat="1" ht="16.5" customHeight="1" x14ac:dyDescent="0.2">
      <c r="B147" s="125"/>
      <c r="C147" s="126">
        <v>19</v>
      </c>
      <c r="D147" s="126" t="s">
        <v>125</v>
      </c>
      <c r="E147" s="127" t="s">
        <v>188</v>
      </c>
      <c r="F147" s="128" t="s">
        <v>189</v>
      </c>
      <c r="G147" s="129" t="s">
        <v>183</v>
      </c>
      <c r="H147" s="130">
        <v>1</v>
      </c>
      <c r="I147" s="131"/>
      <c r="J147" s="131">
        <f>ROUND(I147*H147,2)</f>
        <v>0</v>
      </c>
      <c r="K147" s="132"/>
      <c r="L147" s="25"/>
      <c r="M147" s="133" t="s">
        <v>1</v>
      </c>
      <c r="N147" s="134" t="s">
        <v>36</v>
      </c>
      <c r="O147" s="135">
        <v>0</v>
      </c>
      <c r="P147" s="135">
        <f>O147*H147</f>
        <v>0</v>
      </c>
      <c r="Q147" s="135">
        <v>0</v>
      </c>
      <c r="R147" s="135">
        <f>Q147*H147</f>
        <v>0</v>
      </c>
      <c r="S147" s="135">
        <v>0</v>
      </c>
      <c r="T147" s="136">
        <f>S147*H147</f>
        <v>0</v>
      </c>
      <c r="AR147" s="137" t="s">
        <v>127</v>
      </c>
      <c r="AT147" s="137" t="s">
        <v>125</v>
      </c>
      <c r="AU147" s="137" t="s">
        <v>78</v>
      </c>
      <c r="AY147" s="13" t="s">
        <v>123</v>
      </c>
      <c r="BE147" s="138">
        <f>IF(N147="základní",J147,0)</f>
        <v>0</v>
      </c>
      <c r="BF147" s="138">
        <f>IF(N147="snížená",J147,0)</f>
        <v>0</v>
      </c>
      <c r="BG147" s="138">
        <f>IF(N147="zákl. přenesená",J147,0)</f>
        <v>0</v>
      </c>
      <c r="BH147" s="138">
        <f>IF(N147="sníž. přenesená",J147,0)</f>
        <v>0</v>
      </c>
      <c r="BI147" s="138">
        <f>IF(N147="nulová",J147,0)</f>
        <v>0</v>
      </c>
      <c r="BJ147" s="13" t="s">
        <v>77</v>
      </c>
      <c r="BK147" s="138">
        <f>ROUND(I147*H147,2)</f>
        <v>0</v>
      </c>
      <c r="BL147" s="13" t="s">
        <v>127</v>
      </c>
      <c r="BM147" s="137" t="s">
        <v>204</v>
      </c>
    </row>
    <row r="148" spans="2:65" s="11" customFormat="1" ht="25.95" customHeight="1" x14ac:dyDescent="0.25">
      <c r="B148" s="114"/>
      <c r="D148" s="115" t="s">
        <v>70</v>
      </c>
      <c r="E148" s="116" t="s">
        <v>191</v>
      </c>
      <c r="F148" s="116" t="s">
        <v>192</v>
      </c>
      <c r="J148" s="117">
        <f>J149+J151</f>
        <v>0</v>
      </c>
      <c r="L148" s="114"/>
      <c r="M148" s="118"/>
      <c r="P148" s="119" t="e">
        <f>P149+P151+P152+#REF!</f>
        <v>#REF!</v>
      </c>
      <c r="R148" s="119" t="e">
        <f>R149+R151+R152+#REF!</f>
        <v>#REF!</v>
      </c>
      <c r="T148" s="120" t="e">
        <f>T149+T151+T152+#REF!</f>
        <v>#REF!</v>
      </c>
      <c r="AR148" s="115" t="s">
        <v>124</v>
      </c>
      <c r="AT148" s="121" t="s">
        <v>70</v>
      </c>
      <c r="AU148" s="121" t="s">
        <v>71</v>
      </c>
      <c r="AY148" s="115" t="s">
        <v>123</v>
      </c>
      <c r="BK148" s="122" t="e">
        <f>BK149+BK151+BK152+#REF!</f>
        <v>#REF!</v>
      </c>
    </row>
    <row r="149" spans="2:65" s="11" customFormat="1" ht="22.95" customHeight="1" x14ac:dyDescent="0.25">
      <c r="B149" s="114"/>
      <c r="D149" s="115" t="s">
        <v>70</v>
      </c>
      <c r="E149" s="123" t="s">
        <v>193</v>
      </c>
      <c r="F149" s="123" t="s">
        <v>194</v>
      </c>
      <c r="J149" s="124">
        <f>J150</f>
        <v>0</v>
      </c>
      <c r="L149" s="114"/>
      <c r="M149" s="118"/>
      <c r="P149" s="119">
        <f>P150</f>
        <v>0</v>
      </c>
      <c r="R149" s="119">
        <f>R150</f>
        <v>0</v>
      </c>
      <c r="T149" s="120">
        <f>T150</f>
        <v>0</v>
      </c>
      <c r="AR149" s="115" t="s">
        <v>124</v>
      </c>
      <c r="AT149" s="121" t="s">
        <v>70</v>
      </c>
      <c r="AU149" s="121" t="s">
        <v>77</v>
      </c>
      <c r="AY149" s="115" t="s">
        <v>123</v>
      </c>
      <c r="BK149" s="122">
        <f>BK150</f>
        <v>0</v>
      </c>
    </row>
    <row r="150" spans="2:65" s="1" customFormat="1" ht="16.5" customHeight="1" x14ac:dyDescent="0.2">
      <c r="B150" s="125"/>
      <c r="C150" s="126">
        <v>20</v>
      </c>
      <c r="D150" s="126" t="s">
        <v>125</v>
      </c>
      <c r="E150" s="127" t="s">
        <v>195</v>
      </c>
      <c r="F150" s="128" t="s">
        <v>194</v>
      </c>
      <c r="G150" s="129" t="s">
        <v>183</v>
      </c>
      <c r="H150" s="130">
        <v>1</v>
      </c>
      <c r="I150" s="131"/>
      <c r="J150" s="131">
        <f>ROUND(I150*H150,2)</f>
        <v>0</v>
      </c>
      <c r="K150" s="132"/>
      <c r="L150" s="25"/>
      <c r="M150" s="133" t="s">
        <v>1</v>
      </c>
      <c r="N150" s="134" t="s">
        <v>36</v>
      </c>
      <c r="O150" s="135">
        <v>0</v>
      </c>
      <c r="P150" s="135">
        <f>O150*H150</f>
        <v>0</v>
      </c>
      <c r="Q150" s="135">
        <v>0</v>
      </c>
      <c r="R150" s="135">
        <f>Q150*H150</f>
        <v>0</v>
      </c>
      <c r="S150" s="135">
        <v>0</v>
      </c>
      <c r="T150" s="136">
        <f>S150*H150</f>
        <v>0</v>
      </c>
      <c r="AR150" s="137" t="s">
        <v>196</v>
      </c>
      <c r="AT150" s="137" t="s">
        <v>125</v>
      </c>
      <c r="AU150" s="137" t="s">
        <v>78</v>
      </c>
      <c r="AY150" s="13" t="s">
        <v>123</v>
      </c>
      <c r="BE150" s="138">
        <f>IF(N150="základní",J150,0)</f>
        <v>0</v>
      </c>
      <c r="BF150" s="138">
        <f>IF(N150="snížená",J150,0)</f>
        <v>0</v>
      </c>
      <c r="BG150" s="138">
        <f>IF(N150="zákl. přenesená",J150,0)</f>
        <v>0</v>
      </c>
      <c r="BH150" s="138">
        <f>IF(N150="sníž. přenesená",J150,0)</f>
        <v>0</v>
      </c>
      <c r="BI150" s="138">
        <f>IF(N150="nulová",J150,0)</f>
        <v>0</v>
      </c>
      <c r="BJ150" s="13" t="s">
        <v>77</v>
      </c>
      <c r="BK150" s="138">
        <f>ROUND(I150*H150,2)</f>
        <v>0</v>
      </c>
      <c r="BL150" s="13" t="s">
        <v>196</v>
      </c>
      <c r="BM150" s="137" t="s">
        <v>205</v>
      </c>
    </row>
    <row r="151" spans="2:65" s="11" customFormat="1" ht="22.95" customHeight="1" x14ac:dyDescent="0.25">
      <c r="B151" s="114"/>
      <c r="D151" s="115" t="s">
        <v>70</v>
      </c>
      <c r="E151" s="123" t="s">
        <v>197</v>
      </c>
      <c r="F151" s="123" t="s">
        <v>198</v>
      </c>
      <c r="J151" s="124">
        <f>J152</f>
        <v>0</v>
      </c>
      <c r="L151" s="114"/>
      <c r="M151" s="118"/>
      <c r="P151" s="119" t="e">
        <f>#REF!</f>
        <v>#REF!</v>
      </c>
      <c r="R151" s="119" t="e">
        <f>#REF!</f>
        <v>#REF!</v>
      </c>
      <c r="T151" s="120" t="e">
        <f>#REF!</f>
        <v>#REF!</v>
      </c>
      <c r="AR151" s="115" t="s">
        <v>124</v>
      </c>
      <c r="AT151" s="121" t="s">
        <v>70</v>
      </c>
      <c r="AU151" s="121" t="s">
        <v>77</v>
      </c>
      <c r="AY151" s="115" t="s">
        <v>123</v>
      </c>
      <c r="BK151" s="122" t="e">
        <f>#REF!</f>
        <v>#REF!</v>
      </c>
    </row>
    <row r="152" spans="2:65" s="11" customFormat="1" ht="22.95" customHeight="1" x14ac:dyDescent="0.25">
      <c r="B152" s="114"/>
      <c r="D152" s="115" t="s">
        <v>70</v>
      </c>
      <c r="E152" s="123" t="s">
        <v>199</v>
      </c>
      <c r="F152" s="123" t="s">
        <v>200</v>
      </c>
      <c r="J152" s="124">
        <f>J153</f>
        <v>0</v>
      </c>
      <c r="L152" s="114"/>
      <c r="M152" s="118"/>
      <c r="P152" s="119">
        <f>P153</f>
        <v>0</v>
      </c>
      <c r="R152" s="119">
        <f>R153</f>
        <v>0</v>
      </c>
      <c r="T152" s="120">
        <f>T153</f>
        <v>0</v>
      </c>
      <c r="AR152" s="115" t="s">
        <v>124</v>
      </c>
      <c r="AT152" s="121" t="s">
        <v>70</v>
      </c>
      <c r="AU152" s="121" t="s">
        <v>77</v>
      </c>
      <c r="AY152" s="115" t="s">
        <v>123</v>
      </c>
      <c r="BK152" s="122">
        <f>BK153</f>
        <v>0</v>
      </c>
    </row>
    <row r="153" spans="2:65" s="1" customFormat="1" ht="16.5" customHeight="1" x14ac:dyDescent="0.2">
      <c r="B153" s="125"/>
      <c r="C153" s="126">
        <v>21</v>
      </c>
      <c r="D153" s="126" t="s">
        <v>125</v>
      </c>
      <c r="E153" s="127" t="s">
        <v>201</v>
      </c>
      <c r="F153" s="128" t="s">
        <v>202</v>
      </c>
      <c r="G153" s="129" t="s">
        <v>183</v>
      </c>
      <c r="H153" s="130">
        <v>1</v>
      </c>
      <c r="I153" s="131"/>
      <c r="J153" s="131">
        <f>ROUND(I153*H153,2)</f>
        <v>0</v>
      </c>
      <c r="K153" s="132"/>
      <c r="L153" s="25"/>
      <c r="M153" s="133" t="s">
        <v>1</v>
      </c>
      <c r="N153" s="134" t="s">
        <v>36</v>
      </c>
      <c r="O153" s="135">
        <v>0</v>
      </c>
      <c r="P153" s="135">
        <f>O153*H153</f>
        <v>0</v>
      </c>
      <c r="Q153" s="135">
        <v>0</v>
      </c>
      <c r="R153" s="135">
        <f>Q153*H153</f>
        <v>0</v>
      </c>
      <c r="S153" s="135">
        <v>0</v>
      </c>
      <c r="T153" s="136">
        <f>S153*H153</f>
        <v>0</v>
      </c>
      <c r="AR153" s="137" t="s">
        <v>196</v>
      </c>
      <c r="AT153" s="137" t="s">
        <v>125</v>
      </c>
      <c r="AU153" s="137" t="s">
        <v>78</v>
      </c>
      <c r="AY153" s="13" t="s">
        <v>123</v>
      </c>
      <c r="BE153" s="138">
        <f>IF(N153="základní",J153,0)</f>
        <v>0</v>
      </c>
      <c r="BF153" s="138">
        <f>IF(N153="snížená",J153,0)</f>
        <v>0</v>
      </c>
      <c r="BG153" s="138">
        <f>IF(N153="zákl. přenesená",J153,0)</f>
        <v>0</v>
      </c>
      <c r="BH153" s="138">
        <f>IF(N153="sníž. přenesená",J153,0)</f>
        <v>0</v>
      </c>
      <c r="BI153" s="138">
        <f>IF(N153="nulová",J153,0)</f>
        <v>0</v>
      </c>
      <c r="BJ153" s="13" t="s">
        <v>77</v>
      </c>
      <c r="BK153" s="138">
        <f>ROUND(I153*H153,2)</f>
        <v>0</v>
      </c>
      <c r="BL153" s="13" t="s">
        <v>196</v>
      </c>
      <c r="BM153" s="137" t="s">
        <v>206</v>
      </c>
    </row>
    <row r="154" spans="2:65" s="1" customFormat="1" ht="6.9" customHeight="1" x14ac:dyDescent="0.2">
      <c r="B154" s="37"/>
      <c r="C154" s="38"/>
      <c r="D154" s="38"/>
      <c r="E154" s="38"/>
      <c r="F154" s="38"/>
      <c r="G154" s="38"/>
      <c r="H154" s="38"/>
      <c r="I154" s="38"/>
      <c r="J154" s="38"/>
      <c r="K154" s="38"/>
      <c r="L154" s="25"/>
    </row>
  </sheetData>
  <autoFilter ref="C122:K153" xr:uid="{00000000-0009-0000-0000-000002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47"/>
  <sheetViews>
    <sheetView showGridLines="0" tabSelected="1" topLeftCell="A128" workbookViewId="0">
      <selection activeCell="F152" sqref="F152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88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84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78</v>
      </c>
    </row>
    <row r="4" spans="2:46" ht="24.9" customHeight="1" x14ac:dyDescent="0.2">
      <c r="B4" s="16"/>
      <c r="D4" s="17" t="s">
        <v>94</v>
      </c>
      <c r="L4" s="16"/>
      <c r="M4" s="81" t="s">
        <v>10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2" t="s">
        <v>14</v>
      </c>
      <c r="L6" s="16"/>
    </row>
    <row r="7" spans="2:46" ht="16.5" customHeight="1" x14ac:dyDescent="0.2">
      <c r="B7" s="16"/>
      <c r="E7" s="194" t="str">
        <f>'Rekapitulace stavby'!K6</f>
        <v>Město Šluknov - opravy stavebních závad mostů po HMP</v>
      </c>
      <c r="F7" s="195"/>
      <c r="G7" s="195"/>
      <c r="H7" s="195"/>
      <c r="L7" s="16"/>
    </row>
    <row r="8" spans="2:46" s="1" customFormat="1" ht="12" customHeight="1" x14ac:dyDescent="0.2">
      <c r="B8" s="25"/>
      <c r="D8" s="22" t="s">
        <v>95</v>
      </c>
      <c r="L8" s="25"/>
    </row>
    <row r="9" spans="2:46" s="1" customFormat="1" ht="16.5" customHeight="1" x14ac:dyDescent="0.2">
      <c r="B9" s="25"/>
      <c r="E9" s="159" t="s">
        <v>259</v>
      </c>
      <c r="F9" s="193"/>
      <c r="G9" s="193"/>
      <c r="H9" s="193"/>
      <c r="L9" s="25"/>
    </row>
    <row r="10" spans="2:46" s="1" customFormat="1" x14ac:dyDescent="0.2">
      <c r="B10" s="25"/>
      <c r="L10" s="25"/>
    </row>
    <row r="11" spans="2:46" s="1" customFormat="1" ht="12" customHeight="1" x14ac:dyDescent="0.2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2:46" s="1" customFormat="1" ht="12" customHeight="1" x14ac:dyDescent="0.2">
      <c r="B12" s="25"/>
      <c r="D12" s="22" t="s">
        <v>18</v>
      </c>
      <c r="F12" s="20" t="s">
        <v>23</v>
      </c>
      <c r="I12" s="22" t="s">
        <v>20</v>
      </c>
      <c r="J12" s="45">
        <f>'Rekapitulace stavby'!AN8</f>
        <v>0</v>
      </c>
      <c r="L12" s="25"/>
    </row>
    <row r="13" spans="2:46" s="1" customFormat="1" ht="10.95" customHeight="1" x14ac:dyDescent="0.2">
      <c r="B13" s="25"/>
      <c r="L13" s="25"/>
    </row>
    <row r="14" spans="2:46" s="1" customFormat="1" ht="12" customHeight="1" x14ac:dyDescent="0.2">
      <c r="B14" s="25"/>
      <c r="D14" s="22" t="s">
        <v>21</v>
      </c>
      <c r="I14" s="22" t="s">
        <v>22</v>
      </c>
      <c r="J14" s="20" t="str">
        <f>IF('Rekapitulace stavby'!AN10="","",'Rekapitulace stavby'!AN10)</f>
        <v/>
      </c>
      <c r="L14" s="25"/>
    </row>
    <row r="15" spans="2:46" s="1" customFormat="1" ht="18" customHeight="1" x14ac:dyDescent="0.2">
      <c r="B15" s="25"/>
      <c r="E15" s="20" t="str">
        <f>IF('Rekapitulace stavby'!E11="","",'Rekapitulace stavby'!E11)</f>
        <v xml:space="preserve"> </v>
      </c>
      <c r="I15" s="22" t="s">
        <v>24</v>
      </c>
      <c r="J15" s="20" t="str">
        <f>IF('Rekapitulace stavby'!AN11="","",'Rekapitulace stavby'!AN11)</f>
        <v/>
      </c>
      <c r="L15" s="25"/>
    </row>
    <row r="16" spans="2:46" s="1" customFormat="1" ht="6.9" customHeight="1" x14ac:dyDescent="0.2">
      <c r="B16" s="25"/>
      <c r="L16" s="25"/>
    </row>
    <row r="17" spans="2:12" s="1" customFormat="1" ht="12" customHeight="1" x14ac:dyDescent="0.2">
      <c r="B17" s="25"/>
      <c r="D17" s="22" t="s">
        <v>25</v>
      </c>
      <c r="I17" s="22" t="s">
        <v>22</v>
      </c>
      <c r="J17" s="20" t="str">
        <f>'Rekapitulace stavby'!AN13</f>
        <v/>
      </c>
      <c r="L17" s="25"/>
    </row>
    <row r="18" spans="2:12" s="1" customFormat="1" ht="18" customHeight="1" x14ac:dyDescent="0.2">
      <c r="B18" s="25"/>
      <c r="E18" s="181" t="str">
        <f>'Rekapitulace stavby'!E14</f>
        <v xml:space="preserve"> </v>
      </c>
      <c r="F18" s="181"/>
      <c r="G18" s="181"/>
      <c r="H18" s="181"/>
      <c r="I18" s="22" t="s">
        <v>24</v>
      </c>
      <c r="J18" s="20" t="str">
        <f>'Rekapitulace stavby'!AN14</f>
        <v/>
      </c>
      <c r="L18" s="25"/>
    </row>
    <row r="19" spans="2:12" s="1" customFormat="1" ht="6.9" customHeight="1" x14ac:dyDescent="0.2">
      <c r="B19" s="25"/>
      <c r="L19" s="25"/>
    </row>
    <row r="20" spans="2:12" s="1" customFormat="1" ht="12" customHeight="1" x14ac:dyDescent="0.2">
      <c r="B20" s="25"/>
      <c r="D20" s="22" t="s">
        <v>26</v>
      </c>
      <c r="I20" s="22" t="s">
        <v>22</v>
      </c>
      <c r="J20" s="20" t="str">
        <f>IF('Rekapitulace stavby'!AN16="","",'Rekapitulace stavby'!AN16)</f>
        <v/>
      </c>
      <c r="L20" s="25"/>
    </row>
    <row r="21" spans="2:12" s="1" customFormat="1" ht="18" customHeight="1" x14ac:dyDescent="0.2">
      <c r="B21" s="25"/>
      <c r="E21" s="20" t="str">
        <f>IF('Rekapitulace stavby'!E17="","",'Rekapitulace stavby'!E17)</f>
        <v xml:space="preserve"> </v>
      </c>
      <c r="I21" s="22" t="s">
        <v>24</v>
      </c>
      <c r="J21" s="20" t="str">
        <f>IF('Rekapitulace stavby'!AN17="","",'Rekapitulace stavby'!AN17)</f>
        <v/>
      </c>
      <c r="L21" s="25"/>
    </row>
    <row r="22" spans="2:12" s="1" customFormat="1" ht="6.9" customHeight="1" x14ac:dyDescent="0.2">
      <c r="B22" s="25"/>
      <c r="L22" s="25"/>
    </row>
    <row r="23" spans="2:12" s="1" customFormat="1" ht="12" customHeight="1" x14ac:dyDescent="0.2">
      <c r="B23" s="25"/>
      <c r="D23" s="22" t="s">
        <v>28</v>
      </c>
      <c r="I23" s="22" t="s">
        <v>22</v>
      </c>
      <c r="J23" s="20" t="str">
        <f>IF('Rekapitulace stavby'!AN19="","",'Rekapitulace stavby'!AN19)</f>
        <v/>
      </c>
      <c r="L23" s="25"/>
    </row>
    <row r="24" spans="2:12" s="1" customFormat="1" ht="18" customHeight="1" x14ac:dyDescent="0.2">
      <c r="B24" s="25"/>
      <c r="E24" s="20"/>
      <c r="I24" s="22" t="s">
        <v>24</v>
      </c>
      <c r="J24" s="20" t="str">
        <f>IF('Rekapitulace stavby'!AN20="","",'Rekapitulace stavby'!AN20)</f>
        <v/>
      </c>
      <c r="L24" s="25"/>
    </row>
    <row r="25" spans="2:12" s="1" customFormat="1" ht="6.9" customHeight="1" x14ac:dyDescent="0.2">
      <c r="B25" s="25"/>
      <c r="L25" s="25"/>
    </row>
    <row r="26" spans="2:12" s="1" customFormat="1" ht="12" customHeight="1" x14ac:dyDescent="0.2">
      <c r="B26" s="25"/>
      <c r="D26" s="22" t="s">
        <v>30</v>
      </c>
      <c r="L26" s="25"/>
    </row>
    <row r="27" spans="2:12" s="7" customFormat="1" ht="16.5" customHeight="1" x14ac:dyDescent="0.2">
      <c r="B27" s="82"/>
      <c r="E27" s="184" t="s">
        <v>1</v>
      </c>
      <c r="F27" s="184"/>
      <c r="G27" s="184"/>
      <c r="H27" s="184"/>
      <c r="L27" s="82"/>
    </row>
    <row r="28" spans="2:12" s="1" customFormat="1" ht="6.9" customHeight="1" x14ac:dyDescent="0.2">
      <c r="B28" s="25"/>
      <c r="L28" s="25"/>
    </row>
    <row r="29" spans="2:12" s="1" customFormat="1" ht="6.9" customHeight="1" x14ac:dyDescent="0.2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 x14ac:dyDescent="0.2">
      <c r="B30" s="25"/>
      <c r="D30" s="83" t="s">
        <v>31</v>
      </c>
      <c r="J30" s="59">
        <f>ROUND(J122, 2)</f>
        <v>0</v>
      </c>
      <c r="L30" s="25"/>
    </row>
    <row r="31" spans="2:12" s="1" customFormat="1" ht="6.9" customHeight="1" x14ac:dyDescent="0.2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" customHeight="1" x14ac:dyDescent="0.2">
      <c r="B32" s="25"/>
      <c r="F32" s="28" t="s">
        <v>33</v>
      </c>
      <c r="I32" s="28" t="s">
        <v>32</v>
      </c>
      <c r="J32" s="28" t="s">
        <v>34</v>
      </c>
      <c r="L32" s="25"/>
    </row>
    <row r="33" spans="2:12" s="1" customFormat="1" ht="14.4" customHeight="1" x14ac:dyDescent="0.2">
      <c r="B33" s="25"/>
      <c r="D33" s="48" t="s">
        <v>35</v>
      </c>
      <c r="E33" s="22" t="s">
        <v>36</v>
      </c>
      <c r="F33" s="84">
        <f>ROUND((SUM(BE122:BE146)),  2)</f>
        <v>0</v>
      </c>
      <c r="I33" s="85">
        <v>0.21</v>
      </c>
      <c r="J33" s="84">
        <f>ROUND(((SUM(BE122:BE146))*I33),  2)</f>
        <v>0</v>
      </c>
      <c r="L33" s="25"/>
    </row>
    <row r="34" spans="2:12" s="1" customFormat="1" ht="14.4" customHeight="1" x14ac:dyDescent="0.2">
      <c r="B34" s="25"/>
      <c r="E34" s="22" t="s">
        <v>37</v>
      </c>
      <c r="F34" s="84">
        <f>ROUND((SUM(BF122:BF146)),  2)</f>
        <v>0</v>
      </c>
      <c r="I34" s="85">
        <v>0.15</v>
      </c>
      <c r="J34" s="84">
        <f>ROUND(((SUM(BF122:BF146))*I34),  2)</f>
        <v>0</v>
      </c>
      <c r="L34" s="25"/>
    </row>
    <row r="35" spans="2:12" s="1" customFormat="1" ht="14.4" hidden="1" customHeight="1" x14ac:dyDescent="0.2">
      <c r="B35" s="25"/>
      <c r="E35" s="22" t="s">
        <v>38</v>
      </c>
      <c r="F35" s="84">
        <f>ROUND((SUM(BG122:BG146)),  2)</f>
        <v>0</v>
      </c>
      <c r="I35" s="85">
        <v>0.21</v>
      </c>
      <c r="J35" s="84">
        <f>0</f>
        <v>0</v>
      </c>
      <c r="L35" s="25"/>
    </row>
    <row r="36" spans="2:12" s="1" customFormat="1" ht="14.4" hidden="1" customHeight="1" x14ac:dyDescent="0.2">
      <c r="B36" s="25"/>
      <c r="E36" s="22" t="s">
        <v>39</v>
      </c>
      <c r="F36" s="84">
        <f>ROUND((SUM(BH122:BH146)),  2)</f>
        <v>0</v>
      </c>
      <c r="I36" s="85">
        <v>0.15</v>
      </c>
      <c r="J36" s="84">
        <f>0</f>
        <v>0</v>
      </c>
      <c r="L36" s="25"/>
    </row>
    <row r="37" spans="2:12" s="1" customFormat="1" ht="14.4" hidden="1" customHeight="1" x14ac:dyDescent="0.2">
      <c r="B37" s="25"/>
      <c r="E37" s="22" t="s">
        <v>40</v>
      </c>
      <c r="F37" s="84">
        <f>ROUND((SUM(BI122:BI146)),  2)</f>
        <v>0</v>
      </c>
      <c r="I37" s="85">
        <v>0</v>
      </c>
      <c r="J37" s="84">
        <f>0</f>
        <v>0</v>
      </c>
      <c r="L37" s="25"/>
    </row>
    <row r="38" spans="2:12" s="1" customFormat="1" ht="6.9" customHeight="1" x14ac:dyDescent="0.2">
      <c r="B38" s="25"/>
      <c r="L38" s="25"/>
    </row>
    <row r="39" spans="2:12" s="1" customFormat="1" ht="25.35" customHeight="1" x14ac:dyDescent="0.2">
      <c r="B39" s="25"/>
      <c r="C39" s="86"/>
      <c r="D39" s="87" t="s">
        <v>41</v>
      </c>
      <c r="E39" s="50"/>
      <c r="F39" s="50"/>
      <c r="G39" s="88" t="s">
        <v>42</v>
      </c>
      <c r="H39" s="89" t="s">
        <v>43</v>
      </c>
      <c r="I39" s="50"/>
      <c r="J39" s="90">
        <f>SUM(J30:J37)</f>
        <v>0</v>
      </c>
      <c r="K39" s="91"/>
      <c r="L39" s="25"/>
    </row>
    <row r="40" spans="2:12" s="1" customFormat="1" ht="14.4" customHeight="1" x14ac:dyDescent="0.2">
      <c r="B40" s="25"/>
      <c r="L40" s="25"/>
    </row>
    <row r="41" spans="2:12" ht="14.4" customHeight="1" x14ac:dyDescent="0.2">
      <c r="B41" s="16"/>
      <c r="L41" s="16"/>
    </row>
    <row r="42" spans="2:12" ht="14.4" customHeight="1" x14ac:dyDescent="0.2">
      <c r="B42" s="16"/>
      <c r="L42" s="16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5"/>
      <c r="D50" s="34" t="s">
        <v>44</v>
      </c>
      <c r="E50" s="35"/>
      <c r="F50" s="35"/>
      <c r="G50" s="34" t="s">
        <v>45</v>
      </c>
      <c r="H50" s="35"/>
      <c r="I50" s="35"/>
      <c r="J50" s="35"/>
      <c r="K50" s="35"/>
      <c r="L50" s="25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5"/>
      <c r="D61" s="36" t="s">
        <v>46</v>
      </c>
      <c r="E61" s="27"/>
      <c r="F61" s="92" t="s">
        <v>47</v>
      </c>
      <c r="G61" s="36" t="s">
        <v>46</v>
      </c>
      <c r="H61" s="27"/>
      <c r="I61" s="27"/>
      <c r="J61" s="93" t="s">
        <v>47</v>
      </c>
      <c r="K61" s="27"/>
      <c r="L61" s="25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5"/>
      <c r="D65" s="34" t="s">
        <v>48</v>
      </c>
      <c r="E65" s="35"/>
      <c r="F65" s="35"/>
      <c r="G65" s="34" t="s">
        <v>49</v>
      </c>
      <c r="H65" s="35"/>
      <c r="I65" s="35"/>
      <c r="J65" s="35"/>
      <c r="K65" s="35"/>
      <c r="L65" s="25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5"/>
      <c r="D76" s="36" t="s">
        <v>46</v>
      </c>
      <c r="E76" s="27"/>
      <c r="F76" s="92" t="s">
        <v>47</v>
      </c>
      <c r="G76" s="36" t="s">
        <v>46</v>
      </c>
      <c r="H76" s="27"/>
      <c r="I76" s="27"/>
      <c r="J76" s="93" t="s">
        <v>47</v>
      </c>
      <c r="K76" s="27"/>
      <c r="L76" s="25"/>
    </row>
    <row r="77" spans="2:12" s="1" customFormat="1" ht="14.4" customHeight="1" x14ac:dyDescent="0.2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" customHeight="1" x14ac:dyDescent="0.2">
      <c r="B82" s="25"/>
      <c r="C82" s="17" t="s">
        <v>96</v>
      </c>
      <c r="L82" s="25"/>
    </row>
    <row r="83" spans="2:47" s="1" customFormat="1" ht="6.9" customHeight="1" x14ac:dyDescent="0.2">
      <c r="B83" s="25"/>
      <c r="L83" s="25"/>
    </row>
    <row r="84" spans="2:47" s="1" customFormat="1" ht="12" customHeight="1" x14ac:dyDescent="0.2">
      <c r="B84" s="25"/>
      <c r="C84" s="22" t="s">
        <v>14</v>
      </c>
      <c r="L84" s="25"/>
    </row>
    <row r="85" spans="2:47" s="1" customFormat="1" ht="16.5" customHeight="1" x14ac:dyDescent="0.2">
      <c r="B85" s="25"/>
      <c r="E85" s="194" t="str">
        <f>E7</f>
        <v>Město Šluknov - opravy stavebních závad mostů po HMP</v>
      </c>
      <c r="F85" s="195"/>
      <c r="G85" s="195"/>
      <c r="H85" s="195"/>
      <c r="L85" s="25"/>
    </row>
    <row r="86" spans="2:47" s="1" customFormat="1" ht="12" customHeight="1" x14ac:dyDescent="0.2">
      <c r="B86" s="25"/>
      <c r="C86" s="22" t="s">
        <v>95</v>
      </c>
      <c r="L86" s="25"/>
    </row>
    <row r="87" spans="2:47" s="1" customFormat="1" ht="16.5" customHeight="1" x14ac:dyDescent="0.2">
      <c r="B87" s="25"/>
      <c r="E87" s="159" t="str">
        <f>E9</f>
        <v>002 - Most ev. č. Kr-M-19</v>
      </c>
      <c r="F87" s="193"/>
      <c r="G87" s="193"/>
      <c r="H87" s="193"/>
      <c r="L87" s="25"/>
    </row>
    <row r="88" spans="2:47" s="1" customFormat="1" ht="6.9" customHeight="1" x14ac:dyDescent="0.2">
      <c r="B88" s="25"/>
      <c r="L88" s="25"/>
    </row>
    <row r="89" spans="2:47" s="1" customFormat="1" ht="12" customHeight="1" x14ac:dyDescent="0.2">
      <c r="B89" s="25"/>
      <c r="C89" s="22" t="s">
        <v>18</v>
      </c>
      <c r="F89" s="20" t="str">
        <f>F12</f>
        <v xml:space="preserve"> </v>
      </c>
      <c r="I89" s="22" t="s">
        <v>20</v>
      </c>
      <c r="J89" s="45">
        <f>IF(J12="","",J12)</f>
        <v>0</v>
      </c>
      <c r="L89" s="25"/>
    </row>
    <row r="90" spans="2:47" s="1" customFormat="1" ht="6.9" customHeight="1" x14ac:dyDescent="0.2">
      <c r="B90" s="25"/>
      <c r="L90" s="25"/>
    </row>
    <row r="91" spans="2:47" s="1" customFormat="1" ht="15.15" customHeight="1" x14ac:dyDescent="0.2">
      <c r="B91" s="25"/>
      <c r="C91" s="22" t="s">
        <v>21</v>
      </c>
      <c r="F91" s="20" t="str">
        <f>E15</f>
        <v xml:space="preserve"> </v>
      </c>
      <c r="I91" s="22" t="s">
        <v>26</v>
      </c>
      <c r="J91" s="23" t="str">
        <f>E21</f>
        <v xml:space="preserve"> </v>
      </c>
      <c r="L91" s="25"/>
    </row>
    <row r="92" spans="2:47" s="1" customFormat="1" ht="15.15" customHeight="1" x14ac:dyDescent="0.2">
      <c r="B92" s="25"/>
      <c r="C92" s="22" t="s">
        <v>25</v>
      </c>
      <c r="F92" s="20" t="str">
        <f>IF(E18="","",E18)</f>
        <v xml:space="preserve"> </v>
      </c>
      <c r="I92" s="22" t="s">
        <v>28</v>
      </c>
      <c r="J92" s="23">
        <f>E24</f>
        <v>0</v>
      </c>
      <c r="L92" s="25"/>
    </row>
    <row r="93" spans="2:47" s="1" customFormat="1" ht="10.35" customHeight="1" x14ac:dyDescent="0.2">
      <c r="B93" s="25"/>
      <c r="L93" s="25"/>
    </row>
    <row r="94" spans="2:47" s="1" customFormat="1" ht="29.25" customHeight="1" x14ac:dyDescent="0.2">
      <c r="B94" s="25"/>
      <c r="C94" s="94" t="s">
        <v>97</v>
      </c>
      <c r="D94" s="86"/>
      <c r="E94" s="86"/>
      <c r="F94" s="86"/>
      <c r="G94" s="86"/>
      <c r="H94" s="86"/>
      <c r="I94" s="86"/>
      <c r="J94" s="95" t="s">
        <v>98</v>
      </c>
      <c r="K94" s="86"/>
      <c r="L94" s="25"/>
    </row>
    <row r="95" spans="2:47" s="1" customFormat="1" ht="10.35" customHeight="1" x14ac:dyDescent="0.2">
      <c r="B95" s="25"/>
      <c r="L95" s="25"/>
    </row>
    <row r="96" spans="2:47" s="1" customFormat="1" ht="22.95" customHeight="1" x14ac:dyDescent="0.2">
      <c r="B96" s="25"/>
      <c r="C96" s="96" t="s">
        <v>99</v>
      </c>
      <c r="J96" s="59">
        <f>J122</f>
        <v>0</v>
      </c>
      <c r="L96" s="25"/>
      <c r="AU96" s="13" t="s">
        <v>100</v>
      </c>
    </row>
    <row r="97" spans="2:12" s="8" customFormat="1" ht="24.9" customHeight="1" x14ac:dyDescent="0.2">
      <c r="B97" s="97"/>
      <c r="D97" s="98" t="s">
        <v>101</v>
      </c>
      <c r="E97" s="99"/>
      <c r="F97" s="99"/>
      <c r="G97" s="99"/>
      <c r="H97" s="99"/>
      <c r="I97" s="99"/>
      <c r="J97" s="100">
        <f>J123</f>
        <v>0</v>
      </c>
      <c r="L97" s="97"/>
    </row>
    <row r="98" spans="2:12" s="9" customFormat="1" ht="19.95" customHeight="1" x14ac:dyDescent="0.2">
      <c r="B98" s="101"/>
      <c r="D98" s="102" t="s">
        <v>102</v>
      </c>
      <c r="E98" s="103"/>
      <c r="F98" s="103"/>
      <c r="G98" s="103"/>
      <c r="H98" s="103"/>
      <c r="I98" s="103"/>
      <c r="J98" s="104">
        <f>J124</f>
        <v>0</v>
      </c>
      <c r="L98" s="101"/>
    </row>
    <row r="99" spans="2:12" s="9" customFormat="1" ht="19.95" customHeight="1" x14ac:dyDescent="0.2">
      <c r="B99" s="101"/>
      <c r="D99" s="102" t="s">
        <v>103</v>
      </c>
      <c r="E99" s="103"/>
      <c r="F99" s="103"/>
      <c r="G99" s="103"/>
      <c r="H99" s="103"/>
      <c r="I99" s="103"/>
      <c r="J99" s="104">
        <f>J138</f>
        <v>0</v>
      </c>
      <c r="L99" s="101"/>
    </row>
    <row r="100" spans="2:12" s="8" customFormat="1" ht="24.9" customHeight="1" x14ac:dyDescent="0.2">
      <c r="B100" s="97"/>
      <c r="D100" s="98" t="s">
        <v>104</v>
      </c>
      <c r="E100" s="99"/>
      <c r="F100" s="99"/>
      <c r="G100" s="99"/>
      <c r="H100" s="99"/>
      <c r="I100" s="99"/>
      <c r="J100" s="100">
        <f>J142</f>
        <v>0</v>
      </c>
      <c r="L100" s="97"/>
    </row>
    <row r="101" spans="2:12" s="9" customFormat="1" ht="19.95" customHeight="1" x14ac:dyDescent="0.2">
      <c r="B101" s="101"/>
      <c r="D101" s="102" t="s">
        <v>105</v>
      </c>
      <c r="E101" s="103"/>
      <c r="F101" s="103"/>
      <c r="G101" s="103"/>
      <c r="H101" s="103"/>
      <c r="I101" s="103"/>
      <c r="J101" s="104">
        <f>J143</f>
        <v>0</v>
      </c>
      <c r="L101" s="101"/>
    </row>
    <row r="102" spans="2:12" s="9" customFormat="1" ht="19.95" customHeight="1" x14ac:dyDescent="0.2">
      <c r="B102" s="101"/>
      <c r="D102" s="102" t="s">
        <v>107</v>
      </c>
      <c r="E102" s="103"/>
      <c r="F102" s="103"/>
      <c r="G102" s="103"/>
      <c r="H102" s="103"/>
      <c r="I102" s="103"/>
      <c r="J102" s="104">
        <f>J145</f>
        <v>0</v>
      </c>
      <c r="L102" s="101"/>
    </row>
    <row r="103" spans="2:12" s="1" customFormat="1" ht="21.75" customHeight="1" x14ac:dyDescent="0.2">
      <c r="B103" s="25"/>
      <c r="L103" s="25"/>
    </row>
    <row r="104" spans="2:12" s="1" customFormat="1" ht="6.9" customHeight="1" x14ac:dyDescent="0.2"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25"/>
    </row>
    <row r="108" spans="2:12" s="1" customFormat="1" ht="6.9" customHeight="1" x14ac:dyDescent="0.2"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25"/>
    </row>
    <row r="109" spans="2:12" s="1" customFormat="1" ht="24.9" customHeight="1" x14ac:dyDescent="0.2">
      <c r="B109" s="25"/>
      <c r="C109" s="17" t="s">
        <v>108</v>
      </c>
      <c r="L109" s="25"/>
    </row>
    <row r="110" spans="2:12" s="1" customFormat="1" ht="6.9" customHeight="1" x14ac:dyDescent="0.2">
      <c r="B110" s="25"/>
      <c r="L110" s="25"/>
    </row>
    <row r="111" spans="2:12" s="1" customFormat="1" ht="12" customHeight="1" x14ac:dyDescent="0.2">
      <c r="B111" s="25"/>
      <c r="C111" s="22" t="s">
        <v>14</v>
      </c>
      <c r="L111" s="25"/>
    </row>
    <row r="112" spans="2:12" s="1" customFormat="1" ht="16.5" customHeight="1" x14ac:dyDescent="0.2">
      <c r="B112" s="25"/>
      <c r="E112" s="194" t="str">
        <f>E7</f>
        <v>Město Šluknov - opravy stavebních závad mostů po HMP</v>
      </c>
      <c r="F112" s="195"/>
      <c r="G112" s="195"/>
      <c r="H112" s="195"/>
      <c r="L112" s="25"/>
    </row>
    <row r="113" spans="2:65" s="1" customFormat="1" ht="12" customHeight="1" x14ac:dyDescent="0.2">
      <c r="B113" s="25"/>
      <c r="C113" s="22" t="s">
        <v>95</v>
      </c>
      <c r="L113" s="25"/>
    </row>
    <row r="114" spans="2:65" s="1" customFormat="1" ht="16.5" customHeight="1" x14ac:dyDescent="0.2">
      <c r="B114" s="25"/>
      <c r="E114" s="159" t="str">
        <f>E9</f>
        <v>002 - Most ev. č. Kr-M-19</v>
      </c>
      <c r="F114" s="193"/>
      <c r="G114" s="193"/>
      <c r="H114" s="193"/>
      <c r="L114" s="25"/>
    </row>
    <row r="115" spans="2:65" s="1" customFormat="1" ht="6.9" customHeight="1" x14ac:dyDescent="0.2">
      <c r="B115" s="25"/>
      <c r="L115" s="25"/>
    </row>
    <row r="116" spans="2:65" s="1" customFormat="1" ht="12" customHeight="1" x14ac:dyDescent="0.2">
      <c r="B116" s="25"/>
      <c r="C116" s="22" t="s">
        <v>18</v>
      </c>
      <c r="F116" s="20" t="str">
        <f>F12</f>
        <v xml:space="preserve"> </v>
      </c>
      <c r="I116" s="22" t="s">
        <v>20</v>
      </c>
      <c r="J116" s="45">
        <f>IF(J12="","",J12)</f>
        <v>0</v>
      </c>
      <c r="L116" s="25"/>
    </row>
    <row r="117" spans="2:65" s="1" customFormat="1" ht="6.9" customHeight="1" x14ac:dyDescent="0.2">
      <c r="B117" s="25"/>
      <c r="L117" s="25"/>
    </row>
    <row r="118" spans="2:65" s="1" customFormat="1" ht="15.15" customHeight="1" x14ac:dyDescent="0.2">
      <c r="B118" s="25"/>
      <c r="C118" s="22" t="s">
        <v>21</v>
      </c>
      <c r="F118" s="20" t="str">
        <f>E15</f>
        <v xml:space="preserve"> </v>
      </c>
      <c r="I118" s="22" t="s">
        <v>26</v>
      </c>
      <c r="J118" s="23" t="str">
        <f>E21</f>
        <v xml:space="preserve"> </v>
      </c>
      <c r="L118" s="25"/>
    </row>
    <row r="119" spans="2:65" s="1" customFormat="1" ht="15.15" customHeight="1" x14ac:dyDescent="0.2">
      <c r="B119" s="25"/>
      <c r="C119" s="22" t="s">
        <v>25</v>
      </c>
      <c r="F119" s="20" t="str">
        <f>IF(E18="","",E18)</f>
        <v xml:space="preserve"> </v>
      </c>
      <c r="I119" s="22" t="s">
        <v>28</v>
      </c>
      <c r="J119" s="23"/>
      <c r="L119" s="25"/>
    </row>
    <row r="120" spans="2:65" s="1" customFormat="1" ht="10.35" customHeight="1" x14ac:dyDescent="0.2">
      <c r="B120" s="25"/>
      <c r="L120" s="25"/>
    </row>
    <row r="121" spans="2:65" s="10" customFormat="1" ht="29.25" customHeight="1" x14ac:dyDescent="0.2">
      <c r="B121" s="105"/>
      <c r="C121" s="106" t="s">
        <v>109</v>
      </c>
      <c r="D121" s="107" t="s">
        <v>56</v>
      </c>
      <c r="E121" s="107" t="s">
        <v>52</v>
      </c>
      <c r="F121" s="107" t="s">
        <v>53</v>
      </c>
      <c r="G121" s="107" t="s">
        <v>110</v>
      </c>
      <c r="H121" s="107" t="s">
        <v>111</v>
      </c>
      <c r="I121" s="107" t="s">
        <v>112</v>
      </c>
      <c r="J121" s="108" t="s">
        <v>98</v>
      </c>
      <c r="K121" s="109" t="s">
        <v>113</v>
      </c>
      <c r="L121" s="105"/>
      <c r="M121" s="52" t="s">
        <v>1</v>
      </c>
      <c r="N121" s="53" t="s">
        <v>35</v>
      </c>
      <c r="O121" s="53" t="s">
        <v>114</v>
      </c>
      <c r="P121" s="53" t="s">
        <v>115</v>
      </c>
      <c r="Q121" s="53" t="s">
        <v>116</v>
      </c>
      <c r="R121" s="53" t="s">
        <v>117</v>
      </c>
      <c r="S121" s="53" t="s">
        <v>118</v>
      </c>
      <c r="T121" s="54" t="s">
        <v>119</v>
      </c>
    </row>
    <row r="122" spans="2:65" s="1" customFormat="1" ht="22.95" customHeight="1" x14ac:dyDescent="0.3">
      <c r="B122" s="25"/>
      <c r="C122" s="57" t="s">
        <v>120</v>
      </c>
      <c r="J122" s="110">
        <f>J123+J142</f>
        <v>0</v>
      </c>
      <c r="L122" s="25"/>
      <c r="M122" s="55"/>
      <c r="N122" s="46"/>
      <c r="O122" s="46"/>
      <c r="P122" s="111" t="e">
        <f>P123+P142</f>
        <v>#REF!</v>
      </c>
      <c r="Q122" s="46"/>
      <c r="R122" s="111" t="e">
        <f>R123+R142</f>
        <v>#REF!</v>
      </c>
      <c r="S122" s="46"/>
      <c r="T122" s="112" t="e">
        <f>T123+T142</f>
        <v>#REF!</v>
      </c>
      <c r="AT122" s="13" t="s">
        <v>70</v>
      </c>
      <c r="AU122" s="13" t="s">
        <v>100</v>
      </c>
      <c r="BK122" s="113" t="e">
        <f>BK123+BK142</f>
        <v>#REF!</v>
      </c>
    </row>
    <row r="123" spans="2:65" s="11" customFormat="1" ht="25.95" customHeight="1" x14ac:dyDescent="0.25">
      <c r="B123" s="114"/>
      <c r="D123" s="115" t="s">
        <v>70</v>
      </c>
      <c r="E123" s="116" t="s">
        <v>121</v>
      </c>
      <c r="F123" s="116" t="s">
        <v>122</v>
      </c>
      <c r="J123" s="117">
        <f>J124+J138</f>
        <v>0</v>
      </c>
      <c r="L123" s="114"/>
      <c r="M123" s="118"/>
      <c r="P123" s="119">
        <f>P124+P138</f>
        <v>0.45400000000000001</v>
      </c>
      <c r="R123" s="119">
        <f>R124+R138</f>
        <v>0</v>
      </c>
      <c r="T123" s="120">
        <f>T124+T138</f>
        <v>0</v>
      </c>
      <c r="AR123" s="115" t="s">
        <v>77</v>
      </c>
      <c r="AT123" s="121" t="s">
        <v>70</v>
      </c>
      <c r="AU123" s="121" t="s">
        <v>71</v>
      </c>
      <c r="AY123" s="115" t="s">
        <v>123</v>
      </c>
      <c r="BK123" s="122">
        <f>BK124+BK138</f>
        <v>0</v>
      </c>
    </row>
    <row r="124" spans="2:65" s="11" customFormat="1" ht="22.95" customHeight="1" x14ac:dyDescent="0.25">
      <c r="B124" s="114"/>
      <c r="D124" s="115" t="s">
        <v>70</v>
      </c>
      <c r="E124" s="123" t="s">
        <v>128</v>
      </c>
      <c r="F124" s="123" t="s">
        <v>129</v>
      </c>
      <c r="J124" s="124">
        <f>J125+J126+J127+J128+J129+J130+J131+J132+J133+J134+J135+J136+J137</f>
        <v>0</v>
      </c>
      <c r="L124" s="114"/>
      <c r="M124" s="118"/>
      <c r="P124" s="119">
        <f>SUM(P125:P133)</f>
        <v>0</v>
      </c>
      <c r="R124" s="119">
        <f>SUM(R125:R133)</f>
        <v>0</v>
      </c>
      <c r="T124" s="120">
        <f>SUM(T125:T133)</f>
        <v>0</v>
      </c>
      <c r="AR124" s="115" t="s">
        <v>77</v>
      </c>
      <c r="AT124" s="121" t="s">
        <v>70</v>
      </c>
      <c r="AU124" s="121" t="s">
        <v>77</v>
      </c>
      <c r="AY124" s="115" t="s">
        <v>123</v>
      </c>
      <c r="BK124" s="122">
        <f>SUM(BK125:BK133)</f>
        <v>0</v>
      </c>
    </row>
    <row r="125" spans="2:65" s="1" customFormat="1" ht="25.8" customHeight="1" x14ac:dyDescent="0.2">
      <c r="B125" s="125"/>
      <c r="C125" s="126">
        <v>1</v>
      </c>
      <c r="D125" s="126" t="s">
        <v>125</v>
      </c>
      <c r="E125" s="127" t="s">
        <v>131</v>
      </c>
      <c r="F125" s="128" t="s">
        <v>132</v>
      </c>
      <c r="G125" s="129" t="s">
        <v>133</v>
      </c>
      <c r="H125" s="130">
        <v>4.84</v>
      </c>
      <c r="I125" s="131"/>
      <c r="J125" s="131">
        <f t="shared" ref="J125:J133" si="0">ROUND(I125*H125,2)</f>
        <v>0</v>
      </c>
      <c r="K125" s="132"/>
      <c r="L125" s="25"/>
      <c r="M125" s="133" t="s">
        <v>1</v>
      </c>
      <c r="N125" s="134" t="s">
        <v>36</v>
      </c>
      <c r="O125" s="135">
        <v>0</v>
      </c>
      <c r="P125" s="135">
        <f t="shared" ref="P125:P133" si="1">O125*H125</f>
        <v>0</v>
      </c>
      <c r="Q125" s="135">
        <v>0</v>
      </c>
      <c r="R125" s="135">
        <f t="shared" ref="R125:R133" si="2">Q125*H125</f>
        <v>0</v>
      </c>
      <c r="S125" s="135">
        <v>0</v>
      </c>
      <c r="T125" s="136">
        <f t="shared" ref="T125:T133" si="3">S125*H125</f>
        <v>0</v>
      </c>
      <c r="AR125" s="137" t="s">
        <v>127</v>
      </c>
      <c r="AT125" s="137" t="s">
        <v>125</v>
      </c>
      <c r="AU125" s="137" t="s">
        <v>78</v>
      </c>
      <c r="AY125" s="13" t="s">
        <v>123</v>
      </c>
      <c r="BE125" s="138">
        <f t="shared" ref="BE125:BE133" si="4">IF(N125="základní",J125,0)</f>
        <v>0</v>
      </c>
      <c r="BF125" s="138">
        <f t="shared" ref="BF125:BF133" si="5">IF(N125="snížená",J125,0)</f>
        <v>0</v>
      </c>
      <c r="BG125" s="138">
        <f t="shared" ref="BG125:BG133" si="6">IF(N125="zákl. přenesená",J125,0)</f>
        <v>0</v>
      </c>
      <c r="BH125" s="138">
        <f t="shared" ref="BH125:BH133" si="7">IF(N125="sníž. přenesená",J125,0)</f>
        <v>0</v>
      </c>
      <c r="BI125" s="138">
        <f t="shared" ref="BI125:BI133" si="8">IF(N125="nulová",J125,0)</f>
        <v>0</v>
      </c>
      <c r="BJ125" s="13" t="s">
        <v>77</v>
      </c>
      <c r="BK125" s="138">
        <f t="shared" ref="BK125:BK133" si="9">ROUND(I125*H125,2)</f>
        <v>0</v>
      </c>
      <c r="BL125" s="13" t="s">
        <v>127</v>
      </c>
      <c r="BM125" s="137" t="s">
        <v>78</v>
      </c>
    </row>
    <row r="126" spans="2:65" s="1" customFormat="1" ht="33" customHeight="1" x14ac:dyDescent="0.2">
      <c r="B126" s="125"/>
      <c r="C126" s="126">
        <v>2</v>
      </c>
      <c r="D126" s="126" t="s">
        <v>125</v>
      </c>
      <c r="E126" s="127" t="s">
        <v>137</v>
      </c>
      <c r="F126" s="128" t="s">
        <v>138</v>
      </c>
      <c r="G126" s="129" t="s">
        <v>133</v>
      </c>
      <c r="H126" s="130">
        <v>4.84</v>
      </c>
      <c r="I126" s="131"/>
      <c r="J126" s="131">
        <f t="shared" si="0"/>
        <v>0</v>
      </c>
      <c r="K126" s="132"/>
      <c r="L126" s="25"/>
      <c r="M126" s="133" t="s">
        <v>1</v>
      </c>
      <c r="N126" s="134" t="s">
        <v>36</v>
      </c>
      <c r="O126" s="135">
        <v>0</v>
      </c>
      <c r="P126" s="135">
        <f t="shared" si="1"/>
        <v>0</v>
      </c>
      <c r="Q126" s="135">
        <v>0</v>
      </c>
      <c r="R126" s="135">
        <f t="shared" si="2"/>
        <v>0</v>
      </c>
      <c r="S126" s="135">
        <v>0</v>
      </c>
      <c r="T126" s="136">
        <f t="shared" si="3"/>
        <v>0</v>
      </c>
      <c r="AR126" s="137" t="s">
        <v>127</v>
      </c>
      <c r="AT126" s="137" t="s">
        <v>125</v>
      </c>
      <c r="AU126" s="137" t="s">
        <v>78</v>
      </c>
      <c r="AY126" s="13" t="s">
        <v>123</v>
      </c>
      <c r="BE126" s="138">
        <f t="shared" si="4"/>
        <v>0</v>
      </c>
      <c r="BF126" s="138">
        <f t="shared" si="5"/>
        <v>0</v>
      </c>
      <c r="BG126" s="138">
        <f t="shared" si="6"/>
        <v>0</v>
      </c>
      <c r="BH126" s="138">
        <f t="shared" si="7"/>
        <v>0</v>
      </c>
      <c r="BI126" s="138">
        <f t="shared" si="8"/>
        <v>0</v>
      </c>
      <c r="BJ126" s="13" t="s">
        <v>77</v>
      </c>
      <c r="BK126" s="138">
        <f t="shared" si="9"/>
        <v>0</v>
      </c>
      <c r="BL126" s="13" t="s">
        <v>127</v>
      </c>
      <c r="BM126" s="137" t="s">
        <v>127</v>
      </c>
    </row>
    <row r="127" spans="2:65" s="1" customFormat="1" ht="24.15" customHeight="1" x14ac:dyDescent="0.2">
      <c r="B127" s="125"/>
      <c r="C127" s="126">
        <v>3</v>
      </c>
      <c r="D127" s="126" t="s">
        <v>125</v>
      </c>
      <c r="E127" s="127" t="s">
        <v>142</v>
      </c>
      <c r="F127" s="128" t="s">
        <v>143</v>
      </c>
      <c r="G127" s="129" t="s">
        <v>133</v>
      </c>
      <c r="H127" s="130">
        <v>4.84</v>
      </c>
      <c r="I127" s="131"/>
      <c r="J127" s="131">
        <f t="shared" si="0"/>
        <v>0</v>
      </c>
      <c r="K127" s="132"/>
      <c r="L127" s="25"/>
      <c r="M127" s="133" t="s">
        <v>1</v>
      </c>
      <c r="N127" s="134" t="s">
        <v>36</v>
      </c>
      <c r="O127" s="135">
        <v>0</v>
      </c>
      <c r="P127" s="135">
        <f t="shared" si="1"/>
        <v>0</v>
      </c>
      <c r="Q127" s="135">
        <v>0</v>
      </c>
      <c r="R127" s="135">
        <f t="shared" si="2"/>
        <v>0</v>
      </c>
      <c r="S127" s="135">
        <v>0</v>
      </c>
      <c r="T127" s="136">
        <f t="shared" si="3"/>
        <v>0</v>
      </c>
      <c r="AR127" s="137" t="s">
        <v>127</v>
      </c>
      <c r="AT127" s="137" t="s">
        <v>125</v>
      </c>
      <c r="AU127" s="137" t="s">
        <v>78</v>
      </c>
      <c r="AY127" s="13" t="s">
        <v>123</v>
      </c>
      <c r="BE127" s="138">
        <f t="shared" si="4"/>
        <v>0</v>
      </c>
      <c r="BF127" s="138">
        <f t="shared" si="5"/>
        <v>0</v>
      </c>
      <c r="BG127" s="138">
        <f t="shared" si="6"/>
        <v>0</v>
      </c>
      <c r="BH127" s="138">
        <f t="shared" si="7"/>
        <v>0</v>
      </c>
      <c r="BI127" s="138">
        <f t="shared" si="8"/>
        <v>0</v>
      </c>
      <c r="BJ127" s="13" t="s">
        <v>77</v>
      </c>
      <c r="BK127" s="138">
        <f t="shared" si="9"/>
        <v>0</v>
      </c>
      <c r="BL127" s="13" t="s">
        <v>127</v>
      </c>
      <c r="BM127" s="137" t="s">
        <v>136</v>
      </c>
    </row>
    <row r="128" spans="2:65" s="1" customFormat="1" ht="24.15" customHeight="1" x14ac:dyDescent="0.2">
      <c r="B128" s="125"/>
      <c r="C128" s="126">
        <v>4</v>
      </c>
      <c r="D128" s="126" t="s">
        <v>125</v>
      </c>
      <c r="E128" s="127" t="s">
        <v>148</v>
      </c>
      <c r="F128" s="128" t="s">
        <v>149</v>
      </c>
      <c r="G128" s="129" t="s">
        <v>133</v>
      </c>
      <c r="H128" s="130">
        <v>4.84</v>
      </c>
      <c r="I128" s="131"/>
      <c r="J128" s="131">
        <f t="shared" si="0"/>
        <v>0</v>
      </c>
      <c r="K128" s="132"/>
      <c r="L128" s="25"/>
      <c r="M128" s="133" t="s">
        <v>1</v>
      </c>
      <c r="N128" s="134" t="s">
        <v>36</v>
      </c>
      <c r="O128" s="135">
        <v>0</v>
      </c>
      <c r="P128" s="135">
        <f t="shared" si="1"/>
        <v>0</v>
      </c>
      <c r="Q128" s="135">
        <v>0</v>
      </c>
      <c r="R128" s="135">
        <f t="shared" si="2"/>
        <v>0</v>
      </c>
      <c r="S128" s="135">
        <v>0</v>
      </c>
      <c r="T128" s="136">
        <f t="shared" si="3"/>
        <v>0</v>
      </c>
      <c r="AR128" s="137" t="s">
        <v>127</v>
      </c>
      <c r="AT128" s="137" t="s">
        <v>125</v>
      </c>
      <c r="AU128" s="137" t="s">
        <v>78</v>
      </c>
      <c r="AY128" s="13" t="s">
        <v>123</v>
      </c>
      <c r="BE128" s="138">
        <f t="shared" si="4"/>
        <v>0</v>
      </c>
      <c r="BF128" s="138">
        <f t="shared" si="5"/>
        <v>0</v>
      </c>
      <c r="BG128" s="138">
        <f t="shared" si="6"/>
        <v>0</v>
      </c>
      <c r="BH128" s="138">
        <f t="shared" si="7"/>
        <v>0</v>
      </c>
      <c r="BI128" s="138">
        <f t="shared" si="8"/>
        <v>0</v>
      </c>
      <c r="BJ128" s="13" t="s">
        <v>77</v>
      </c>
      <c r="BK128" s="138">
        <f t="shared" si="9"/>
        <v>0</v>
      </c>
      <c r="BL128" s="13" t="s">
        <v>127</v>
      </c>
      <c r="BM128" s="137" t="s">
        <v>141</v>
      </c>
    </row>
    <row r="129" spans="2:65" s="1" customFormat="1" ht="24.15" customHeight="1" x14ac:dyDescent="0.2">
      <c r="B129" s="125"/>
      <c r="C129" s="126">
        <v>5</v>
      </c>
      <c r="D129" s="126" t="s">
        <v>125</v>
      </c>
      <c r="E129" s="127" t="s">
        <v>157</v>
      </c>
      <c r="F129" s="128" t="s">
        <v>158</v>
      </c>
      <c r="G129" s="129" t="s">
        <v>133</v>
      </c>
      <c r="H129" s="130">
        <v>4.84</v>
      </c>
      <c r="I129" s="131"/>
      <c r="J129" s="131">
        <f t="shared" si="0"/>
        <v>0</v>
      </c>
      <c r="K129" s="132"/>
      <c r="L129" s="25"/>
      <c r="M129" s="133" t="s">
        <v>1</v>
      </c>
      <c r="N129" s="134" t="s">
        <v>36</v>
      </c>
      <c r="O129" s="135">
        <v>0</v>
      </c>
      <c r="P129" s="135">
        <f t="shared" si="1"/>
        <v>0</v>
      </c>
      <c r="Q129" s="135">
        <v>0</v>
      </c>
      <c r="R129" s="135">
        <f t="shared" si="2"/>
        <v>0</v>
      </c>
      <c r="S129" s="135">
        <v>0</v>
      </c>
      <c r="T129" s="136">
        <f t="shared" si="3"/>
        <v>0</v>
      </c>
      <c r="AR129" s="137" t="s">
        <v>127</v>
      </c>
      <c r="AT129" s="137" t="s">
        <v>125</v>
      </c>
      <c r="AU129" s="137" t="s">
        <v>78</v>
      </c>
      <c r="AY129" s="13" t="s">
        <v>123</v>
      </c>
      <c r="BE129" s="138">
        <f t="shared" si="4"/>
        <v>0</v>
      </c>
      <c r="BF129" s="138">
        <f t="shared" si="5"/>
        <v>0</v>
      </c>
      <c r="BG129" s="138">
        <f t="shared" si="6"/>
        <v>0</v>
      </c>
      <c r="BH129" s="138">
        <f t="shared" si="7"/>
        <v>0</v>
      </c>
      <c r="BI129" s="138">
        <f t="shared" si="8"/>
        <v>0</v>
      </c>
      <c r="BJ129" s="13" t="s">
        <v>77</v>
      </c>
      <c r="BK129" s="138">
        <f t="shared" si="9"/>
        <v>0</v>
      </c>
      <c r="BL129" s="13" t="s">
        <v>127</v>
      </c>
      <c r="BM129" s="137" t="s">
        <v>144</v>
      </c>
    </row>
    <row r="130" spans="2:65" s="1" customFormat="1" ht="33" customHeight="1" x14ac:dyDescent="0.2">
      <c r="B130" s="125"/>
      <c r="C130" s="126">
        <v>6</v>
      </c>
      <c r="D130" s="126" t="s">
        <v>125</v>
      </c>
      <c r="E130" s="127" t="s">
        <v>163</v>
      </c>
      <c r="F130" s="128" t="s">
        <v>164</v>
      </c>
      <c r="G130" s="129" t="s">
        <v>133</v>
      </c>
      <c r="H130" s="130">
        <v>0.5</v>
      </c>
      <c r="I130" s="131"/>
      <c r="J130" s="131">
        <f t="shared" si="0"/>
        <v>0</v>
      </c>
      <c r="K130" s="132"/>
      <c r="L130" s="25"/>
      <c r="M130" s="133" t="s">
        <v>1</v>
      </c>
      <c r="N130" s="134" t="s">
        <v>36</v>
      </c>
      <c r="O130" s="135">
        <v>0</v>
      </c>
      <c r="P130" s="135">
        <f t="shared" si="1"/>
        <v>0</v>
      </c>
      <c r="Q130" s="135">
        <v>0</v>
      </c>
      <c r="R130" s="135">
        <f t="shared" si="2"/>
        <v>0</v>
      </c>
      <c r="S130" s="135">
        <v>0</v>
      </c>
      <c r="T130" s="136">
        <f t="shared" si="3"/>
        <v>0</v>
      </c>
      <c r="AR130" s="137" t="s">
        <v>127</v>
      </c>
      <c r="AT130" s="137" t="s">
        <v>125</v>
      </c>
      <c r="AU130" s="137" t="s">
        <v>78</v>
      </c>
      <c r="AY130" s="13" t="s">
        <v>123</v>
      </c>
      <c r="BE130" s="138">
        <f t="shared" si="4"/>
        <v>0</v>
      </c>
      <c r="BF130" s="138">
        <f t="shared" si="5"/>
        <v>0</v>
      </c>
      <c r="BG130" s="138">
        <f t="shared" si="6"/>
        <v>0</v>
      </c>
      <c r="BH130" s="138">
        <f t="shared" si="7"/>
        <v>0</v>
      </c>
      <c r="BI130" s="138">
        <f t="shared" si="8"/>
        <v>0</v>
      </c>
      <c r="BJ130" s="13" t="s">
        <v>77</v>
      </c>
      <c r="BK130" s="138">
        <f t="shared" si="9"/>
        <v>0</v>
      </c>
      <c r="BL130" s="13" t="s">
        <v>127</v>
      </c>
      <c r="BM130" s="137" t="s">
        <v>147</v>
      </c>
    </row>
    <row r="131" spans="2:65" s="1" customFormat="1" ht="24.15" customHeight="1" x14ac:dyDescent="0.2">
      <c r="B131" s="125"/>
      <c r="C131" s="126">
        <v>7</v>
      </c>
      <c r="D131" s="126" t="s">
        <v>125</v>
      </c>
      <c r="E131" s="127" t="s">
        <v>166</v>
      </c>
      <c r="F131" s="128" t="s">
        <v>167</v>
      </c>
      <c r="G131" s="129" t="s">
        <v>133</v>
      </c>
      <c r="H131" s="130">
        <v>0.5</v>
      </c>
      <c r="I131" s="131"/>
      <c r="J131" s="131">
        <f t="shared" si="0"/>
        <v>0</v>
      </c>
      <c r="K131" s="132"/>
      <c r="L131" s="25"/>
      <c r="M131" s="133" t="s">
        <v>1</v>
      </c>
      <c r="N131" s="134" t="s">
        <v>36</v>
      </c>
      <c r="O131" s="135">
        <v>0</v>
      </c>
      <c r="P131" s="135">
        <f t="shared" si="1"/>
        <v>0</v>
      </c>
      <c r="Q131" s="135">
        <v>0</v>
      </c>
      <c r="R131" s="135">
        <f t="shared" si="2"/>
        <v>0</v>
      </c>
      <c r="S131" s="135">
        <v>0</v>
      </c>
      <c r="T131" s="136">
        <f t="shared" si="3"/>
        <v>0</v>
      </c>
      <c r="AR131" s="137" t="s">
        <v>127</v>
      </c>
      <c r="AT131" s="137" t="s">
        <v>125</v>
      </c>
      <c r="AU131" s="137" t="s">
        <v>78</v>
      </c>
      <c r="AY131" s="13" t="s">
        <v>123</v>
      </c>
      <c r="BE131" s="138">
        <f t="shared" si="4"/>
        <v>0</v>
      </c>
      <c r="BF131" s="138">
        <f t="shared" si="5"/>
        <v>0</v>
      </c>
      <c r="BG131" s="138">
        <f t="shared" si="6"/>
        <v>0</v>
      </c>
      <c r="BH131" s="138">
        <f t="shared" si="7"/>
        <v>0</v>
      </c>
      <c r="BI131" s="138">
        <f t="shared" si="8"/>
        <v>0</v>
      </c>
      <c r="BJ131" s="13" t="s">
        <v>77</v>
      </c>
      <c r="BK131" s="138">
        <f t="shared" si="9"/>
        <v>0</v>
      </c>
      <c r="BL131" s="13" t="s">
        <v>127</v>
      </c>
      <c r="BM131" s="137" t="s">
        <v>150</v>
      </c>
    </row>
    <row r="132" spans="2:65" s="1" customFormat="1" ht="24.15" customHeight="1" x14ac:dyDescent="0.2">
      <c r="B132" s="125"/>
      <c r="C132" s="126">
        <v>8</v>
      </c>
      <c r="D132" s="126" t="s">
        <v>125</v>
      </c>
      <c r="E132" s="127" t="s">
        <v>169</v>
      </c>
      <c r="F132" s="128" t="s">
        <v>170</v>
      </c>
      <c r="G132" s="129" t="s">
        <v>133</v>
      </c>
      <c r="H132" s="130">
        <v>4.84</v>
      </c>
      <c r="I132" s="131"/>
      <c r="J132" s="131">
        <f t="shared" si="0"/>
        <v>0</v>
      </c>
      <c r="K132" s="132"/>
      <c r="L132" s="25"/>
      <c r="M132" s="133" t="s">
        <v>1</v>
      </c>
      <c r="N132" s="134" t="s">
        <v>36</v>
      </c>
      <c r="O132" s="135">
        <v>0</v>
      </c>
      <c r="P132" s="135">
        <f t="shared" si="1"/>
        <v>0</v>
      </c>
      <c r="Q132" s="135">
        <v>0</v>
      </c>
      <c r="R132" s="135">
        <f t="shared" si="2"/>
        <v>0</v>
      </c>
      <c r="S132" s="135">
        <v>0</v>
      </c>
      <c r="T132" s="136">
        <f t="shared" si="3"/>
        <v>0</v>
      </c>
      <c r="AR132" s="137" t="s">
        <v>127</v>
      </c>
      <c r="AT132" s="137" t="s">
        <v>125</v>
      </c>
      <c r="AU132" s="137" t="s">
        <v>78</v>
      </c>
      <c r="AY132" s="13" t="s">
        <v>123</v>
      </c>
      <c r="BE132" s="138">
        <f t="shared" si="4"/>
        <v>0</v>
      </c>
      <c r="BF132" s="138">
        <f t="shared" si="5"/>
        <v>0</v>
      </c>
      <c r="BG132" s="138">
        <f t="shared" si="6"/>
        <v>0</v>
      </c>
      <c r="BH132" s="138">
        <f t="shared" si="7"/>
        <v>0</v>
      </c>
      <c r="BI132" s="138">
        <f t="shared" si="8"/>
        <v>0</v>
      </c>
      <c r="BJ132" s="13" t="s">
        <v>77</v>
      </c>
      <c r="BK132" s="138">
        <f t="shared" si="9"/>
        <v>0</v>
      </c>
      <c r="BL132" s="13" t="s">
        <v>127</v>
      </c>
      <c r="BM132" s="137" t="s">
        <v>153</v>
      </c>
    </row>
    <row r="133" spans="2:65" s="1" customFormat="1" ht="24.15" customHeight="1" x14ac:dyDescent="0.2">
      <c r="B133" s="125"/>
      <c r="C133" s="147">
        <v>9</v>
      </c>
      <c r="D133" s="147" t="s">
        <v>125</v>
      </c>
      <c r="E133" s="148" t="s">
        <v>175</v>
      </c>
      <c r="F133" s="149" t="s">
        <v>176</v>
      </c>
      <c r="G133" s="150" t="s">
        <v>133</v>
      </c>
      <c r="H133" s="151">
        <v>4.84</v>
      </c>
      <c r="I133" s="152"/>
      <c r="J133" s="152">
        <f t="shared" si="0"/>
        <v>0</v>
      </c>
      <c r="K133" s="132"/>
      <c r="L133" s="25"/>
      <c r="M133" s="133" t="s">
        <v>1</v>
      </c>
      <c r="N133" s="134" t="s">
        <v>36</v>
      </c>
      <c r="O133" s="135">
        <v>0</v>
      </c>
      <c r="P133" s="135">
        <f t="shared" si="1"/>
        <v>0</v>
      </c>
      <c r="Q133" s="135">
        <v>0</v>
      </c>
      <c r="R133" s="135">
        <f t="shared" si="2"/>
        <v>0</v>
      </c>
      <c r="S133" s="135">
        <v>0</v>
      </c>
      <c r="T133" s="136">
        <f t="shared" si="3"/>
        <v>0</v>
      </c>
      <c r="AR133" s="137" t="s">
        <v>127</v>
      </c>
      <c r="AT133" s="137" t="s">
        <v>125</v>
      </c>
      <c r="AU133" s="137" t="s">
        <v>78</v>
      </c>
      <c r="AY133" s="13" t="s">
        <v>123</v>
      </c>
      <c r="BE133" s="138">
        <f t="shared" si="4"/>
        <v>0</v>
      </c>
      <c r="BF133" s="138">
        <f t="shared" si="5"/>
        <v>0</v>
      </c>
      <c r="BG133" s="138">
        <f t="shared" si="6"/>
        <v>0</v>
      </c>
      <c r="BH133" s="138">
        <f t="shared" si="7"/>
        <v>0</v>
      </c>
      <c r="BI133" s="138">
        <f t="shared" si="8"/>
        <v>0</v>
      </c>
      <c r="BJ133" s="13" t="s">
        <v>77</v>
      </c>
      <c r="BK133" s="138">
        <f t="shared" si="9"/>
        <v>0</v>
      </c>
      <c r="BL133" s="13" t="s">
        <v>127</v>
      </c>
      <c r="BM133" s="137" t="s">
        <v>156</v>
      </c>
    </row>
    <row r="134" spans="2:65" s="1" customFormat="1" ht="24.15" customHeight="1" x14ac:dyDescent="0.2">
      <c r="B134" s="125"/>
      <c r="C134" s="153">
        <v>10</v>
      </c>
      <c r="D134" s="153" t="s">
        <v>125</v>
      </c>
      <c r="E134" s="154" t="s">
        <v>211</v>
      </c>
      <c r="F134" s="155" t="s">
        <v>212</v>
      </c>
      <c r="G134" s="156" t="s">
        <v>183</v>
      </c>
      <c r="H134" s="157">
        <v>1</v>
      </c>
      <c r="I134" s="158"/>
      <c r="J134" s="158">
        <f t="shared" ref="J134:J137" si="10">H134*I134</f>
        <v>0</v>
      </c>
      <c r="K134" s="146"/>
      <c r="L134" s="25"/>
      <c r="M134" s="133"/>
      <c r="N134" s="134"/>
      <c r="O134" s="135"/>
      <c r="P134" s="135"/>
      <c r="Q134" s="135"/>
      <c r="R134" s="135"/>
      <c r="S134" s="135"/>
      <c r="T134" s="136"/>
      <c r="AR134" s="137"/>
      <c r="AT134" s="137"/>
      <c r="AU134" s="137"/>
      <c r="AY134" s="13"/>
      <c r="BE134" s="138"/>
      <c r="BF134" s="138"/>
      <c r="BG134" s="138"/>
      <c r="BH134" s="138"/>
      <c r="BI134" s="138"/>
      <c r="BJ134" s="13"/>
      <c r="BK134" s="138"/>
      <c r="BL134" s="13"/>
      <c r="BM134" s="137"/>
    </row>
    <row r="135" spans="2:65" s="1" customFormat="1" ht="24.15" customHeight="1" x14ac:dyDescent="0.2">
      <c r="B135" s="125"/>
      <c r="C135" s="153">
        <v>11</v>
      </c>
      <c r="D135" s="153"/>
      <c r="E135" s="154" t="s">
        <v>255</v>
      </c>
      <c r="F135" s="155" t="s">
        <v>256</v>
      </c>
      <c r="G135" s="156" t="s">
        <v>126</v>
      </c>
      <c r="H135" s="157">
        <v>16.100000000000001</v>
      </c>
      <c r="I135" s="158"/>
      <c r="J135" s="158">
        <f t="shared" si="10"/>
        <v>0</v>
      </c>
      <c r="K135" s="146"/>
      <c r="L135" s="25"/>
      <c r="M135" s="133"/>
      <c r="N135" s="134"/>
      <c r="O135" s="135"/>
      <c r="P135" s="135"/>
      <c r="Q135" s="135"/>
      <c r="R135" s="135"/>
      <c r="S135" s="135"/>
      <c r="T135" s="136"/>
      <c r="AR135" s="137"/>
      <c r="AT135" s="137"/>
      <c r="AU135" s="137"/>
      <c r="AY135" s="13"/>
      <c r="BE135" s="138"/>
      <c r="BF135" s="138"/>
      <c r="BG135" s="138"/>
      <c r="BH135" s="138"/>
      <c r="BI135" s="138"/>
      <c r="BJ135" s="13"/>
      <c r="BK135" s="138"/>
      <c r="BL135" s="13"/>
      <c r="BM135" s="137"/>
    </row>
    <row r="136" spans="2:65" s="1" customFormat="1" ht="24.15" customHeight="1" x14ac:dyDescent="0.2">
      <c r="B136" s="125"/>
      <c r="C136" s="153">
        <v>12</v>
      </c>
      <c r="D136" s="153"/>
      <c r="E136" s="154" t="s">
        <v>255</v>
      </c>
      <c r="F136" s="155" t="s">
        <v>257</v>
      </c>
      <c r="G136" s="156" t="s">
        <v>126</v>
      </c>
      <c r="H136" s="157">
        <v>16.100000000000001</v>
      </c>
      <c r="I136" s="158"/>
      <c r="J136" s="158">
        <f t="shared" si="10"/>
        <v>0</v>
      </c>
      <c r="K136" s="146"/>
      <c r="L136" s="25"/>
      <c r="M136" s="133"/>
      <c r="N136" s="134"/>
      <c r="O136" s="135"/>
      <c r="P136" s="135"/>
      <c r="Q136" s="135"/>
      <c r="R136" s="135"/>
      <c r="S136" s="135"/>
      <c r="T136" s="136"/>
      <c r="AR136" s="137"/>
      <c r="AT136" s="137"/>
      <c r="AU136" s="137"/>
      <c r="AY136" s="13"/>
      <c r="BE136" s="138"/>
      <c r="BF136" s="138"/>
      <c r="BG136" s="138"/>
      <c r="BH136" s="138"/>
      <c r="BI136" s="138"/>
      <c r="BJ136" s="13"/>
      <c r="BK136" s="138"/>
      <c r="BL136" s="13"/>
      <c r="BM136" s="137"/>
    </row>
    <row r="137" spans="2:65" s="1" customFormat="1" ht="24.15" customHeight="1" x14ac:dyDescent="0.2">
      <c r="B137" s="125"/>
      <c r="C137" s="153">
        <v>13</v>
      </c>
      <c r="D137" s="153"/>
      <c r="E137" s="154" t="s">
        <v>255</v>
      </c>
      <c r="F137" s="155" t="s">
        <v>254</v>
      </c>
      <c r="G137" s="156" t="s">
        <v>133</v>
      </c>
      <c r="H137" s="157">
        <v>16.350000000000001</v>
      </c>
      <c r="I137" s="158"/>
      <c r="J137" s="158">
        <f t="shared" si="10"/>
        <v>0</v>
      </c>
      <c r="K137" s="146"/>
      <c r="L137" s="25"/>
      <c r="M137" s="133"/>
      <c r="N137" s="134"/>
      <c r="O137" s="135"/>
      <c r="P137" s="135"/>
      <c r="Q137" s="135"/>
      <c r="R137" s="135"/>
      <c r="S137" s="135"/>
      <c r="T137" s="136"/>
      <c r="AR137" s="137"/>
      <c r="AT137" s="137"/>
      <c r="AU137" s="137"/>
      <c r="AY137" s="13"/>
      <c r="BE137" s="138"/>
      <c r="BF137" s="138"/>
      <c r="BG137" s="138"/>
      <c r="BH137" s="138"/>
      <c r="BI137" s="138"/>
      <c r="BJ137" s="13"/>
      <c r="BK137" s="138"/>
      <c r="BL137" s="13"/>
      <c r="BM137" s="137"/>
    </row>
    <row r="138" spans="2:65" s="11" customFormat="1" ht="22.95" customHeight="1" x14ac:dyDescent="0.25">
      <c r="B138" s="114"/>
      <c r="D138" s="115" t="s">
        <v>70</v>
      </c>
      <c r="E138" s="123" t="s">
        <v>181</v>
      </c>
      <c r="F138" s="123" t="s">
        <v>182</v>
      </c>
      <c r="J138" s="124">
        <f>J139+J141</f>
        <v>0</v>
      </c>
      <c r="L138" s="114"/>
      <c r="M138" s="118"/>
      <c r="P138" s="119">
        <f>SUM(P139:P141)</f>
        <v>0.45400000000000001</v>
      </c>
      <c r="R138" s="119">
        <f>SUM(R139:R141)</f>
        <v>0</v>
      </c>
      <c r="T138" s="120">
        <f>SUM(T139:T141)</f>
        <v>0</v>
      </c>
      <c r="AR138" s="115" t="s">
        <v>77</v>
      </c>
      <c r="AT138" s="121" t="s">
        <v>70</v>
      </c>
      <c r="AU138" s="121" t="s">
        <v>77</v>
      </c>
      <c r="AY138" s="115" t="s">
        <v>123</v>
      </c>
      <c r="BK138" s="122">
        <f>SUM(BK139:BK141)</f>
        <v>0</v>
      </c>
    </row>
    <row r="139" spans="2:65" s="1" customFormat="1" ht="44.25" customHeight="1" x14ac:dyDescent="0.2">
      <c r="B139" s="125"/>
      <c r="C139" s="126">
        <v>14</v>
      </c>
      <c r="D139" s="126" t="s">
        <v>125</v>
      </c>
      <c r="E139" s="127" t="s">
        <v>185</v>
      </c>
      <c r="F139" s="128" t="s">
        <v>186</v>
      </c>
      <c r="G139" s="129" t="s">
        <v>183</v>
      </c>
      <c r="H139" s="130">
        <v>1</v>
      </c>
      <c r="I139" s="131"/>
      <c r="J139" s="131">
        <f>ROUND(I139*H139,2)</f>
        <v>0</v>
      </c>
      <c r="K139" s="132"/>
      <c r="L139" s="25"/>
      <c r="M139" s="133" t="s">
        <v>1</v>
      </c>
      <c r="N139" s="134" t="s">
        <v>36</v>
      </c>
      <c r="O139" s="135">
        <v>0.45400000000000001</v>
      </c>
      <c r="P139" s="135">
        <f>O139*H139</f>
        <v>0.45400000000000001</v>
      </c>
      <c r="Q139" s="135">
        <v>0</v>
      </c>
      <c r="R139" s="135">
        <f>Q139*H139</f>
        <v>0</v>
      </c>
      <c r="S139" s="135">
        <v>0</v>
      </c>
      <c r="T139" s="136">
        <f>S139*H139</f>
        <v>0</v>
      </c>
      <c r="AR139" s="137" t="s">
        <v>127</v>
      </c>
      <c r="AT139" s="137" t="s">
        <v>125</v>
      </c>
      <c r="AU139" s="137" t="s">
        <v>78</v>
      </c>
      <c r="AY139" s="13" t="s">
        <v>123</v>
      </c>
      <c r="BE139" s="138">
        <f>IF(N139="základní",J139,0)</f>
        <v>0</v>
      </c>
      <c r="BF139" s="138">
        <f>IF(N139="snížená",J139,0)</f>
        <v>0</v>
      </c>
      <c r="BG139" s="138">
        <f>IF(N139="zákl. přenesená",J139,0)</f>
        <v>0</v>
      </c>
      <c r="BH139" s="138">
        <f>IF(N139="sníž. přenesená",J139,0)</f>
        <v>0</v>
      </c>
      <c r="BI139" s="138">
        <f>IF(N139="nulová",J139,0)</f>
        <v>0</v>
      </c>
      <c r="BJ139" s="13" t="s">
        <v>77</v>
      </c>
      <c r="BK139" s="138">
        <f>ROUND(I139*H139,2)</f>
        <v>0</v>
      </c>
      <c r="BL139" s="13" t="s">
        <v>127</v>
      </c>
      <c r="BM139" s="137" t="s">
        <v>207</v>
      </c>
    </row>
    <row r="140" spans="2:65" s="1" customFormat="1" ht="28.8" x14ac:dyDescent="0.2">
      <c r="B140" s="25"/>
      <c r="D140" s="139" t="s">
        <v>130</v>
      </c>
      <c r="F140" s="140" t="s">
        <v>187</v>
      </c>
      <c r="L140" s="25"/>
      <c r="M140" s="141"/>
      <c r="T140" s="49"/>
      <c r="AT140" s="13" t="s">
        <v>130</v>
      </c>
      <c r="AU140" s="13" t="s">
        <v>78</v>
      </c>
    </row>
    <row r="141" spans="2:65" s="1" customFormat="1" ht="16.5" customHeight="1" x14ac:dyDescent="0.2">
      <c r="B141" s="125"/>
      <c r="C141" s="126">
        <v>15</v>
      </c>
      <c r="D141" s="126" t="s">
        <v>125</v>
      </c>
      <c r="E141" s="127" t="s">
        <v>188</v>
      </c>
      <c r="F141" s="128" t="s">
        <v>189</v>
      </c>
      <c r="G141" s="129" t="s">
        <v>183</v>
      </c>
      <c r="H141" s="130">
        <v>1</v>
      </c>
      <c r="I141" s="131"/>
      <c r="J141" s="131">
        <f>ROUND(I141*H141,2)</f>
        <v>0</v>
      </c>
      <c r="K141" s="132"/>
      <c r="L141" s="25"/>
      <c r="M141" s="133" t="s">
        <v>1</v>
      </c>
      <c r="N141" s="134" t="s">
        <v>36</v>
      </c>
      <c r="O141" s="135">
        <v>0</v>
      </c>
      <c r="P141" s="135">
        <f>O141*H141</f>
        <v>0</v>
      </c>
      <c r="Q141" s="135">
        <v>0</v>
      </c>
      <c r="R141" s="135">
        <f>Q141*H141</f>
        <v>0</v>
      </c>
      <c r="S141" s="135">
        <v>0</v>
      </c>
      <c r="T141" s="136">
        <f>S141*H141</f>
        <v>0</v>
      </c>
      <c r="AR141" s="137" t="s">
        <v>127</v>
      </c>
      <c r="AT141" s="137" t="s">
        <v>125</v>
      </c>
      <c r="AU141" s="137" t="s">
        <v>78</v>
      </c>
      <c r="AY141" s="13" t="s">
        <v>123</v>
      </c>
      <c r="BE141" s="138">
        <f>IF(N141="základní",J141,0)</f>
        <v>0</v>
      </c>
      <c r="BF141" s="138">
        <f>IF(N141="snížená",J141,0)</f>
        <v>0</v>
      </c>
      <c r="BG141" s="138">
        <f>IF(N141="zákl. přenesená",J141,0)</f>
        <v>0</v>
      </c>
      <c r="BH141" s="138">
        <f>IF(N141="sníž. přenesená",J141,0)</f>
        <v>0</v>
      </c>
      <c r="BI141" s="138">
        <f>IF(N141="nulová",J141,0)</f>
        <v>0</v>
      </c>
      <c r="BJ141" s="13" t="s">
        <v>77</v>
      </c>
      <c r="BK141" s="138">
        <f>ROUND(I141*H141,2)</f>
        <v>0</v>
      </c>
      <c r="BL141" s="13" t="s">
        <v>127</v>
      </c>
      <c r="BM141" s="137" t="s">
        <v>208</v>
      </c>
    </row>
    <row r="142" spans="2:65" s="11" customFormat="1" ht="25.95" customHeight="1" x14ac:dyDescent="0.25">
      <c r="B142" s="114"/>
      <c r="D142" s="115" t="s">
        <v>70</v>
      </c>
      <c r="E142" s="116" t="s">
        <v>191</v>
      </c>
      <c r="F142" s="116" t="s">
        <v>192</v>
      </c>
      <c r="J142" s="117">
        <f>J143+J145</f>
        <v>0</v>
      </c>
      <c r="L142" s="114"/>
      <c r="M142" s="118"/>
      <c r="P142" s="119" t="e">
        <f>P143+P145+#REF!</f>
        <v>#REF!</v>
      </c>
      <c r="R142" s="119" t="e">
        <f>R143+R145+#REF!</f>
        <v>#REF!</v>
      </c>
      <c r="T142" s="120" t="e">
        <f>T143+T145+#REF!</f>
        <v>#REF!</v>
      </c>
      <c r="AR142" s="115" t="s">
        <v>124</v>
      </c>
      <c r="AT142" s="121" t="s">
        <v>70</v>
      </c>
      <c r="AU142" s="121" t="s">
        <v>71</v>
      </c>
      <c r="AY142" s="115" t="s">
        <v>123</v>
      </c>
      <c r="BK142" s="122" t="e">
        <f>BK143+BK145+#REF!</f>
        <v>#REF!</v>
      </c>
    </row>
    <row r="143" spans="2:65" s="11" customFormat="1" ht="22.95" customHeight="1" x14ac:dyDescent="0.25">
      <c r="B143" s="114"/>
      <c r="D143" s="115" t="s">
        <v>70</v>
      </c>
      <c r="E143" s="123" t="s">
        <v>193</v>
      </c>
      <c r="F143" s="123" t="s">
        <v>194</v>
      </c>
      <c r="J143" s="124">
        <f>J144</f>
        <v>0</v>
      </c>
      <c r="L143" s="114"/>
      <c r="M143" s="118"/>
      <c r="P143" s="119">
        <f>P144</f>
        <v>0</v>
      </c>
      <c r="R143" s="119">
        <f>R144</f>
        <v>0</v>
      </c>
      <c r="T143" s="120">
        <f>T144</f>
        <v>0</v>
      </c>
      <c r="AR143" s="115" t="s">
        <v>124</v>
      </c>
      <c r="AT143" s="121" t="s">
        <v>70</v>
      </c>
      <c r="AU143" s="121" t="s">
        <v>77</v>
      </c>
      <c r="AY143" s="115" t="s">
        <v>123</v>
      </c>
      <c r="BK143" s="122">
        <f>BK144</f>
        <v>0</v>
      </c>
    </row>
    <row r="144" spans="2:65" s="1" customFormat="1" ht="16.5" customHeight="1" x14ac:dyDescent="0.2">
      <c r="B144" s="125"/>
      <c r="C144" s="126">
        <v>16</v>
      </c>
      <c r="D144" s="126" t="s">
        <v>125</v>
      </c>
      <c r="E144" s="127" t="s">
        <v>195</v>
      </c>
      <c r="F144" s="128" t="s">
        <v>194</v>
      </c>
      <c r="G144" s="129" t="s">
        <v>183</v>
      </c>
      <c r="H144" s="130">
        <v>1</v>
      </c>
      <c r="I144" s="131"/>
      <c r="J144" s="131">
        <f>ROUND(I144*H144,2)</f>
        <v>0</v>
      </c>
      <c r="K144" s="132"/>
      <c r="L144" s="25"/>
      <c r="M144" s="133" t="s">
        <v>1</v>
      </c>
      <c r="N144" s="134" t="s">
        <v>36</v>
      </c>
      <c r="O144" s="135">
        <v>0</v>
      </c>
      <c r="P144" s="135">
        <f>O144*H144</f>
        <v>0</v>
      </c>
      <c r="Q144" s="135">
        <v>0</v>
      </c>
      <c r="R144" s="135">
        <f>Q144*H144</f>
        <v>0</v>
      </c>
      <c r="S144" s="135">
        <v>0</v>
      </c>
      <c r="T144" s="136">
        <f>S144*H144</f>
        <v>0</v>
      </c>
      <c r="AR144" s="137" t="s">
        <v>196</v>
      </c>
      <c r="AT144" s="137" t="s">
        <v>125</v>
      </c>
      <c r="AU144" s="137" t="s">
        <v>78</v>
      </c>
      <c r="AY144" s="13" t="s">
        <v>123</v>
      </c>
      <c r="BE144" s="138">
        <f>IF(N144="základní",J144,0)</f>
        <v>0</v>
      </c>
      <c r="BF144" s="138">
        <f>IF(N144="snížená",J144,0)</f>
        <v>0</v>
      </c>
      <c r="BG144" s="138">
        <f>IF(N144="zákl. přenesená",J144,0)</f>
        <v>0</v>
      </c>
      <c r="BH144" s="138">
        <f>IF(N144="sníž. přenesená",J144,0)</f>
        <v>0</v>
      </c>
      <c r="BI144" s="138">
        <f>IF(N144="nulová",J144,0)</f>
        <v>0</v>
      </c>
      <c r="BJ144" s="13" t="s">
        <v>77</v>
      </c>
      <c r="BK144" s="138">
        <f>ROUND(I144*H144,2)</f>
        <v>0</v>
      </c>
      <c r="BL144" s="13" t="s">
        <v>196</v>
      </c>
      <c r="BM144" s="137" t="s">
        <v>209</v>
      </c>
    </row>
    <row r="145" spans="2:65" s="11" customFormat="1" ht="22.95" customHeight="1" x14ac:dyDescent="0.25">
      <c r="B145" s="114"/>
      <c r="D145" s="115" t="s">
        <v>70</v>
      </c>
      <c r="E145" s="123" t="s">
        <v>199</v>
      </c>
      <c r="F145" s="123" t="s">
        <v>200</v>
      </c>
      <c r="J145" s="124">
        <f>J146</f>
        <v>0</v>
      </c>
      <c r="L145" s="114"/>
      <c r="M145" s="118"/>
      <c r="P145" s="119">
        <f>P146</f>
        <v>0</v>
      </c>
      <c r="R145" s="119">
        <f>R146</f>
        <v>0</v>
      </c>
      <c r="T145" s="120">
        <f>T146</f>
        <v>0</v>
      </c>
      <c r="AR145" s="115" t="s">
        <v>124</v>
      </c>
      <c r="AT145" s="121" t="s">
        <v>70</v>
      </c>
      <c r="AU145" s="121" t="s">
        <v>77</v>
      </c>
      <c r="AY145" s="115" t="s">
        <v>123</v>
      </c>
      <c r="BK145" s="122">
        <f>BK146</f>
        <v>0</v>
      </c>
    </row>
    <row r="146" spans="2:65" s="1" customFormat="1" ht="16.5" customHeight="1" x14ac:dyDescent="0.2">
      <c r="B146" s="125"/>
      <c r="C146" s="126">
        <v>17</v>
      </c>
      <c r="D146" s="126" t="s">
        <v>125</v>
      </c>
      <c r="E146" s="127" t="s">
        <v>201</v>
      </c>
      <c r="F146" s="128" t="s">
        <v>202</v>
      </c>
      <c r="G146" s="129" t="s">
        <v>183</v>
      </c>
      <c r="H146" s="130">
        <v>1</v>
      </c>
      <c r="I146" s="131"/>
      <c r="J146" s="131">
        <f>ROUND(I146*H146,2)</f>
        <v>0</v>
      </c>
      <c r="K146" s="132"/>
      <c r="L146" s="25"/>
      <c r="M146" s="133" t="s">
        <v>1</v>
      </c>
      <c r="N146" s="134" t="s">
        <v>36</v>
      </c>
      <c r="O146" s="135">
        <v>0</v>
      </c>
      <c r="P146" s="135">
        <f>O146*H146</f>
        <v>0</v>
      </c>
      <c r="Q146" s="135">
        <v>0</v>
      </c>
      <c r="R146" s="135">
        <f>Q146*H146</f>
        <v>0</v>
      </c>
      <c r="S146" s="135">
        <v>0</v>
      </c>
      <c r="T146" s="136">
        <f>S146*H146</f>
        <v>0</v>
      </c>
      <c r="AR146" s="137" t="s">
        <v>196</v>
      </c>
      <c r="AT146" s="137" t="s">
        <v>125</v>
      </c>
      <c r="AU146" s="137" t="s">
        <v>78</v>
      </c>
      <c r="AY146" s="13" t="s">
        <v>123</v>
      </c>
      <c r="BE146" s="138">
        <f>IF(N146="základní",J146,0)</f>
        <v>0</v>
      </c>
      <c r="BF146" s="138">
        <f>IF(N146="snížená",J146,0)</f>
        <v>0</v>
      </c>
      <c r="BG146" s="138">
        <f>IF(N146="zákl. přenesená",J146,0)</f>
        <v>0</v>
      </c>
      <c r="BH146" s="138">
        <f>IF(N146="sníž. přenesená",J146,0)</f>
        <v>0</v>
      </c>
      <c r="BI146" s="138">
        <f>IF(N146="nulová",J146,0)</f>
        <v>0</v>
      </c>
      <c r="BJ146" s="13" t="s">
        <v>77</v>
      </c>
      <c r="BK146" s="138">
        <f>ROUND(I146*H146,2)</f>
        <v>0</v>
      </c>
      <c r="BL146" s="13" t="s">
        <v>196</v>
      </c>
      <c r="BM146" s="137" t="s">
        <v>210</v>
      </c>
    </row>
    <row r="147" spans="2:65" s="1" customFormat="1" ht="6.9" customHeight="1" x14ac:dyDescent="0.2">
      <c r="B147" s="37"/>
      <c r="C147" s="38"/>
      <c r="D147" s="38"/>
      <c r="E147" s="38"/>
      <c r="F147" s="38"/>
      <c r="G147" s="38"/>
      <c r="H147" s="38"/>
      <c r="I147" s="38"/>
      <c r="J147" s="38"/>
      <c r="K147" s="38"/>
      <c r="L147" s="25"/>
    </row>
  </sheetData>
  <autoFilter ref="C121:K146" xr:uid="{00000000-0009-0000-0000-000004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52"/>
  <sheetViews>
    <sheetView showGridLines="0" topLeftCell="A145" workbookViewId="0">
      <selection activeCell="F98" sqref="F98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88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87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78</v>
      </c>
    </row>
    <row r="4" spans="2:46" ht="24.9" customHeight="1" x14ac:dyDescent="0.2">
      <c r="B4" s="16"/>
      <c r="D4" s="17" t="s">
        <v>94</v>
      </c>
      <c r="L4" s="16"/>
      <c r="M4" s="81" t="s">
        <v>10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2" t="s">
        <v>14</v>
      </c>
      <c r="L6" s="16"/>
    </row>
    <row r="7" spans="2:46" ht="16.5" customHeight="1" x14ac:dyDescent="0.2">
      <c r="B7" s="16"/>
      <c r="E7" s="194" t="str">
        <f>'Rekapitulace stavby'!K6</f>
        <v>Město Šluknov - opravy stavebních závad mostů po HMP</v>
      </c>
      <c r="F7" s="195"/>
      <c r="G7" s="195"/>
      <c r="H7" s="195"/>
      <c r="L7" s="16"/>
    </row>
    <row r="8" spans="2:46" s="1" customFormat="1" ht="12" customHeight="1" x14ac:dyDescent="0.2">
      <c r="B8" s="25"/>
      <c r="D8" s="22" t="s">
        <v>95</v>
      </c>
      <c r="L8" s="25"/>
    </row>
    <row r="9" spans="2:46" s="1" customFormat="1" ht="16.5" customHeight="1" x14ac:dyDescent="0.2">
      <c r="B9" s="25"/>
      <c r="E9" s="159" t="s">
        <v>260</v>
      </c>
      <c r="F9" s="193"/>
      <c r="G9" s="193"/>
      <c r="H9" s="193"/>
      <c r="L9" s="25"/>
    </row>
    <row r="10" spans="2:46" s="1" customFormat="1" x14ac:dyDescent="0.2">
      <c r="B10" s="25"/>
      <c r="L10" s="25"/>
    </row>
    <row r="11" spans="2:46" s="1" customFormat="1" ht="12" customHeight="1" x14ac:dyDescent="0.2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2:46" s="1" customFormat="1" ht="12" customHeight="1" x14ac:dyDescent="0.2">
      <c r="B12" s="25"/>
      <c r="D12" s="22" t="s">
        <v>18</v>
      </c>
      <c r="F12" s="20" t="s">
        <v>23</v>
      </c>
      <c r="I12" s="22" t="s">
        <v>20</v>
      </c>
      <c r="J12" s="45">
        <f>'Rekapitulace stavby'!AN8</f>
        <v>0</v>
      </c>
      <c r="L12" s="25"/>
    </row>
    <row r="13" spans="2:46" s="1" customFormat="1" ht="10.95" customHeight="1" x14ac:dyDescent="0.2">
      <c r="B13" s="25"/>
      <c r="L13" s="25"/>
    </row>
    <row r="14" spans="2:46" s="1" customFormat="1" ht="12" customHeight="1" x14ac:dyDescent="0.2">
      <c r="B14" s="25"/>
      <c r="D14" s="22" t="s">
        <v>21</v>
      </c>
      <c r="I14" s="22" t="s">
        <v>22</v>
      </c>
      <c r="J14" s="20" t="str">
        <f>IF('Rekapitulace stavby'!AN10="","",'Rekapitulace stavby'!AN10)</f>
        <v/>
      </c>
      <c r="L14" s="25"/>
    </row>
    <row r="15" spans="2:46" s="1" customFormat="1" ht="18" customHeight="1" x14ac:dyDescent="0.2">
      <c r="B15" s="25"/>
      <c r="E15" s="20" t="str">
        <f>IF('Rekapitulace stavby'!E11="","",'Rekapitulace stavby'!E11)</f>
        <v xml:space="preserve"> </v>
      </c>
      <c r="I15" s="22" t="s">
        <v>24</v>
      </c>
      <c r="J15" s="20" t="str">
        <f>IF('Rekapitulace stavby'!AN11="","",'Rekapitulace stavby'!AN11)</f>
        <v/>
      </c>
      <c r="L15" s="25"/>
    </row>
    <row r="16" spans="2:46" s="1" customFormat="1" ht="6.9" customHeight="1" x14ac:dyDescent="0.2">
      <c r="B16" s="25"/>
      <c r="L16" s="25"/>
    </row>
    <row r="17" spans="2:12" s="1" customFormat="1" ht="12" customHeight="1" x14ac:dyDescent="0.2">
      <c r="B17" s="25"/>
      <c r="D17" s="22" t="s">
        <v>25</v>
      </c>
      <c r="I17" s="22" t="s">
        <v>22</v>
      </c>
      <c r="J17" s="20" t="str">
        <f>'Rekapitulace stavby'!AN13</f>
        <v/>
      </c>
      <c r="L17" s="25"/>
    </row>
    <row r="18" spans="2:12" s="1" customFormat="1" ht="18" customHeight="1" x14ac:dyDescent="0.2">
      <c r="B18" s="25"/>
      <c r="E18" s="181" t="str">
        <f>'Rekapitulace stavby'!E14</f>
        <v xml:space="preserve"> </v>
      </c>
      <c r="F18" s="181"/>
      <c r="G18" s="181"/>
      <c r="H18" s="181"/>
      <c r="I18" s="22" t="s">
        <v>24</v>
      </c>
      <c r="J18" s="20" t="str">
        <f>'Rekapitulace stavby'!AN14</f>
        <v/>
      </c>
      <c r="L18" s="25"/>
    </row>
    <row r="19" spans="2:12" s="1" customFormat="1" ht="6.9" customHeight="1" x14ac:dyDescent="0.2">
      <c r="B19" s="25"/>
      <c r="L19" s="25"/>
    </row>
    <row r="20" spans="2:12" s="1" customFormat="1" ht="12" customHeight="1" x14ac:dyDescent="0.2">
      <c r="B20" s="25"/>
      <c r="D20" s="22" t="s">
        <v>26</v>
      </c>
      <c r="I20" s="22" t="s">
        <v>22</v>
      </c>
      <c r="J20" s="20" t="str">
        <f>IF('Rekapitulace stavby'!AN16="","",'Rekapitulace stavby'!AN16)</f>
        <v/>
      </c>
      <c r="L20" s="25"/>
    </row>
    <row r="21" spans="2:12" s="1" customFormat="1" ht="18" customHeight="1" x14ac:dyDescent="0.2">
      <c r="B21" s="25"/>
      <c r="E21" s="20" t="str">
        <f>IF('Rekapitulace stavby'!E17="","",'Rekapitulace stavby'!E17)</f>
        <v xml:space="preserve"> </v>
      </c>
      <c r="I21" s="22" t="s">
        <v>24</v>
      </c>
      <c r="J21" s="20" t="str">
        <f>IF('Rekapitulace stavby'!AN17="","",'Rekapitulace stavby'!AN17)</f>
        <v/>
      </c>
      <c r="L21" s="25"/>
    </row>
    <row r="22" spans="2:12" s="1" customFormat="1" ht="6.9" customHeight="1" x14ac:dyDescent="0.2">
      <c r="B22" s="25"/>
      <c r="L22" s="25"/>
    </row>
    <row r="23" spans="2:12" s="1" customFormat="1" ht="12" customHeight="1" x14ac:dyDescent="0.2">
      <c r="B23" s="25"/>
      <c r="D23" s="22" t="s">
        <v>28</v>
      </c>
      <c r="I23" s="22" t="s">
        <v>22</v>
      </c>
      <c r="J23" s="20" t="str">
        <f>IF('Rekapitulace stavby'!AN19="","",'Rekapitulace stavby'!AN19)</f>
        <v/>
      </c>
      <c r="L23" s="25"/>
    </row>
    <row r="24" spans="2:12" s="1" customFormat="1" ht="18" customHeight="1" x14ac:dyDescent="0.2">
      <c r="B24" s="25"/>
      <c r="E24" s="20"/>
      <c r="I24" s="22" t="s">
        <v>24</v>
      </c>
      <c r="J24" s="20" t="str">
        <f>IF('Rekapitulace stavby'!AN20="","",'Rekapitulace stavby'!AN20)</f>
        <v/>
      </c>
      <c r="L24" s="25"/>
    </row>
    <row r="25" spans="2:12" s="1" customFormat="1" ht="6.9" customHeight="1" x14ac:dyDescent="0.2">
      <c r="B25" s="25"/>
      <c r="L25" s="25"/>
    </row>
    <row r="26" spans="2:12" s="1" customFormat="1" ht="12" customHeight="1" x14ac:dyDescent="0.2">
      <c r="B26" s="25"/>
      <c r="D26" s="22" t="s">
        <v>30</v>
      </c>
      <c r="L26" s="25"/>
    </row>
    <row r="27" spans="2:12" s="7" customFormat="1" ht="16.5" customHeight="1" x14ac:dyDescent="0.2">
      <c r="B27" s="82"/>
      <c r="E27" s="184" t="s">
        <v>1</v>
      </c>
      <c r="F27" s="184"/>
      <c r="G27" s="184"/>
      <c r="H27" s="184"/>
      <c r="L27" s="82"/>
    </row>
    <row r="28" spans="2:12" s="1" customFormat="1" ht="6.9" customHeight="1" x14ac:dyDescent="0.2">
      <c r="B28" s="25"/>
      <c r="L28" s="25"/>
    </row>
    <row r="29" spans="2:12" s="1" customFormat="1" ht="6.9" customHeight="1" x14ac:dyDescent="0.2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 x14ac:dyDescent="0.2">
      <c r="B30" s="25"/>
      <c r="D30" s="83" t="s">
        <v>31</v>
      </c>
      <c r="J30" s="59">
        <f>ROUND(J121, 2)</f>
        <v>0</v>
      </c>
      <c r="L30" s="25"/>
    </row>
    <row r="31" spans="2:12" s="1" customFormat="1" ht="6.9" customHeight="1" x14ac:dyDescent="0.2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" customHeight="1" x14ac:dyDescent="0.2">
      <c r="B32" s="25"/>
      <c r="F32" s="28" t="s">
        <v>33</v>
      </c>
      <c r="I32" s="28" t="s">
        <v>32</v>
      </c>
      <c r="J32" s="28" t="s">
        <v>34</v>
      </c>
      <c r="L32" s="25"/>
    </row>
    <row r="33" spans="2:12" s="1" customFormat="1" ht="14.4" customHeight="1" x14ac:dyDescent="0.2">
      <c r="B33" s="25"/>
      <c r="D33" s="48" t="s">
        <v>35</v>
      </c>
      <c r="E33" s="22" t="s">
        <v>36</v>
      </c>
      <c r="F33" s="84">
        <f>ROUND((SUM(BE121:BE151)),  2)</f>
        <v>0</v>
      </c>
      <c r="I33" s="85">
        <v>0.21</v>
      </c>
      <c r="J33" s="84">
        <f>ROUND(((SUM(BE121:BE151))*I33),  2)</f>
        <v>0</v>
      </c>
      <c r="L33" s="25"/>
    </row>
    <row r="34" spans="2:12" s="1" customFormat="1" ht="14.4" customHeight="1" x14ac:dyDescent="0.2">
      <c r="B34" s="25"/>
      <c r="E34" s="22" t="s">
        <v>37</v>
      </c>
      <c r="F34" s="84">
        <f>ROUND((SUM(BF121:BF151)),  2)</f>
        <v>0</v>
      </c>
      <c r="I34" s="85">
        <v>0.15</v>
      </c>
      <c r="J34" s="84">
        <f>ROUND(((SUM(BF121:BF151))*I34),  2)</f>
        <v>0</v>
      </c>
      <c r="L34" s="25"/>
    </row>
    <row r="35" spans="2:12" s="1" customFormat="1" ht="14.4" hidden="1" customHeight="1" x14ac:dyDescent="0.2">
      <c r="B35" s="25"/>
      <c r="E35" s="22" t="s">
        <v>38</v>
      </c>
      <c r="F35" s="84">
        <f>ROUND((SUM(BG121:BG151)),  2)</f>
        <v>0</v>
      </c>
      <c r="I35" s="85">
        <v>0.21</v>
      </c>
      <c r="J35" s="84">
        <f>0</f>
        <v>0</v>
      </c>
      <c r="L35" s="25"/>
    </row>
    <row r="36" spans="2:12" s="1" customFormat="1" ht="14.4" hidden="1" customHeight="1" x14ac:dyDescent="0.2">
      <c r="B36" s="25"/>
      <c r="E36" s="22" t="s">
        <v>39</v>
      </c>
      <c r="F36" s="84">
        <f>ROUND((SUM(BH121:BH151)),  2)</f>
        <v>0</v>
      </c>
      <c r="I36" s="85">
        <v>0.15</v>
      </c>
      <c r="J36" s="84">
        <f>0</f>
        <v>0</v>
      </c>
      <c r="L36" s="25"/>
    </row>
    <row r="37" spans="2:12" s="1" customFormat="1" ht="14.4" hidden="1" customHeight="1" x14ac:dyDescent="0.2">
      <c r="B37" s="25"/>
      <c r="E37" s="22" t="s">
        <v>40</v>
      </c>
      <c r="F37" s="84">
        <f>ROUND((SUM(BI121:BI151)),  2)</f>
        <v>0</v>
      </c>
      <c r="I37" s="85">
        <v>0</v>
      </c>
      <c r="J37" s="84">
        <f>0</f>
        <v>0</v>
      </c>
      <c r="L37" s="25"/>
    </row>
    <row r="38" spans="2:12" s="1" customFormat="1" ht="6.9" customHeight="1" x14ac:dyDescent="0.2">
      <c r="B38" s="25"/>
      <c r="L38" s="25"/>
    </row>
    <row r="39" spans="2:12" s="1" customFormat="1" ht="25.35" customHeight="1" x14ac:dyDescent="0.2">
      <c r="B39" s="25"/>
      <c r="C39" s="86"/>
      <c r="D39" s="87" t="s">
        <v>41</v>
      </c>
      <c r="E39" s="50"/>
      <c r="F39" s="50"/>
      <c r="G39" s="88" t="s">
        <v>42</v>
      </c>
      <c r="H39" s="89" t="s">
        <v>43</v>
      </c>
      <c r="I39" s="50"/>
      <c r="J39" s="90">
        <f>SUM(J30:J37)</f>
        <v>0</v>
      </c>
      <c r="K39" s="91"/>
      <c r="L39" s="25"/>
    </row>
    <row r="40" spans="2:12" s="1" customFormat="1" ht="14.4" customHeight="1" x14ac:dyDescent="0.2">
      <c r="B40" s="25"/>
      <c r="L40" s="25"/>
    </row>
    <row r="41" spans="2:12" ht="14.4" customHeight="1" x14ac:dyDescent="0.2">
      <c r="B41" s="16"/>
      <c r="L41" s="16"/>
    </row>
    <row r="42" spans="2:12" ht="14.4" customHeight="1" x14ac:dyDescent="0.2">
      <c r="B42" s="16"/>
      <c r="L42" s="16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5"/>
      <c r="D50" s="34" t="s">
        <v>44</v>
      </c>
      <c r="E50" s="35"/>
      <c r="F50" s="35"/>
      <c r="G50" s="34" t="s">
        <v>45</v>
      </c>
      <c r="H50" s="35"/>
      <c r="I50" s="35"/>
      <c r="J50" s="35"/>
      <c r="K50" s="35"/>
      <c r="L50" s="25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5"/>
      <c r="D61" s="36" t="s">
        <v>46</v>
      </c>
      <c r="E61" s="27"/>
      <c r="F61" s="92" t="s">
        <v>47</v>
      </c>
      <c r="G61" s="36" t="s">
        <v>46</v>
      </c>
      <c r="H61" s="27"/>
      <c r="I61" s="27"/>
      <c r="J61" s="93" t="s">
        <v>47</v>
      </c>
      <c r="K61" s="27"/>
      <c r="L61" s="25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5"/>
      <c r="D65" s="34" t="s">
        <v>48</v>
      </c>
      <c r="E65" s="35"/>
      <c r="F65" s="35"/>
      <c r="G65" s="34" t="s">
        <v>49</v>
      </c>
      <c r="H65" s="35"/>
      <c r="I65" s="35"/>
      <c r="J65" s="35"/>
      <c r="K65" s="35"/>
      <c r="L65" s="25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5"/>
      <c r="D76" s="36" t="s">
        <v>46</v>
      </c>
      <c r="E76" s="27"/>
      <c r="F76" s="92" t="s">
        <v>47</v>
      </c>
      <c r="G76" s="36" t="s">
        <v>46</v>
      </c>
      <c r="H76" s="27"/>
      <c r="I76" s="27"/>
      <c r="J76" s="93" t="s">
        <v>47</v>
      </c>
      <c r="K76" s="27"/>
      <c r="L76" s="25"/>
    </row>
    <row r="77" spans="2:12" s="1" customFormat="1" ht="14.4" customHeight="1" x14ac:dyDescent="0.2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" customHeight="1" x14ac:dyDescent="0.2">
      <c r="B82" s="25"/>
      <c r="C82" s="17" t="s">
        <v>96</v>
      </c>
      <c r="L82" s="25"/>
    </row>
    <row r="83" spans="2:47" s="1" customFormat="1" ht="6.9" customHeight="1" x14ac:dyDescent="0.2">
      <c r="B83" s="25"/>
      <c r="L83" s="25"/>
    </row>
    <row r="84" spans="2:47" s="1" customFormat="1" ht="12" customHeight="1" x14ac:dyDescent="0.2">
      <c r="B84" s="25"/>
      <c r="C84" s="22" t="s">
        <v>14</v>
      </c>
      <c r="L84" s="25"/>
    </row>
    <row r="85" spans="2:47" s="1" customFormat="1" ht="16.5" customHeight="1" x14ac:dyDescent="0.2">
      <c r="B85" s="25"/>
      <c r="E85" s="194" t="str">
        <f>E7</f>
        <v>Město Šluknov - opravy stavebních závad mostů po HMP</v>
      </c>
      <c r="F85" s="195"/>
      <c r="G85" s="195"/>
      <c r="H85" s="195"/>
      <c r="L85" s="25"/>
    </row>
    <row r="86" spans="2:47" s="1" customFormat="1" ht="12" customHeight="1" x14ac:dyDescent="0.2">
      <c r="B86" s="25"/>
      <c r="C86" s="22" t="s">
        <v>95</v>
      </c>
      <c r="L86" s="25"/>
    </row>
    <row r="87" spans="2:47" s="1" customFormat="1" ht="16.5" customHeight="1" x14ac:dyDescent="0.2">
      <c r="B87" s="25"/>
      <c r="E87" s="159" t="str">
        <f>E9</f>
        <v>003 - Most ev. č. Kr-M-07</v>
      </c>
      <c r="F87" s="193"/>
      <c r="G87" s="193"/>
      <c r="H87" s="193"/>
      <c r="L87" s="25"/>
    </row>
    <row r="88" spans="2:47" s="1" customFormat="1" ht="6.9" customHeight="1" x14ac:dyDescent="0.2">
      <c r="B88" s="25"/>
      <c r="L88" s="25"/>
    </row>
    <row r="89" spans="2:47" s="1" customFormat="1" ht="12" customHeight="1" x14ac:dyDescent="0.2">
      <c r="B89" s="25"/>
      <c r="C89" s="22" t="s">
        <v>18</v>
      </c>
      <c r="F89" s="20" t="str">
        <f>F12</f>
        <v xml:space="preserve"> </v>
      </c>
      <c r="I89" s="22" t="s">
        <v>20</v>
      </c>
      <c r="J89" s="45">
        <f>IF(J12="","",J12)</f>
        <v>0</v>
      </c>
      <c r="L89" s="25"/>
    </row>
    <row r="90" spans="2:47" s="1" customFormat="1" ht="6.9" customHeight="1" x14ac:dyDescent="0.2">
      <c r="B90" s="25"/>
      <c r="L90" s="25"/>
    </row>
    <row r="91" spans="2:47" s="1" customFormat="1" ht="15.15" customHeight="1" x14ac:dyDescent="0.2">
      <c r="B91" s="25"/>
      <c r="C91" s="22" t="s">
        <v>21</v>
      </c>
      <c r="F91" s="20" t="str">
        <f>E15</f>
        <v xml:space="preserve"> </v>
      </c>
      <c r="I91" s="22" t="s">
        <v>26</v>
      </c>
      <c r="J91" s="23" t="str">
        <f>E21</f>
        <v xml:space="preserve"> </v>
      </c>
      <c r="L91" s="25"/>
    </row>
    <row r="92" spans="2:47" s="1" customFormat="1" ht="15.15" customHeight="1" x14ac:dyDescent="0.2">
      <c r="B92" s="25"/>
      <c r="C92" s="22" t="s">
        <v>25</v>
      </c>
      <c r="F92" s="20" t="str">
        <f>IF(E18="","",E18)</f>
        <v xml:space="preserve"> </v>
      </c>
      <c r="I92" s="22" t="s">
        <v>28</v>
      </c>
      <c r="J92" s="23">
        <f>E24</f>
        <v>0</v>
      </c>
      <c r="L92" s="25"/>
    </row>
    <row r="93" spans="2:47" s="1" customFormat="1" ht="10.35" customHeight="1" x14ac:dyDescent="0.2">
      <c r="B93" s="25"/>
      <c r="L93" s="25"/>
    </row>
    <row r="94" spans="2:47" s="1" customFormat="1" ht="29.25" customHeight="1" x14ac:dyDescent="0.2">
      <c r="B94" s="25"/>
      <c r="C94" s="94" t="s">
        <v>97</v>
      </c>
      <c r="D94" s="86"/>
      <c r="E94" s="86"/>
      <c r="F94" s="86"/>
      <c r="G94" s="86"/>
      <c r="H94" s="86"/>
      <c r="I94" s="86"/>
      <c r="J94" s="95" t="s">
        <v>98</v>
      </c>
      <c r="K94" s="86"/>
      <c r="L94" s="25"/>
    </row>
    <row r="95" spans="2:47" s="1" customFormat="1" ht="10.35" customHeight="1" x14ac:dyDescent="0.2">
      <c r="B95" s="25"/>
      <c r="L95" s="25"/>
    </row>
    <row r="96" spans="2:47" s="1" customFormat="1" ht="22.95" customHeight="1" x14ac:dyDescent="0.2">
      <c r="B96" s="25"/>
      <c r="C96" s="96" t="s">
        <v>99</v>
      </c>
      <c r="J96" s="59">
        <f>J121</f>
        <v>0</v>
      </c>
      <c r="L96" s="25"/>
      <c r="AU96" s="13" t="s">
        <v>100</v>
      </c>
    </row>
    <row r="97" spans="2:12" s="8" customFormat="1" ht="24.9" customHeight="1" x14ac:dyDescent="0.2">
      <c r="B97" s="97"/>
      <c r="D97" s="98" t="s">
        <v>101</v>
      </c>
      <c r="E97" s="99"/>
      <c r="F97" s="99"/>
      <c r="G97" s="99"/>
      <c r="H97" s="99"/>
      <c r="I97" s="99"/>
      <c r="J97" s="100">
        <f>J122</f>
        <v>0</v>
      </c>
      <c r="L97" s="97"/>
    </row>
    <row r="98" spans="2:12" s="9" customFormat="1" ht="19.95" customHeight="1" x14ac:dyDescent="0.2">
      <c r="B98" s="101"/>
      <c r="D98" s="102" t="s">
        <v>102</v>
      </c>
      <c r="E98" s="103"/>
      <c r="F98" s="103"/>
      <c r="G98" s="103"/>
      <c r="H98" s="103"/>
      <c r="I98" s="103"/>
      <c r="J98" s="104">
        <f>J123</f>
        <v>0</v>
      </c>
      <c r="L98" s="101"/>
    </row>
    <row r="99" spans="2:12" s="9" customFormat="1" ht="19.95" customHeight="1" x14ac:dyDescent="0.2">
      <c r="B99" s="101"/>
      <c r="D99" s="102" t="s">
        <v>103</v>
      </c>
      <c r="E99" s="103"/>
      <c r="F99" s="103"/>
      <c r="G99" s="103"/>
      <c r="H99" s="103"/>
      <c r="I99" s="103"/>
      <c r="J99" s="104">
        <f>J145</f>
        <v>0</v>
      </c>
      <c r="L99" s="101"/>
    </row>
    <row r="100" spans="2:12" s="8" customFormat="1" ht="24.9" customHeight="1" x14ac:dyDescent="0.2">
      <c r="B100" s="97"/>
      <c r="D100" s="98" t="s">
        <v>104</v>
      </c>
      <c r="E100" s="99"/>
      <c r="F100" s="99"/>
      <c r="G100" s="99"/>
      <c r="H100" s="99"/>
      <c r="I100" s="99"/>
      <c r="J100" s="100">
        <f>J149</f>
        <v>0</v>
      </c>
      <c r="L100" s="97"/>
    </row>
    <row r="101" spans="2:12" s="9" customFormat="1" ht="19.95" customHeight="1" x14ac:dyDescent="0.2">
      <c r="B101" s="101"/>
      <c r="D101" s="102" t="s">
        <v>105</v>
      </c>
      <c r="E101" s="103"/>
      <c r="F101" s="103"/>
      <c r="G101" s="103"/>
      <c r="H101" s="103"/>
      <c r="I101" s="103"/>
      <c r="J101" s="104">
        <f>J150</f>
        <v>0</v>
      </c>
      <c r="L101" s="101"/>
    </row>
    <row r="102" spans="2:12" s="1" customFormat="1" ht="21.75" customHeight="1" x14ac:dyDescent="0.2">
      <c r="B102" s="25"/>
      <c r="L102" s="25"/>
    </row>
    <row r="103" spans="2:12" s="1" customFormat="1" ht="6.9" customHeight="1" x14ac:dyDescent="0.2"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25"/>
    </row>
    <row r="107" spans="2:12" s="1" customFormat="1" ht="6.9" customHeight="1" x14ac:dyDescent="0.2"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25"/>
    </row>
    <row r="108" spans="2:12" s="1" customFormat="1" ht="24.9" customHeight="1" x14ac:dyDescent="0.2">
      <c r="B108" s="25"/>
      <c r="C108" s="17" t="s">
        <v>108</v>
      </c>
      <c r="L108" s="25"/>
    </row>
    <row r="109" spans="2:12" s="1" customFormat="1" ht="6.9" customHeight="1" x14ac:dyDescent="0.2">
      <c r="B109" s="25"/>
      <c r="L109" s="25"/>
    </row>
    <row r="110" spans="2:12" s="1" customFormat="1" ht="12" customHeight="1" x14ac:dyDescent="0.2">
      <c r="B110" s="25"/>
      <c r="C110" s="22" t="s">
        <v>14</v>
      </c>
      <c r="L110" s="25"/>
    </row>
    <row r="111" spans="2:12" s="1" customFormat="1" ht="16.5" customHeight="1" x14ac:dyDescent="0.2">
      <c r="B111" s="25"/>
      <c r="E111" s="194" t="str">
        <f>E7</f>
        <v>Město Šluknov - opravy stavebních závad mostů po HMP</v>
      </c>
      <c r="F111" s="195"/>
      <c r="G111" s="195"/>
      <c r="H111" s="195"/>
      <c r="L111" s="25"/>
    </row>
    <row r="112" spans="2:12" s="1" customFormat="1" ht="12" customHeight="1" x14ac:dyDescent="0.2">
      <c r="B112" s="25"/>
      <c r="C112" s="22" t="s">
        <v>95</v>
      </c>
      <c r="L112" s="25"/>
    </row>
    <row r="113" spans="2:65" s="1" customFormat="1" ht="16.5" customHeight="1" x14ac:dyDescent="0.2">
      <c r="B113" s="25"/>
      <c r="E113" s="159" t="str">
        <f>E9</f>
        <v>003 - Most ev. č. Kr-M-07</v>
      </c>
      <c r="F113" s="193"/>
      <c r="G113" s="193"/>
      <c r="H113" s="193"/>
      <c r="L113" s="25"/>
    </row>
    <row r="114" spans="2:65" s="1" customFormat="1" ht="6.9" customHeight="1" x14ac:dyDescent="0.2">
      <c r="B114" s="25"/>
      <c r="L114" s="25"/>
    </row>
    <row r="115" spans="2:65" s="1" customFormat="1" ht="12" customHeight="1" x14ac:dyDescent="0.2">
      <c r="B115" s="25"/>
      <c r="C115" s="22" t="s">
        <v>18</v>
      </c>
      <c r="F115" s="20" t="str">
        <f>F12</f>
        <v xml:space="preserve"> </v>
      </c>
      <c r="I115" s="22" t="s">
        <v>20</v>
      </c>
      <c r="J115" s="45">
        <f>IF(J12="","",J12)</f>
        <v>0</v>
      </c>
      <c r="L115" s="25"/>
    </row>
    <row r="116" spans="2:65" s="1" customFormat="1" ht="6.9" customHeight="1" x14ac:dyDescent="0.2">
      <c r="B116" s="25"/>
      <c r="L116" s="25"/>
    </row>
    <row r="117" spans="2:65" s="1" customFormat="1" ht="15.15" customHeight="1" x14ac:dyDescent="0.2">
      <c r="B117" s="25"/>
      <c r="C117" s="22" t="s">
        <v>21</v>
      </c>
      <c r="F117" s="20" t="str">
        <f>E15</f>
        <v xml:space="preserve"> </v>
      </c>
      <c r="I117" s="22" t="s">
        <v>26</v>
      </c>
      <c r="J117" s="23" t="str">
        <f>E21</f>
        <v xml:space="preserve"> </v>
      </c>
      <c r="L117" s="25"/>
    </row>
    <row r="118" spans="2:65" s="1" customFormat="1" ht="15.15" customHeight="1" x14ac:dyDescent="0.2">
      <c r="B118" s="25"/>
      <c r="C118" s="22" t="s">
        <v>25</v>
      </c>
      <c r="F118" s="20" t="str">
        <f>IF(E18="","",E18)</f>
        <v xml:space="preserve"> </v>
      </c>
      <c r="I118" s="22" t="s">
        <v>28</v>
      </c>
      <c r="J118" s="23">
        <f>E24</f>
        <v>0</v>
      </c>
      <c r="L118" s="25"/>
    </row>
    <row r="119" spans="2:65" s="1" customFormat="1" ht="10.35" customHeight="1" x14ac:dyDescent="0.2">
      <c r="B119" s="25"/>
      <c r="L119" s="25"/>
    </row>
    <row r="120" spans="2:65" s="10" customFormat="1" ht="29.25" customHeight="1" x14ac:dyDescent="0.2">
      <c r="B120" s="105"/>
      <c r="C120" s="106" t="s">
        <v>109</v>
      </c>
      <c r="D120" s="107" t="s">
        <v>56</v>
      </c>
      <c r="E120" s="107" t="s">
        <v>52</v>
      </c>
      <c r="F120" s="107" t="s">
        <v>53</v>
      </c>
      <c r="G120" s="107" t="s">
        <v>110</v>
      </c>
      <c r="H120" s="107" t="s">
        <v>111</v>
      </c>
      <c r="I120" s="107" t="s">
        <v>112</v>
      </c>
      <c r="J120" s="108" t="s">
        <v>98</v>
      </c>
      <c r="K120" s="109" t="s">
        <v>113</v>
      </c>
      <c r="L120" s="105"/>
      <c r="M120" s="52" t="s">
        <v>1</v>
      </c>
      <c r="N120" s="53" t="s">
        <v>35</v>
      </c>
      <c r="O120" s="53" t="s">
        <v>114</v>
      </c>
      <c r="P120" s="53" t="s">
        <v>115</v>
      </c>
      <c r="Q120" s="53" t="s">
        <v>116</v>
      </c>
      <c r="R120" s="53" t="s">
        <v>117</v>
      </c>
      <c r="S120" s="53" t="s">
        <v>118</v>
      </c>
      <c r="T120" s="54" t="s">
        <v>119</v>
      </c>
    </row>
    <row r="121" spans="2:65" s="1" customFormat="1" ht="22.95" customHeight="1" x14ac:dyDescent="0.3">
      <c r="B121" s="25"/>
      <c r="C121" s="57" t="s">
        <v>120</v>
      </c>
      <c r="J121" s="110">
        <f>J122+J149</f>
        <v>0</v>
      </c>
      <c r="L121" s="25"/>
      <c r="M121" s="55"/>
      <c r="N121" s="46"/>
      <c r="O121" s="46"/>
      <c r="P121" s="111" t="e">
        <f>P122+P149</f>
        <v>#REF!</v>
      </c>
      <c r="Q121" s="46"/>
      <c r="R121" s="111" t="e">
        <f>R122+R149</f>
        <v>#REF!</v>
      </c>
      <c r="S121" s="46"/>
      <c r="T121" s="112" t="e">
        <f>T122+T149</f>
        <v>#REF!</v>
      </c>
      <c r="AT121" s="13" t="s">
        <v>70</v>
      </c>
      <c r="AU121" s="13" t="s">
        <v>100</v>
      </c>
      <c r="BK121" s="113" t="e">
        <f>BK122+BK149</f>
        <v>#REF!</v>
      </c>
    </row>
    <row r="122" spans="2:65" s="11" customFormat="1" ht="25.95" customHeight="1" x14ac:dyDescent="0.25">
      <c r="B122" s="114"/>
      <c r="D122" s="115" t="s">
        <v>70</v>
      </c>
      <c r="E122" s="116" t="s">
        <v>121</v>
      </c>
      <c r="F122" s="116" t="s">
        <v>122</v>
      </c>
      <c r="J122" s="117">
        <f>J123+J145</f>
        <v>0</v>
      </c>
      <c r="L122" s="114"/>
      <c r="M122" s="118"/>
      <c r="P122" s="119">
        <f>P123+P145</f>
        <v>0.45400000000000001</v>
      </c>
      <c r="R122" s="119">
        <f>R123+R145</f>
        <v>0</v>
      </c>
      <c r="T122" s="120">
        <f>T123+T145</f>
        <v>0</v>
      </c>
      <c r="AR122" s="115" t="s">
        <v>77</v>
      </c>
      <c r="AT122" s="121" t="s">
        <v>70</v>
      </c>
      <c r="AU122" s="121" t="s">
        <v>71</v>
      </c>
      <c r="AY122" s="115" t="s">
        <v>123</v>
      </c>
      <c r="BK122" s="122">
        <f>BK123+BK145</f>
        <v>0</v>
      </c>
    </row>
    <row r="123" spans="2:65" s="11" customFormat="1" ht="22.95" customHeight="1" x14ac:dyDescent="0.25">
      <c r="B123" s="114"/>
      <c r="D123" s="115" t="s">
        <v>70</v>
      </c>
      <c r="E123" s="123" t="s">
        <v>128</v>
      </c>
      <c r="F123" s="123" t="s">
        <v>129</v>
      </c>
      <c r="J123" s="124">
        <f>J124+J125+J126+J127+J128+J129+J130+J131+J132+J133+J134+J135+J136+J137+J138+J139+J140+J141+J142+J143+J144</f>
        <v>0</v>
      </c>
      <c r="L123" s="114"/>
      <c r="M123" s="118"/>
      <c r="P123" s="119">
        <f>SUM(P124:P132)</f>
        <v>0</v>
      </c>
      <c r="R123" s="119">
        <f>SUM(R124:R132)</f>
        <v>0</v>
      </c>
      <c r="T123" s="120">
        <f>SUM(T124:T132)</f>
        <v>0</v>
      </c>
      <c r="AR123" s="115" t="s">
        <v>77</v>
      </c>
      <c r="AT123" s="121" t="s">
        <v>70</v>
      </c>
      <c r="AU123" s="121" t="s">
        <v>77</v>
      </c>
      <c r="AY123" s="115" t="s">
        <v>123</v>
      </c>
      <c r="BK123" s="122">
        <f>SUM(BK124:BK132)</f>
        <v>0</v>
      </c>
    </row>
    <row r="124" spans="2:65" s="1" customFormat="1" ht="24.15" customHeight="1" x14ac:dyDescent="0.2">
      <c r="B124" s="125"/>
      <c r="C124" s="126">
        <v>1</v>
      </c>
      <c r="D124" s="126" t="s">
        <v>125</v>
      </c>
      <c r="E124" s="127" t="s">
        <v>131</v>
      </c>
      <c r="F124" s="128" t="s">
        <v>132</v>
      </c>
      <c r="G124" s="129" t="s">
        <v>133</v>
      </c>
      <c r="H124" s="130">
        <v>14.02</v>
      </c>
      <c r="I124" s="131"/>
      <c r="J124" s="131">
        <f t="shared" ref="J124:J132" si="0">ROUND(I124*H124,2)</f>
        <v>0</v>
      </c>
      <c r="K124" s="132"/>
      <c r="L124" s="25"/>
      <c r="M124" s="133" t="s">
        <v>1</v>
      </c>
      <c r="N124" s="134" t="s">
        <v>36</v>
      </c>
      <c r="O124" s="135">
        <v>0</v>
      </c>
      <c r="P124" s="135">
        <f t="shared" ref="P124:P132" si="1">O124*H124</f>
        <v>0</v>
      </c>
      <c r="Q124" s="135">
        <v>0</v>
      </c>
      <c r="R124" s="135">
        <f t="shared" ref="R124:R132" si="2">Q124*H124</f>
        <v>0</v>
      </c>
      <c r="S124" s="135">
        <v>0</v>
      </c>
      <c r="T124" s="136">
        <f t="shared" ref="T124:T132" si="3">S124*H124</f>
        <v>0</v>
      </c>
      <c r="AR124" s="137" t="s">
        <v>127</v>
      </c>
      <c r="AT124" s="137" t="s">
        <v>125</v>
      </c>
      <c r="AU124" s="137" t="s">
        <v>78</v>
      </c>
      <c r="AY124" s="13" t="s">
        <v>123</v>
      </c>
      <c r="BE124" s="138">
        <f t="shared" ref="BE124:BE132" si="4">IF(N124="základní",J124,0)</f>
        <v>0</v>
      </c>
      <c r="BF124" s="138">
        <f t="shared" ref="BF124:BF132" si="5">IF(N124="snížená",J124,0)</f>
        <v>0</v>
      </c>
      <c r="BG124" s="138">
        <f t="shared" ref="BG124:BG132" si="6">IF(N124="zákl. přenesená",J124,0)</f>
        <v>0</v>
      </c>
      <c r="BH124" s="138">
        <f t="shared" ref="BH124:BH132" si="7">IF(N124="sníž. přenesená",J124,0)</f>
        <v>0</v>
      </c>
      <c r="BI124" s="138">
        <f t="shared" ref="BI124:BI132" si="8">IF(N124="nulová",J124,0)</f>
        <v>0</v>
      </c>
      <c r="BJ124" s="13" t="s">
        <v>77</v>
      </c>
      <c r="BK124" s="138">
        <f t="shared" ref="BK124:BK132" si="9">ROUND(I124*H124,2)</f>
        <v>0</v>
      </c>
      <c r="BL124" s="13" t="s">
        <v>127</v>
      </c>
      <c r="BM124" s="137" t="s">
        <v>78</v>
      </c>
    </row>
    <row r="125" spans="2:65" s="1" customFormat="1" ht="33" customHeight="1" x14ac:dyDescent="0.2">
      <c r="B125" s="125"/>
      <c r="C125" s="126">
        <v>2</v>
      </c>
      <c r="D125" s="126" t="s">
        <v>125</v>
      </c>
      <c r="E125" s="127" t="s">
        <v>137</v>
      </c>
      <c r="F125" s="128" t="s">
        <v>138</v>
      </c>
      <c r="G125" s="129" t="s">
        <v>133</v>
      </c>
      <c r="H125" s="130">
        <v>16.029</v>
      </c>
      <c r="I125" s="131"/>
      <c r="J125" s="131">
        <f t="shared" si="0"/>
        <v>0</v>
      </c>
      <c r="K125" s="132"/>
      <c r="L125" s="25"/>
      <c r="M125" s="133" t="s">
        <v>1</v>
      </c>
      <c r="N125" s="134" t="s">
        <v>36</v>
      </c>
      <c r="O125" s="135">
        <v>0</v>
      </c>
      <c r="P125" s="135">
        <f t="shared" si="1"/>
        <v>0</v>
      </c>
      <c r="Q125" s="135">
        <v>0</v>
      </c>
      <c r="R125" s="135">
        <f t="shared" si="2"/>
        <v>0</v>
      </c>
      <c r="S125" s="135">
        <v>0</v>
      </c>
      <c r="T125" s="136">
        <f t="shared" si="3"/>
        <v>0</v>
      </c>
      <c r="AR125" s="137" t="s">
        <v>127</v>
      </c>
      <c r="AT125" s="137" t="s">
        <v>125</v>
      </c>
      <c r="AU125" s="137" t="s">
        <v>78</v>
      </c>
      <c r="AY125" s="13" t="s">
        <v>123</v>
      </c>
      <c r="BE125" s="138">
        <f t="shared" si="4"/>
        <v>0</v>
      </c>
      <c r="BF125" s="138">
        <f t="shared" si="5"/>
        <v>0</v>
      </c>
      <c r="BG125" s="138">
        <f t="shared" si="6"/>
        <v>0</v>
      </c>
      <c r="BH125" s="138">
        <f t="shared" si="7"/>
        <v>0</v>
      </c>
      <c r="BI125" s="138">
        <f t="shared" si="8"/>
        <v>0</v>
      </c>
      <c r="BJ125" s="13" t="s">
        <v>77</v>
      </c>
      <c r="BK125" s="138">
        <f t="shared" si="9"/>
        <v>0</v>
      </c>
      <c r="BL125" s="13" t="s">
        <v>127</v>
      </c>
      <c r="BM125" s="137" t="s">
        <v>127</v>
      </c>
    </row>
    <row r="126" spans="2:65" s="1" customFormat="1" ht="24.15" customHeight="1" x14ac:dyDescent="0.2">
      <c r="B126" s="125"/>
      <c r="C126" s="126">
        <v>3</v>
      </c>
      <c r="D126" s="126" t="s">
        <v>125</v>
      </c>
      <c r="E126" s="127" t="s">
        <v>142</v>
      </c>
      <c r="F126" s="128" t="s">
        <v>143</v>
      </c>
      <c r="G126" s="129" t="s">
        <v>133</v>
      </c>
      <c r="H126" s="130">
        <v>14.02</v>
      </c>
      <c r="I126" s="131"/>
      <c r="J126" s="131">
        <f t="shared" si="0"/>
        <v>0</v>
      </c>
      <c r="K126" s="132"/>
      <c r="L126" s="25"/>
      <c r="M126" s="133" t="s">
        <v>1</v>
      </c>
      <c r="N126" s="134" t="s">
        <v>36</v>
      </c>
      <c r="O126" s="135">
        <v>0</v>
      </c>
      <c r="P126" s="135">
        <f t="shared" si="1"/>
        <v>0</v>
      </c>
      <c r="Q126" s="135">
        <v>0</v>
      </c>
      <c r="R126" s="135">
        <f t="shared" si="2"/>
        <v>0</v>
      </c>
      <c r="S126" s="135">
        <v>0</v>
      </c>
      <c r="T126" s="136">
        <f t="shared" si="3"/>
        <v>0</v>
      </c>
      <c r="AR126" s="137" t="s">
        <v>127</v>
      </c>
      <c r="AT126" s="137" t="s">
        <v>125</v>
      </c>
      <c r="AU126" s="137" t="s">
        <v>78</v>
      </c>
      <c r="AY126" s="13" t="s">
        <v>123</v>
      </c>
      <c r="BE126" s="138">
        <f t="shared" si="4"/>
        <v>0</v>
      </c>
      <c r="BF126" s="138">
        <f t="shared" si="5"/>
        <v>0</v>
      </c>
      <c r="BG126" s="138">
        <f t="shared" si="6"/>
        <v>0</v>
      </c>
      <c r="BH126" s="138">
        <f t="shared" si="7"/>
        <v>0</v>
      </c>
      <c r="BI126" s="138">
        <f t="shared" si="8"/>
        <v>0</v>
      </c>
      <c r="BJ126" s="13" t="s">
        <v>77</v>
      </c>
      <c r="BK126" s="138">
        <f t="shared" si="9"/>
        <v>0</v>
      </c>
      <c r="BL126" s="13" t="s">
        <v>127</v>
      </c>
      <c r="BM126" s="137" t="s">
        <v>136</v>
      </c>
    </row>
    <row r="127" spans="2:65" s="1" customFormat="1" ht="24.15" customHeight="1" x14ac:dyDescent="0.2">
      <c r="B127" s="125"/>
      <c r="C127" s="126">
        <v>4</v>
      </c>
      <c r="D127" s="126" t="s">
        <v>125</v>
      </c>
      <c r="E127" s="127" t="s">
        <v>148</v>
      </c>
      <c r="F127" s="128" t="s">
        <v>149</v>
      </c>
      <c r="G127" s="129" t="s">
        <v>133</v>
      </c>
      <c r="H127" s="130">
        <v>14.02</v>
      </c>
      <c r="I127" s="131"/>
      <c r="J127" s="131">
        <f t="shared" si="0"/>
        <v>0</v>
      </c>
      <c r="K127" s="132"/>
      <c r="L127" s="25"/>
      <c r="M127" s="133" t="s">
        <v>1</v>
      </c>
      <c r="N127" s="134" t="s">
        <v>36</v>
      </c>
      <c r="O127" s="135">
        <v>0</v>
      </c>
      <c r="P127" s="135">
        <f t="shared" si="1"/>
        <v>0</v>
      </c>
      <c r="Q127" s="135">
        <v>0</v>
      </c>
      <c r="R127" s="135">
        <f t="shared" si="2"/>
        <v>0</v>
      </c>
      <c r="S127" s="135">
        <v>0</v>
      </c>
      <c r="T127" s="136">
        <f t="shared" si="3"/>
        <v>0</v>
      </c>
      <c r="AR127" s="137" t="s">
        <v>127</v>
      </c>
      <c r="AT127" s="137" t="s">
        <v>125</v>
      </c>
      <c r="AU127" s="137" t="s">
        <v>78</v>
      </c>
      <c r="AY127" s="13" t="s">
        <v>123</v>
      </c>
      <c r="BE127" s="138">
        <f t="shared" si="4"/>
        <v>0</v>
      </c>
      <c r="BF127" s="138">
        <f t="shared" si="5"/>
        <v>0</v>
      </c>
      <c r="BG127" s="138">
        <f t="shared" si="6"/>
        <v>0</v>
      </c>
      <c r="BH127" s="138">
        <f t="shared" si="7"/>
        <v>0</v>
      </c>
      <c r="BI127" s="138">
        <f t="shared" si="8"/>
        <v>0</v>
      </c>
      <c r="BJ127" s="13" t="s">
        <v>77</v>
      </c>
      <c r="BK127" s="138">
        <f t="shared" si="9"/>
        <v>0</v>
      </c>
      <c r="BL127" s="13" t="s">
        <v>127</v>
      </c>
      <c r="BM127" s="137" t="s">
        <v>141</v>
      </c>
    </row>
    <row r="128" spans="2:65" s="1" customFormat="1" ht="24.15" customHeight="1" x14ac:dyDescent="0.2">
      <c r="B128" s="125"/>
      <c r="C128" s="126">
        <v>5</v>
      </c>
      <c r="D128" s="126" t="s">
        <v>125</v>
      </c>
      <c r="E128" s="127" t="s">
        <v>157</v>
      </c>
      <c r="F128" s="128" t="s">
        <v>158</v>
      </c>
      <c r="G128" s="129" t="s">
        <v>133</v>
      </c>
      <c r="H128" s="130">
        <v>14.02</v>
      </c>
      <c r="I128" s="131"/>
      <c r="J128" s="131">
        <f t="shared" si="0"/>
        <v>0</v>
      </c>
      <c r="K128" s="132"/>
      <c r="L128" s="25"/>
      <c r="M128" s="133" t="s">
        <v>1</v>
      </c>
      <c r="N128" s="134" t="s">
        <v>36</v>
      </c>
      <c r="O128" s="135">
        <v>0</v>
      </c>
      <c r="P128" s="135">
        <f t="shared" si="1"/>
        <v>0</v>
      </c>
      <c r="Q128" s="135">
        <v>0</v>
      </c>
      <c r="R128" s="135">
        <f t="shared" si="2"/>
        <v>0</v>
      </c>
      <c r="S128" s="135">
        <v>0</v>
      </c>
      <c r="T128" s="136">
        <f t="shared" si="3"/>
        <v>0</v>
      </c>
      <c r="AR128" s="137" t="s">
        <v>127</v>
      </c>
      <c r="AT128" s="137" t="s">
        <v>125</v>
      </c>
      <c r="AU128" s="137" t="s">
        <v>78</v>
      </c>
      <c r="AY128" s="13" t="s">
        <v>123</v>
      </c>
      <c r="BE128" s="138">
        <f t="shared" si="4"/>
        <v>0</v>
      </c>
      <c r="BF128" s="138">
        <f t="shared" si="5"/>
        <v>0</v>
      </c>
      <c r="BG128" s="138">
        <f t="shared" si="6"/>
        <v>0</v>
      </c>
      <c r="BH128" s="138">
        <f t="shared" si="7"/>
        <v>0</v>
      </c>
      <c r="BI128" s="138">
        <f t="shared" si="8"/>
        <v>0</v>
      </c>
      <c r="BJ128" s="13" t="s">
        <v>77</v>
      </c>
      <c r="BK128" s="138">
        <f t="shared" si="9"/>
        <v>0</v>
      </c>
      <c r="BL128" s="13" t="s">
        <v>127</v>
      </c>
      <c r="BM128" s="137" t="s">
        <v>144</v>
      </c>
    </row>
    <row r="129" spans="2:65" s="1" customFormat="1" ht="33" customHeight="1" x14ac:dyDescent="0.2">
      <c r="B129" s="125"/>
      <c r="C129" s="126">
        <v>6</v>
      </c>
      <c r="D129" s="126" t="s">
        <v>125</v>
      </c>
      <c r="E129" s="127" t="s">
        <v>163</v>
      </c>
      <c r="F129" s="128" t="s">
        <v>253</v>
      </c>
      <c r="G129" s="129" t="s">
        <v>133</v>
      </c>
      <c r="H129" s="130">
        <v>1.43</v>
      </c>
      <c r="I129" s="131"/>
      <c r="J129" s="131">
        <f t="shared" si="0"/>
        <v>0</v>
      </c>
      <c r="K129" s="132"/>
      <c r="L129" s="25"/>
      <c r="M129" s="133" t="s">
        <v>1</v>
      </c>
      <c r="N129" s="134" t="s">
        <v>36</v>
      </c>
      <c r="O129" s="135">
        <v>0</v>
      </c>
      <c r="P129" s="135">
        <f t="shared" si="1"/>
        <v>0</v>
      </c>
      <c r="Q129" s="135">
        <v>0</v>
      </c>
      <c r="R129" s="135">
        <f t="shared" si="2"/>
        <v>0</v>
      </c>
      <c r="S129" s="135">
        <v>0</v>
      </c>
      <c r="T129" s="136">
        <f t="shared" si="3"/>
        <v>0</v>
      </c>
      <c r="AR129" s="137" t="s">
        <v>127</v>
      </c>
      <c r="AT129" s="137" t="s">
        <v>125</v>
      </c>
      <c r="AU129" s="137" t="s">
        <v>78</v>
      </c>
      <c r="AY129" s="13" t="s">
        <v>123</v>
      </c>
      <c r="BE129" s="138">
        <f t="shared" si="4"/>
        <v>0</v>
      </c>
      <c r="BF129" s="138">
        <f t="shared" si="5"/>
        <v>0</v>
      </c>
      <c r="BG129" s="138">
        <f t="shared" si="6"/>
        <v>0</v>
      </c>
      <c r="BH129" s="138">
        <f t="shared" si="7"/>
        <v>0</v>
      </c>
      <c r="BI129" s="138">
        <f t="shared" si="8"/>
        <v>0</v>
      </c>
      <c r="BJ129" s="13" t="s">
        <v>77</v>
      </c>
      <c r="BK129" s="138">
        <f t="shared" si="9"/>
        <v>0</v>
      </c>
      <c r="BL129" s="13" t="s">
        <v>127</v>
      </c>
      <c r="BM129" s="137" t="s">
        <v>147</v>
      </c>
    </row>
    <row r="130" spans="2:65" s="1" customFormat="1" ht="24.15" customHeight="1" x14ac:dyDescent="0.2">
      <c r="B130" s="125"/>
      <c r="C130" s="126">
        <v>7</v>
      </c>
      <c r="D130" s="126" t="s">
        <v>125</v>
      </c>
      <c r="E130" s="127" t="s">
        <v>166</v>
      </c>
      <c r="F130" s="128" t="s">
        <v>250</v>
      </c>
      <c r="G130" s="129" t="s">
        <v>133</v>
      </c>
      <c r="H130" s="130">
        <v>1.43</v>
      </c>
      <c r="I130" s="131"/>
      <c r="J130" s="131">
        <f t="shared" si="0"/>
        <v>0</v>
      </c>
      <c r="K130" s="132"/>
      <c r="L130" s="25"/>
      <c r="M130" s="133" t="s">
        <v>1</v>
      </c>
      <c r="N130" s="134" t="s">
        <v>36</v>
      </c>
      <c r="O130" s="135">
        <v>0</v>
      </c>
      <c r="P130" s="135">
        <f t="shared" si="1"/>
        <v>0</v>
      </c>
      <c r="Q130" s="135">
        <v>0</v>
      </c>
      <c r="R130" s="135">
        <f t="shared" si="2"/>
        <v>0</v>
      </c>
      <c r="S130" s="135">
        <v>0</v>
      </c>
      <c r="T130" s="136">
        <f t="shared" si="3"/>
        <v>0</v>
      </c>
      <c r="AR130" s="137" t="s">
        <v>127</v>
      </c>
      <c r="AT130" s="137" t="s">
        <v>125</v>
      </c>
      <c r="AU130" s="137" t="s">
        <v>78</v>
      </c>
      <c r="AY130" s="13" t="s">
        <v>123</v>
      </c>
      <c r="BE130" s="138">
        <f t="shared" si="4"/>
        <v>0</v>
      </c>
      <c r="BF130" s="138">
        <f t="shared" si="5"/>
        <v>0</v>
      </c>
      <c r="BG130" s="138">
        <f t="shared" si="6"/>
        <v>0</v>
      </c>
      <c r="BH130" s="138">
        <f t="shared" si="7"/>
        <v>0</v>
      </c>
      <c r="BI130" s="138">
        <f t="shared" si="8"/>
        <v>0</v>
      </c>
      <c r="BJ130" s="13" t="s">
        <v>77</v>
      </c>
      <c r="BK130" s="138">
        <f t="shared" si="9"/>
        <v>0</v>
      </c>
      <c r="BL130" s="13" t="s">
        <v>127</v>
      </c>
      <c r="BM130" s="137" t="s">
        <v>150</v>
      </c>
    </row>
    <row r="131" spans="2:65" s="1" customFormat="1" ht="24.15" customHeight="1" x14ac:dyDescent="0.2">
      <c r="B131" s="125"/>
      <c r="C131" s="126">
        <v>8</v>
      </c>
      <c r="D131" s="126" t="s">
        <v>125</v>
      </c>
      <c r="E131" s="127" t="s">
        <v>169</v>
      </c>
      <c r="F131" s="128" t="s">
        <v>170</v>
      </c>
      <c r="G131" s="129" t="s">
        <v>133</v>
      </c>
      <c r="H131" s="130">
        <v>14.02</v>
      </c>
      <c r="I131" s="131"/>
      <c r="J131" s="131">
        <f t="shared" si="0"/>
        <v>0</v>
      </c>
      <c r="K131" s="132"/>
      <c r="L131" s="25"/>
      <c r="M131" s="133" t="s">
        <v>1</v>
      </c>
      <c r="N131" s="134" t="s">
        <v>36</v>
      </c>
      <c r="O131" s="135">
        <v>0</v>
      </c>
      <c r="P131" s="135">
        <f t="shared" si="1"/>
        <v>0</v>
      </c>
      <c r="Q131" s="135">
        <v>0</v>
      </c>
      <c r="R131" s="135">
        <f t="shared" si="2"/>
        <v>0</v>
      </c>
      <c r="S131" s="135">
        <v>0</v>
      </c>
      <c r="T131" s="136">
        <f t="shared" si="3"/>
        <v>0</v>
      </c>
      <c r="AR131" s="137" t="s">
        <v>127</v>
      </c>
      <c r="AT131" s="137" t="s">
        <v>125</v>
      </c>
      <c r="AU131" s="137" t="s">
        <v>78</v>
      </c>
      <c r="AY131" s="13" t="s">
        <v>123</v>
      </c>
      <c r="BE131" s="138">
        <f t="shared" si="4"/>
        <v>0</v>
      </c>
      <c r="BF131" s="138">
        <f t="shared" si="5"/>
        <v>0</v>
      </c>
      <c r="BG131" s="138">
        <f t="shared" si="6"/>
        <v>0</v>
      </c>
      <c r="BH131" s="138">
        <f t="shared" si="7"/>
        <v>0</v>
      </c>
      <c r="BI131" s="138">
        <f t="shared" si="8"/>
        <v>0</v>
      </c>
      <c r="BJ131" s="13" t="s">
        <v>77</v>
      </c>
      <c r="BK131" s="138">
        <f t="shared" si="9"/>
        <v>0</v>
      </c>
      <c r="BL131" s="13" t="s">
        <v>127</v>
      </c>
      <c r="BM131" s="137" t="s">
        <v>153</v>
      </c>
    </row>
    <row r="132" spans="2:65" s="1" customFormat="1" ht="24.15" customHeight="1" x14ac:dyDescent="0.2">
      <c r="B132" s="125"/>
      <c r="C132" s="126">
        <v>9</v>
      </c>
      <c r="D132" s="126" t="s">
        <v>125</v>
      </c>
      <c r="E132" s="127" t="s">
        <v>175</v>
      </c>
      <c r="F132" s="128" t="s">
        <v>176</v>
      </c>
      <c r="G132" s="129" t="s">
        <v>133</v>
      </c>
      <c r="H132" s="130">
        <v>14.02</v>
      </c>
      <c r="I132" s="131"/>
      <c r="J132" s="131">
        <f t="shared" si="0"/>
        <v>0</v>
      </c>
      <c r="K132" s="132"/>
      <c r="L132" s="25"/>
      <c r="M132" s="133" t="s">
        <v>1</v>
      </c>
      <c r="N132" s="134" t="s">
        <v>36</v>
      </c>
      <c r="O132" s="135">
        <v>0</v>
      </c>
      <c r="P132" s="135">
        <f t="shared" si="1"/>
        <v>0</v>
      </c>
      <c r="Q132" s="135">
        <v>0</v>
      </c>
      <c r="R132" s="135">
        <f t="shared" si="2"/>
        <v>0</v>
      </c>
      <c r="S132" s="135">
        <v>0</v>
      </c>
      <c r="T132" s="136">
        <f t="shared" si="3"/>
        <v>0</v>
      </c>
      <c r="AR132" s="137" t="s">
        <v>127</v>
      </c>
      <c r="AT132" s="137" t="s">
        <v>125</v>
      </c>
      <c r="AU132" s="137" t="s">
        <v>78</v>
      </c>
      <c r="AY132" s="13" t="s">
        <v>123</v>
      </c>
      <c r="BE132" s="138">
        <f t="shared" si="4"/>
        <v>0</v>
      </c>
      <c r="BF132" s="138">
        <f t="shared" si="5"/>
        <v>0</v>
      </c>
      <c r="BG132" s="138">
        <f t="shared" si="6"/>
        <v>0</v>
      </c>
      <c r="BH132" s="138">
        <f t="shared" si="7"/>
        <v>0</v>
      </c>
      <c r="BI132" s="138">
        <f t="shared" si="8"/>
        <v>0</v>
      </c>
      <c r="BJ132" s="13" t="s">
        <v>77</v>
      </c>
      <c r="BK132" s="138">
        <f t="shared" si="9"/>
        <v>0</v>
      </c>
      <c r="BL132" s="13" t="s">
        <v>127</v>
      </c>
      <c r="BM132" s="137" t="s">
        <v>156</v>
      </c>
    </row>
    <row r="133" spans="2:65" s="1" customFormat="1" ht="24.15" customHeight="1" x14ac:dyDescent="0.2">
      <c r="B133" s="125"/>
      <c r="C133" s="145">
        <v>10</v>
      </c>
      <c r="D133" s="126" t="s">
        <v>125</v>
      </c>
      <c r="E133" s="127" t="s">
        <v>251</v>
      </c>
      <c r="F133" s="128" t="s">
        <v>252</v>
      </c>
      <c r="G133" s="129" t="s">
        <v>126</v>
      </c>
      <c r="H133" s="130">
        <v>8</v>
      </c>
      <c r="I133" s="131"/>
      <c r="J133" s="131">
        <f>H133*I133</f>
        <v>0</v>
      </c>
      <c r="K133" s="146"/>
      <c r="L133" s="25"/>
      <c r="M133" s="133"/>
      <c r="N133" s="134"/>
      <c r="O133" s="135"/>
      <c r="P133" s="135"/>
      <c r="Q133" s="135"/>
      <c r="R133" s="135"/>
      <c r="S133" s="135"/>
      <c r="T133" s="136"/>
      <c r="AR133" s="137"/>
      <c r="AT133" s="137"/>
      <c r="AU133" s="137"/>
      <c r="AY133" s="13"/>
      <c r="BE133" s="138"/>
      <c r="BF133" s="138"/>
      <c r="BG133" s="138"/>
      <c r="BH133" s="138"/>
      <c r="BI133" s="138"/>
      <c r="BJ133" s="13"/>
      <c r="BK133" s="138"/>
      <c r="BL133" s="13"/>
      <c r="BM133" s="137"/>
    </row>
    <row r="134" spans="2:65" s="1" customFormat="1" ht="24.15" customHeight="1" x14ac:dyDescent="0.2">
      <c r="B134" s="125"/>
      <c r="C134" s="145">
        <v>11</v>
      </c>
      <c r="D134" s="126" t="s">
        <v>125</v>
      </c>
      <c r="E134" s="127" t="s">
        <v>211</v>
      </c>
      <c r="F134" s="128" t="s">
        <v>212</v>
      </c>
      <c r="G134" s="129" t="s">
        <v>183</v>
      </c>
      <c r="H134" s="130">
        <v>1</v>
      </c>
      <c r="I134" s="131"/>
      <c r="J134" s="131">
        <f t="shared" ref="J134:J144" si="10">H134*I134</f>
        <v>0</v>
      </c>
      <c r="K134" s="146"/>
      <c r="L134" s="25"/>
      <c r="M134" s="133"/>
      <c r="N134" s="134"/>
      <c r="O134" s="135"/>
      <c r="P134" s="135"/>
      <c r="Q134" s="135"/>
      <c r="R134" s="135"/>
      <c r="S134" s="135"/>
      <c r="T134" s="136"/>
      <c r="AR134" s="137"/>
      <c r="AT134" s="137"/>
      <c r="AU134" s="137"/>
      <c r="AY134" s="13"/>
      <c r="BE134" s="138"/>
      <c r="BF134" s="138"/>
      <c r="BG134" s="138"/>
      <c r="BH134" s="138"/>
      <c r="BI134" s="138"/>
      <c r="BJ134" s="13"/>
      <c r="BK134" s="138"/>
      <c r="BL134" s="13"/>
      <c r="BM134" s="137"/>
    </row>
    <row r="135" spans="2:65" s="1" customFormat="1" ht="24.15" customHeight="1" x14ac:dyDescent="0.2">
      <c r="B135" s="125"/>
      <c r="C135" s="145">
        <v>12</v>
      </c>
      <c r="D135" s="126" t="s">
        <v>125</v>
      </c>
      <c r="E135" s="127" t="s">
        <v>213</v>
      </c>
      <c r="F135" s="128" t="s">
        <v>214</v>
      </c>
      <c r="G135" s="129" t="s">
        <v>126</v>
      </c>
      <c r="H135" s="130">
        <v>35</v>
      </c>
      <c r="I135" s="131"/>
      <c r="J135" s="131">
        <f t="shared" si="10"/>
        <v>0</v>
      </c>
      <c r="K135" s="146"/>
      <c r="L135" s="25"/>
      <c r="M135" s="133"/>
      <c r="N135" s="134"/>
      <c r="O135" s="135"/>
      <c r="P135" s="135"/>
      <c r="Q135" s="135"/>
      <c r="R135" s="135"/>
      <c r="S135" s="135"/>
      <c r="T135" s="136"/>
      <c r="AR135" s="137"/>
      <c r="AT135" s="137"/>
      <c r="AU135" s="137"/>
      <c r="AY135" s="13"/>
      <c r="BE135" s="138"/>
      <c r="BF135" s="138"/>
      <c r="BG135" s="138"/>
      <c r="BH135" s="138"/>
      <c r="BI135" s="138"/>
      <c r="BJ135" s="13"/>
      <c r="BK135" s="138"/>
      <c r="BL135" s="13"/>
      <c r="BM135" s="137"/>
    </row>
    <row r="136" spans="2:65" s="1" customFormat="1" ht="24.15" customHeight="1" x14ac:dyDescent="0.2">
      <c r="B136" s="125"/>
      <c r="C136" s="145">
        <v>13</v>
      </c>
      <c r="D136" s="126" t="s">
        <v>125</v>
      </c>
      <c r="E136" s="127" t="s">
        <v>215</v>
      </c>
      <c r="F136" s="128" t="s">
        <v>216</v>
      </c>
      <c r="G136" s="129" t="s">
        <v>126</v>
      </c>
      <c r="H136" s="130">
        <v>35</v>
      </c>
      <c r="I136" s="131"/>
      <c r="J136" s="131">
        <f t="shared" si="10"/>
        <v>0</v>
      </c>
      <c r="K136" s="146"/>
      <c r="L136" s="25"/>
      <c r="M136" s="133"/>
      <c r="N136" s="134"/>
      <c r="O136" s="135"/>
      <c r="P136" s="135"/>
      <c r="Q136" s="135"/>
      <c r="R136" s="135"/>
      <c r="S136" s="135"/>
      <c r="T136" s="136"/>
      <c r="AR136" s="137"/>
      <c r="AT136" s="137"/>
      <c r="AU136" s="137"/>
      <c r="AY136" s="13"/>
      <c r="BE136" s="138"/>
      <c r="BF136" s="138"/>
      <c r="BG136" s="138"/>
      <c r="BH136" s="138"/>
      <c r="BI136" s="138"/>
      <c r="BJ136" s="13"/>
      <c r="BK136" s="138"/>
      <c r="BL136" s="13"/>
      <c r="BM136" s="137"/>
    </row>
    <row r="137" spans="2:65" s="1" customFormat="1" ht="34.200000000000003" customHeight="1" x14ac:dyDescent="0.2">
      <c r="B137" s="125"/>
      <c r="C137" s="145">
        <v>14</v>
      </c>
      <c r="D137" s="126" t="s">
        <v>125</v>
      </c>
      <c r="E137" s="127" t="s">
        <v>217</v>
      </c>
      <c r="F137" s="128" t="s">
        <v>218</v>
      </c>
      <c r="G137" s="129" t="s">
        <v>133</v>
      </c>
      <c r="H137" s="130">
        <v>13.2</v>
      </c>
      <c r="I137" s="131"/>
      <c r="J137" s="131">
        <f t="shared" si="10"/>
        <v>0</v>
      </c>
      <c r="K137" s="146"/>
      <c r="L137" s="25"/>
      <c r="M137" s="133"/>
      <c r="N137" s="134"/>
      <c r="O137" s="135"/>
      <c r="P137" s="135"/>
      <c r="Q137" s="135"/>
      <c r="R137" s="135"/>
      <c r="S137" s="135"/>
      <c r="T137" s="136"/>
      <c r="AR137" s="137"/>
      <c r="AT137" s="137"/>
      <c r="AU137" s="137"/>
      <c r="AY137" s="13"/>
      <c r="BE137" s="138"/>
      <c r="BF137" s="138"/>
      <c r="BG137" s="138"/>
      <c r="BH137" s="138"/>
      <c r="BI137" s="138"/>
      <c r="BJ137" s="13"/>
      <c r="BK137" s="138"/>
      <c r="BL137" s="13"/>
      <c r="BM137" s="137"/>
    </row>
    <row r="138" spans="2:65" s="1" customFormat="1" ht="46.8" customHeight="1" x14ac:dyDescent="0.2">
      <c r="B138" s="125"/>
      <c r="C138" s="145">
        <v>15</v>
      </c>
      <c r="D138" s="126" t="s">
        <v>125</v>
      </c>
      <c r="E138" s="127" t="s">
        <v>219</v>
      </c>
      <c r="F138" s="128" t="s">
        <v>220</v>
      </c>
      <c r="G138" s="129" t="s">
        <v>133</v>
      </c>
      <c r="H138" s="130">
        <v>13.2</v>
      </c>
      <c r="I138" s="131"/>
      <c r="J138" s="131">
        <f t="shared" si="10"/>
        <v>0</v>
      </c>
      <c r="K138" s="146"/>
      <c r="L138" s="25"/>
      <c r="M138" s="133"/>
      <c r="N138" s="134"/>
      <c r="O138" s="135"/>
      <c r="P138" s="135"/>
      <c r="Q138" s="135"/>
      <c r="R138" s="135"/>
      <c r="S138" s="135"/>
      <c r="T138" s="136"/>
      <c r="AR138" s="137"/>
      <c r="AT138" s="137"/>
      <c r="AU138" s="137"/>
      <c r="AY138" s="13"/>
      <c r="BE138" s="138"/>
      <c r="BF138" s="138"/>
      <c r="BG138" s="138"/>
      <c r="BH138" s="138"/>
      <c r="BI138" s="138"/>
      <c r="BJ138" s="13"/>
      <c r="BK138" s="138"/>
      <c r="BL138" s="13"/>
      <c r="BM138" s="137"/>
    </row>
    <row r="139" spans="2:65" s="1" customFormat="1" ht="34.200000000000003" customHeight="1" x14ac:dyDescent="0.2">
      <c r="B139" s="125"/>
      <c r="C139" s="145">
        <v>16</v>
      </c>
      <c r="D139" s="126" t="s">
        <v>125</v>
      </c>
      <c r="E139" s="127" t="s">
        <v>221</v>
      </c>
      <c r="F139" s="128" t="s">
        <v>222</v>
      </c>
      <c r="G139" s="129" t="s">
        <v>133</v>
      </c>
      <c r="H139" s="130">
        <v>13.2</v>
      </c>
      <c r="I139" s="131"/>
      <c r="J139" s="131">
        <f t="shared" si="10"/>
        <v>0</v>
      </c>
      <c r="K139" s="146"/>
      <c r="L139" s="25"/>
      <c r="M139" s="133"/>
      <c r="N139" s="134"/>
      <c r="O139" s="135"/>
      <c r="P139" s="135"/>
      <c r="Q139" s="135"/>
      <c r="R139" s="135"/>
      <c r="S139" s="135"/>
      <c r="T139" s="136"/>
      <c r="AR139" s="137"/>
      <c r="AT139" s="137"/>
      <c r="AU139" s="137"/>
      <c r="AY139" s="13"/>
      <c r="BE139" s="138"/>
      <c r="BF139" s="138"/>
      <c r="BG139" s="138"/>
      <c r="BH139" s="138"/>
      <c r="BI139" s="138"/>
      <c r="BJ139" s="13"/>
      <c r="BK139" s="138"/>
      <c r="BL139" s="13"/>
      <c r="BM139" s="137"/>
    </row>
    <row r="140" spans="2:65" s="1" customFormat="1" ht="39.6" customHeight="1" x14ac:dyDescent="0.2">
      <c r="B140" s="125"/>
      <c r="C140" s="145">
        <v>17</v>
      </c>
      <c r="D140" s="126" t="s">
        <v>125</v>
      </c>
      <c r="E140" s="127" t="s">
        <v>223</v>
      </c>
      <c r="F140" s="128" t="s">
        <v>224</v>
      </c>
      <c r="G140" s="129" t="s">
        <v>133</v>
      </c>
      <c r="H140" s="130">
        <v>13.2</v>
      </c>
      <c r="I140" s="131"/>
      <c r="J140" s="131">
        <f t="shared" si="10"/>
        <v>0</v>
      </c>
      <c r="K140" s="146"/>
      <c r="L140" s="25"/>
      <c r="M140" s="133"/>
      <c r="N140" s="134"/>
      <c r="O140" s="135"/>
      <c r="P140" s="135"/>
      <c r="Q140" s="135"/>
      <c r="R140" s="135"/>
      <c r="S140" s="135"/>
      <c r="T140" s="136"/>
      <c r="AR140" s="137"/>
      <c r="AT140" s="137"/>
      <c r="AU140" s="137"/>
      <c r="AY140" s="13"/>
      <c r="BE140" s="138"/>
      <c r="BF140" s="138"/>
      <c r="BG140" s="138"/>
      <c r="BH140" s="138"/>
      <c r="BI140" s="138"/>
      <c r="BJ140" s="13"/>
      <c r="BK140" s="138"/>
      <c r="BL140" s="13"/>
      <c r="BM140" s="137"/>
    </row>
    <row r="141" spans="2:65" s="1" customFormat="1" ht="33" customHeight="1" x14ac:dyDescent="0.2">
      <c r="B141" s="125"/>
      <c r="C141" s="145">
        <v>18</v>
      </c>
      <c r="D141" s="126" t="s">
        <v>125</v>
      </c>
      <c r="E141" s="127" t="s">
        <v>225</v>
      </c>
      <c r="F141" s="128" t="s">
        <v>226</v>
      </c>
      <c r="G141" s="129" t="s">
        <v>133</v>
      </c>
      <c r="H141" s="130">
        <v>13.2</v>
      </c>
      <c r="I141" s="131"/>
      <c r="J141" s="131">
        <f t="shared" si="10"/>
        <v>0</v>
      </c>
      <c r="K141" s="146"/>
      <c r="L141" s="25"/>
      <c r="M141" s="133"/>
      <c r="N141" s="134"/>
      <c r="O141" s="135"/>
      <c r="P141" s="135"/>
      <c r="Q141" s="135"/>
      <c r="R141" s="135"/>
      <c r="S141" s="135"/>
      <c r="T141" s="136"/>
      <c r="AR141" s="137"/>
      <c r="AT141" s="137"/>
      <c r="AU141" s="137"/>
      <c r="AY141" s="13"/>
      <c r="BE141" s="138"/>
      <c r="BF141" s="138"/>
      <c r="BG141" s="138"/>
      <c r="BH141" s="138"/>
      <c r="BI141" s="138"/>
      <c r="BJ141" s="13"/>
      <c r="BK141" s="138"/>
      <c r="BL141" s="13"/>
      <c r="BM141" s="137"/>
    </row>
    <row r="142" spans="2:65" s="1" customFormat="1" ht="31.8" customHeight="1" x14ac:dyDescent="0.2">
      <c r="B142" s="125"/>
      <c r="C142" s="145">
        <v>19</v>
      </c>
      <c r="D142" s="126" t="s">
        <v>125</v>
      </c>
      <c r="E142" s="127" t="s">
        <v>227</v>
      </c>
      <c r="F142" s="128" t="s">
        <v>228</v>
      </c>
      <c r="G142" s="129" t="s">
        <v>133</v>
      </c>
      <c r="H142" s="130">
        <v>13.2</v>
      </c>
      <c r="I142" s="131"/>
      <c r="J142" s="131">
        <f t="shared" si="10"/>
        <v>0</v>
      </c>
      <c r="K142" s="146"/>
      <c r="L142" s="25"/>
      <c r="M142" s="133"/>
      <c r="N142" s="134"/>
      <c r="O142" s="135"/>
      <c r="P142" s="135"/>
      <c r="Q142" s="135"/>
      <c r="R142" s="135"/>
      <c r="S142" s="135"/>
      <c r="T142" s="136"/>
      <c r="AR142" s="137"/>
      <c r="AT142" s="137"/>
      <c r="AU142" s="137"/>
      <c r="AY142" s="13"/>
      <c r="BE142" s="138"/>
      <c r="BF142" s="138"/>
      <c r="BG142" s="138"/>
      <c r="BH142" s="138"/>
      <c r="BI142" s="138"/>
      <c r="BJ142" s="13"/>
      <c r="BK142" s="138"/>
      <c r="BL142" s="13"/>
      <c r="BM142" s="137"/>
    </row>
    <row r="143" spans="2:65" s="1" customFormat="1" ht="33" customHeight="1" x14ac:dyDescent="0.2">
      <c r="B143" s="125"/>
      <c r="C143" s="145">
        <v>20</v>
      </c>
      <c r="D143" s="126" t="s">
        <v>125</v>
      </c>
      <c r="E143" s="127" t="s">
        <v>229</v>
      </c>
      <c r="F143" s="128" t="s">
        <v>230</v>
      </c>
      <c r="G143" s="129" t="s">
        <v>133</v>
      </c>
      <c r="H143" s="130">
        <v>13.2</v>
      </c>
      <c r="I143" s="131"/>
      <c r="J143" s="131">
        <f t="shared" si="10"/>
        <v>0</v>
      </c>
      <c r="K143" s="146"/>
      <c r="L143" s="25"/>
      <c r="M143" s="133"/>
      <c r="N143" s="134"/>
      <c r="O143" s="135"/>
      <c r="P143" s="135"/>
      <c r="Q143" s="135"/>
      <c r="R143" s="135"/>
      <c r="S143" s="135"/>
      <c r="T143" s="136"/>
      <c r="AR143" s="137"/>
      <c r="AT143" s="137"/>
      <c r="AU143" s="137"/>
      <c r="AY143" s="13"/>
      <c r="BE143" s="138"/>
      <c r="BF143" s="138"/>
      <c r="BG143" s="138"/>
      <c r="BH143" s="138"/>
      <c r="BI143" s="138"/>
      <c r="BJ143" s="13"/>
      <c r="BK143" s="138"/>
      <c r="BL143" s="13"/>
      <c r="BM143" s="137"/>
    </row>
    <row r="144" spans="2:65" s="1" customFormat="1" ht="37.200000000000003" customHeight="1" x14ac:dyDescent="0.2">
      <c r="B144" s="125"/>
      <c r="C144" s="145">
        <v>21</v>
      </c>
      <c r="D144" s="126" t="s">
        <v>125</v>
      </c>
      <c r="E144" s="127" t="s">
        <v>231</v>
      </c>
      <c r="F144" s="128" t="s">
        <v>232</v>
      </c>
      <c r="G144" s="129" t="s">
        <v>133</v>
      </c>
      <c r="H144" s="130">
        <v>13.2</v>
      </c>
      <c r="I144" s="131"/>
      <c r="J144" s="131">
        <f t="shared" si="10"/>
        <v>0</v>
      </c>
      <c r="K144" s="146"/>
      <c r="L144" s="25"/>
      <c r="M144" s="133"/>
      <c r="N144" s="134"/>
      <c r="O144" s="135"/>
      <c r="P144" s="135"/>
      <c r="Q144" s="135"/>
      <c r="R144" s="135"/>
      <c r="S144" s="135"/>
      <c r="T144" s="136"/>
      <c r="AR144" s="137"/>
      <c r="AT144" s="137"/>
      <c r="AU144" s="137"/>
      <c r="AY144" s="13"/>
      <c r="BE144" s="138"/>
      <c r="BF144" s="138"/>
      <c r="BG144" s="138"/>
      <c r="BH144" s="138"/>
      <c r="BI144" s="138"/>
      <c r="BJ144" s="13"/>
      <c r="BK144" s="138"/>
      <c r="BL144" s="13"/>
      <c r="BM144" s="137"/>
    </row>
    <row r="145" spans="2:65" s="11" customFormat="1" ht="22.95" customHeight="1" x14ac:dyDescent="0.25">
      <c r="B145" s="114"/>
      <c r="D145" s="115" t="s">
        <v>70</v>
      </c>
      <c r="E145" s="123" t="s">
        <v>181</v>
      </c>
      <c r="F145" s="123" t="s">
        <v>182</v>
      </c>
      <c r="J145" s="124">
        <f>J146+J148</f>
        <v>0</v>
      </c>
      <c r="L145" s="114"/>
      <c r="M145" s="118"/>
      <c r="P145" s="119">
        <f>SUM(P146:P148)</f>
        <v>0.45400000000000001</v>
      </c>
      <c r="R145" s="119">
        <f>SUM(R146:R148)</f>
        <v>0</v>
      </c>
      <c r="T145" s="120">
        <f>SUM(T146:T148)</f>
        <v>0</v>
      </c>
      <c r="AR145" s="115" t="s">
        <v>77</v>
      </c>
      <c r="AT145" s="121" t="s">
        <v>70</v>
      </c>
      <c r="AU145" s="121" t="s">
        <v>77</v>
      </c>
      <c r="AY145" s="115" t="s">
        <v>123</v>
      </c>
      <c r="BK145" s="122">
        <f>SUM(BK146:BK148)</f>
        <v>0</v>
      </c>
    </row>
    <row r="146" spans="2:65" s="1" customFormat="1" ht="44.25" customHeight="1" x14ac:dyDescent="0.2">
      <c r="B146" s="125"/>
      <c r="C146" s="126">
        <v>22</v>
      </c>
      <c r="D146" s="126" t="s">
        <v>125</v>
      </c>
      <c r="E146" s="127" t="s">
        <v>185</v>
      </c>
      <c r="F146" s="128" t="s">
        <v>186</v>
      </c>
      <c r="G146" s="129" t="s">
        <v>183</v>
      </c>
      <c r="H146" s="130">
        <v>1</v>
      </c>
      <c r="I146" s="131"/>
      <c r="J146" s="131">
        <f>ROUND(I146*H146,2)</f>
        <v>0</v>
      </c>
      <c r="K146" s="132"/>
      <c r="L146" s="25"/>
      <c r="M146" s="133" t="s">
        <v>1</v>
      </c>
      <c r="N146" s="134" t="s">
        <v>36</v>
      </c>
      <c r="O146" s="135">
        <v>0.45400000000000001</v>
      </c>
      <c r="P146" s="135">
        <f>O146*H146</f>
        <v>0.45400000000000001</v>
      </c>
      <c r="Q146" s="135">
        <v>0</v>
      </c>
      <c r="R146" s="135">
        <f>Q146*H146</f>
        <v>0</v>
      </c>
      <c r="S146" s="135">
        <v>0</v>
      </c>
      <c r="T146" s="136">
        <f>S146*H146</f>
        <v>0</v>
      </c>
      <c r="AR146" s="137" t="s">
        <v>127</v>
      </c>
      <c r="AT146" s="137" t="s">
        <v>125</v>
      </c>
      <c r="AU146" s="137" t="s">
        <v>78</v>
      </c>
      <c r="AY146" s="13" t="s">
        <v>123</v>
      </c>
      <c r="BE146" s="138">
        <f>IF(N146="základní",J146,0)</f>
        <v>0</v>
      </c>
      <c r="BF146" s="138">
        <f>IF(N146="snížená",J146,0)</f>
        <v>0</v>
      </c>
      <c r="BG146" s="138">
        <f>IF(N146="zákl. přenesená",J146,0)</f>
        <v>0</v>
      </c>
      <c r="BH146" s="138">
        <f>IF(N146="sníž. přenesená",J146,0)</f>
        <v>0</v>
      </c>
      <c r="BI146" s="138">
        <f>IF(N146="nulová",J146,0)</f>
        <v>0</v>
      </c>
      <c r="BJ146" s="13" t="s">
        <v>77</v>
      </c>
      <c r="BK146" s="138">
        <f>ROUND(I146*H146,2)</f>
        <v>0</v>
      </c>
      <c r="BL146" s="13" t="s">
        <v>127</v>
      </c>
      <c r="BM146" s="137" t="s">
        <v>233</v>
      </c>
    </row>
    <row r="147" spans="2:65" s="1" customFormat="1" ht="28.8" x14ac:dyDescent="0.2">
      <c r="B147" s="25"/>
      <c r="D147" s="139" t="s">
        <v>130</v>
      </c>
      <c r="F147" s="140" t="s">
        <v>187</v>
      </c>
      <c r="L147" s="25"/>
      <c r="M147" s="141"/>
      <c r="T147" s="49"/>
      <c r="AT147" s="13" t="s">
        <v>130</v>
      </c>
      <c r="AU147" s="13" t="s">
        <v>78</v>
      </c>
    </row>
    <row r="148" spans="2:65" s="1" customFormat="1" ht="16.5" customHeight="1" x14ac:dyDescent="0.2">
      <c r="B148" s="125"/>
      <c r="C148" s="126">
        <v>23</v>
      </c>
      <c r="D148" s="126" t="s">
        <v>125</v>
      </c>
      <c r="E148" s="127" t="s">
        <v>188</v>
      </c>
      <c r="F148" s="128" t="s">
        <v>189</v>
      </c>
      <c r="G148" s="129" t="s">
        <v>183</v>
      </c>
      <c r="H148" s="130">
        <v>1</v>
      </c>
      <c r="I148" s="131"/>
      <c r="J148" s="131">
        <f>ROUND(I148*H148,2)</f>
        <v>0</v>
      </c>
      <c r="K148" s="132"/>
      <c r="L148" s="25"/>
      <c r="M148" s="133" t="s">
        <v>1</v>
      </c>
      <c r="N148" s="134" t="s">
        <v>36</v>
      </c>
      <c r="O148" s="135">
        <v>0</v>
      </c>
      <c r="P148" s="135">
        <f>O148*H148</f>
        <v>0</v>
      </c>
      <c r="Q148" s="135">
        <v>0</v>
      </c>
      <c r="R148" s="135">
        <f>Q148*H148</f>
        <v>0</v>
      </c>
      <c r="S148" s="135">
        <v>0</v>
      </c>
      <c r="T148" s="136">
        <f>S148*H148</f>
        <v>0</v>
      </c>
      <c r="AR148" s="137" t="s">
        <v>127</v>
      </c>
      <c r="AT148" s="137" t="s">
        <v>125</v>
      </c>
      <c r="AU148" s="137" t="s">
        <v>78</v>
      </c>
      <c r="AY148" s="13" t="s">
        <v>123</v>
      </c>
      <c r="BE148" s="138">
        <f>IF(N148="základní",J148,0)</f>
        <v>0</v>
      </c>
      <c r="BF148" s="138">
        <f>IF(N148="snížená",J148,0)</f>
        <v>0</v>
      </c>
      <c r="BG148" s="138">
        <f>IF(N148="zákl. přenesená",J148,0)</f>
        <v>0</v>
      </c>
      <c r="BH148" s="138">
        <f>IF(N148="sníž. přenesená",J148,0)</f>
        <v>0</v>
      </c>
      <c r="BI148" s="138">
        <f>IF(N148="nulová",J148,0)</f>
        <v>0</v>
      </c>
      <c r="BJ148" s="13" t="s">
        <v>77</v>
      </c>
      <c r="BK148" s="138">
        <f>ROUND(I148*H148,2)</f>
        <v>0</v>
      </c>
      <c r="BL148" s="13" t="s">
        <v>127</v>
      </c>
      <c r="BM148" s="137" t="s">
        <v>234</v>
      </c>
    </row>
    <row r="149" spans="2:65" s="11" customFormat="1" ht="25.95" customHeight="1" x14ac:dyDescent="0.25">
      <c r="B149" s="114"/>
      <c r="D149" s="115" t="s">
        <v>70</v>
      </c>
      <c r="E149" s="116" t="s">
        <v>191</v>
      </c>
      <c r="F149" s="116" t="s">
        <v>192</v>
      </c>
      <c r="J149" s="117">
        <f>J150</f>
        <v>0</v>
      </c>
      <c r="L149" s="114"/>
      <c r="M149" s="118"/>
      <c r="P149" s="119" t="e">
        <f>P150+#REF!+#REF!</f>
        <v>#REF!</v>
      </c>
      <c r="R149" s="119" t="e">
        <f>R150+#REF!+#REF!</f>
        <v>#REF!</v>
      </c>
      <c r="T149" s="120" t="e">
        <f>T150+#REF!+#REF!</f>
        <v>#REF!</v>
      </c>
      <c r="AR149" s="115" t="s">
        <v>124</v>
      </c>
      <c r="AT149" s="121" t="s">
        <v>70</v>
      </c>
      <c r="AU149" s="121" t="s">
        <v>71</v>
      </c>
      <c r="AY149" s="115" t="s">
        <v>123</v>
      </c>
      <c r="BK149" s="122" t="e">
        <f>BK150+#REF!+#REF!</f>
        <v>#REF!</v>
      </c>
    </row>
    <row r="150" spans="2:65" s="11" customFormat="1" ht="22.95" customHeight="1" x14ac:dyDescent="0.25">
      <c r="B150" s="114"/>
      <c r="D150" s="115" t="s">
        <v>70</v>
      </c>
      <c r="E150" s="123" t="s">
        <v>193</v>
      </c>
      <c r="F150" s="123" t="s">
        <v>194</v>
      </c>
      <c r="J150" s="124">
        <f>J151</f>
        <v>0</v>
      </c>
      <c r="L150" s="114"/>
      <c r="M150" s="118"/>
      <c r="P150" s="119">
        <f>P151</f>
        <v>0</v>
      </c>
      <c r="R150" s="119">
        <f>R151</f>
        <v>0</v>
      </c>
      <c r="T150" s="120">
        <f>T151</f>
        <v>0</v>
      </c>
      <c r="AR150" s="115" t="s">
        <v>124</v>
      </c>
      <c r="AT150" s="121" t="s">
        <v>70</v>
      </c>
      <c r="AU150" s="121" t="s">
        <v>77</v>
      </c>
      <c r="AY150" s="115" t="s">
        <v>123</v>
      </c>
      <c r="BK150" s="122">
        <f>BK151</f>
        <v>0</v>
      </c>
    </row>
    <row r="151" spans="2:65" s="1" customFormat="1" ht="16.5" customHeight="1" x14ac:dyDescent="0.2">
      <c r="B151" s="125"/>
      <c r="C151" s="126">
        <v>24</v>
      </c>
      <c r="D151" s="126" t="s">
        <v>125</v>
      </c>
      <c r="E151" s="127" t="s">
        <v>195</v>
      </c>
      <c r="F151" s="128" t="s">
        <v>194</v>
      </c>
      <c r="G151" s="129" t="s">
        <v>183</v>
      </c>
      <c r="H151" s="130">
        <v>1</v>
      </c>
      <c r="I151" s="131"/>
      <c r="J151" s="131">
        <f>ROUND(I151*H151,2)</f>
        <v>0</v>
      </c>
      <c r="K151" s="132"/>
      <c r="L151" s="25"/>
      <c r="M151" s="133" t="s">
        <v>1</v>
      </c>
      <c r="N151" s="134" t="s">
        <v>36</v>
      </c>
      <c r="O151" s="135">
        <v>0</v>
      </c>
      <c r="P151" s="135">
        <f>O151*H151</f>
        <v>0</v>
      </c>
      <c r="Q151" s="135">
        <v>0</v>
      </c>
      <c r="R151" s="135">
        <f>Q151*H151</f>
        <v>0</v>
      </c>
      <c r="S151" s="135">
        <v>0</v>
      </c>
      <c r="T151" s="136">
        <f>S151*H151</f>
        <v>0</v>
      </c>
      <c r="AR151" s="137" t="s">
        <v>196</v>
      </c>
      <c r="AT151" s="137" t="s">
        <v>125</v>
      </c>
      <c r="AU151" s="137" t="s">
        <v>78</v>
      </c>
      <c r="AY151" s="13" t="s">
        <v>123</v>
      </c>
      <c r="BE151" s="138">
        <f>IF(N151="základní",J151,0)</f>
        <v>0</v>
      </c>
      <c r="BF151" s="138">
        <f>IF(N151="snížená",J151,0)</f>
        <v>0</v>
      </c>
      <c r="BG151" s="138">
        <f>IF(N151="zákl. přenesená",J151,0)</f>
        <v>0</v>
      </c>
      <c r="BH151" s="138">
        <f>IF(N151="sníž. přenesená",J151,0)</f>
        <v>0</v>
      </c>
      <c r="BI151" s="138">
        <f>IF(N151="nulová",J151,0)</f>
        <v>0</v>
      </c>
      <c r="BJ151" s="13" t="s">
        <v>77</v>
      </c>
      <c r="BK151" s="138">
        <f>ROUND(I151*H151,2)</f>
        <v>0</v>
      </c>
      <c r="BL151" s="13" t="s">
        <v>196</v>
      </c>
      <c r="BM151" s="137" t="s">
        <v>235</v>
      </c>
    </row>
    <row r="152" spans="2:65" s="1" customFormat="1" ht="6.9" customHeight="1" x14ac:dyDescent="0.2">
      <c r="B152" s="37"/>
      <c r="C152" s="38"/>
      <c r="D152" s="38"/>
      <c r="E152" s="38"/>
      <c r="F152" s="38"/>
      <c r="G152" s="38"/>
      <c r="H152" s="38"/>
      <c r="I152" s="38"/>
      <c r="J152" s="38"/>
      <c r="K152" s="38"/>
      <c r="L152" s="25"/>
    </row>
  </sheetData>
  <autoFilter ref="C120:K151" xr:uid="{00000000-0009-0000-0000-000006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45"/>
  <sheetViews>
    <sheetView showGridLines="0" topLeftCell="B134" workbookViewId="0">
      <selection activeCell="J123" sqref="J123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88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90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78</v>
      </c>
    </row>
    <row r="4" spans="2:46" ht="24.9" customHeight="1" x14ac:dyDescent="0.2">
      <c r="B4" s="16"/>
      <c r="D4" s="17" t="s">
        <v>94</v>
      </c>
      <c r="L4" s="16"/>
      <c r="M4" s="81" t="s">
        <v>10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2" t="s">
        <v>14</v>
      </c>
      <c r="L6" s="16"/>
    </row>
    <row r="7" spans="2:46" ht="16.5" customHeight="1" x14ac:dyDescent="0.2">
      <c r="B7" s="16"/>
      <c r="E7" s="194" t="str">
        <f>'Rekapitulace stavby'!K6</f>
        <v>Město Šluknov - opravy stavebních závad mostů po HMP</v>
      </c>
      <c r="F7" s="195"/>
      <c r="G7" s="195"/>
      <c r="H7" s="195"/>
      <c r="L7" s="16"/>
    </row>
    <row r="8" spans="2:46" s="1" customFormat="1" ht="12" customHeight="1" x14ac:dyDescent="0.2">
      <c r="B8" s="25"/>
      <c r="D8" s="22" t="s">
        <v>95</v>
      </c>
      <c r="L8" s="25"/>
    </row>
    <row r="9" spans="2:46" s="1" customFormat="1" ht="16.5" customHeight="1" x14ac:dyDescent="0.2">
      <c r="B9" s="25"/>
      <c r="E9" s="159" t="s">
        <v>261</v>
      </c>
      <c r="F9" s="193"/>
      <c r="G9" s="193"/>
      <c r="H9" s="193"/>
      <c r="L9" s="25"/>
    </row>
    <row r="10" spans="2:46" s="1" customFormat="1" x14ac:dyDescent="0.2">
      <c r="B10" s="25"/>
      <c r="L10" s="25"/>
    </row>
    <row r="11" spans="2:46" s="1" customFormat="1" ht="12" customHeight="1" x14ac:dyDescent="0.2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2:46" s="1" customFormat="1" ht="12" customHeight="1" x14ac:dyDescent="0.2">
      <c r="B12" s="25"/>
      <c r="D12" s="22" t="s">
        <v>18</v>
      </c>
      <c r="F12" s="20" t="s">
        <v>23</v>
      </c>
      <c r="I12" s="22" t="s">
        <v>20</v>
      </c>
      <c r="J12" s="45">
        <f>'Rekapitulace stavby'!AN8</f>
        <v>0</v>
      </c>
      <c r="L12" s="25"/>
    </row>
    <row r="13" spans="2:46" s="1" customFormat="1" ht="10.95" customHeight="1" x14ac:dyDescent="0.2">
      <c r="B13" s="25"/>
      <c r="L13" s="25"/>
    </row>
    <row r="14" spans="2:46" s="1" customFormat="1" ht="12" customHeight="1" x14ac:dyDescent="0.2">
      <c r="B14" s="25"/>
      <c r="D14" s="22" t="s">
        <v>21</v>
      </c>
      <c r="I14" s="22" t="s">
        <v>22</v>
      </c>
      <c r="J14" s="20" t="str">
        <f>IF('Rekapitulace stavby'!AN10="","",'Rekapitulace stavby'!AN10)</f>
        <v/>
      </c>
      <c r="L14" s="25"/>
    </row>
    <row r="15" spans="2:46" s="1" customFormat="1" ht="18" customHeight="1" x14ac:dyDescent="0.2">
      <c r="B15" s="25"/>
      <c r="E15" s="20" t="str">
        <f>IF('Rekapitulace stavby'!E11="","",'Rekapitulace stavby'!E11)</f>
        <v xml:space="preserve"> </v>
      </c>
      <c r="I15" s="22" t="s">
        <v>24</v>
      </c>
      <c r="J15" s="20" t="str">
        <f>IF('Rekapitulace stavby'!AN11="","",'Rekapitulace stavby'!AN11)</f>
        <v/>
      </c>
      <c r="L15" s="25"/>
    </row>
    <row r="16" spans="2:46" s="1" customFormat="1" ht="6.9" customHeight="1" x14ac:dyDescent="0.2">
      <c r="B16" s="25"/>
      <c r="L16" s="25"/>
    </row>
    <row r="17" spans="2:12" s="1" customFormat="1" ht="12" customHeight="1" x14ac:dyDescent="0.2">
      <c r="B17" s="25"/>
      <c r="D17" s="22" t="s">
        <v>25</v>
      </c>
      <c r="I17" s="22" t="s">
        <v>22</v>
      </c>
      <c r="J17" s="20" t="str">
        <f>'Rekapitulace stavby'!AN13</f>
        <v/>
      </c>
      <c r="L17" s="25"/>
    </row>
    <row r="18" spans="2:12" s="1" customFormat="1" ht="18" customHeight="1" x14ac:dyDescent="0.2">
      <c r="B18" s="25"/>
      <c r="E18" s="181" t="str">
        <f>'Rekapitulace stavby'!E14</f>
        <v xml:space="preserve"> </v>
      </c>
      <c r="F18" s="181"/>
      <c r="G18" s="181"/>
      <c r="H18" s="181"/>
      <c r="I18" s="22" t="s">
        <v>24</v>
      </c>
      <c r="J18" s="20" t="str">
        <f>'Rekapitulace stavby'!AN14</f>
        <v/>
      </c>
      <c r="L18" s="25"/>
    </row>
    <row r="19" spans="2:12" s="1" customFormat="1" ht="6.9" customHeight="1" x14ac:dyDescent="0.2">
      <c r="B19" s="25"/>
      <c r="L19" s="25"/>
    </row>
    <row r="20" spans="2:12" s="1" customFormat="1" ht="12" customHeight="1" x14ac:dyDescent="0.2">
      <c r="B20" s="25"/>
      <c r="D20" s="22" t="s">
        <v>26</v>
      </c>
      <c r="I20" s="22" t="s">
        <v>22</v>
      </c>
      <c r="J20" s="20" t="str">
        <f>IF('Rekapitulace stavby'!AN16="","",'Rekapitulace stavby'!AN16)</f>
        <v/>
      </c>
      <c r="L20" s="25"/>
    </row>
    <row r="21" spans="2:12" s="1" customFormat="1" ht="18" customHeight="1" x14ac:dyDescent="0.2">
      <c r="B21" s="25"/>
      <c r="E21" s="20" t="str">
        <f>IF('Rekapitulace stavby'!E17="","",'Rekapitulace stavby'!E17)</f>
        <v xml:space="preserve"> </v>
      </c>
      <c r="I21" s="22" t="s">
        <v>24</v>
      </c>
      <c r="J21" s="20" t="str">
        <f>IF('Rekapitulace stavby'!AN17="","",'Rekapitulace stavby'!AN17)</f>
        <v/>
      </c>
      <c r="L21" s="25"/>
    </row>
    <row r="22" spans="2:12" s="1" customFormat="1" ht="6.9" customHeight="1" x14ac:dyDescent="0.2">
      <c r="B22" s="25"/>
      <c r="L22" s="25"/>
    </row>
    <row r="23" spans="2:12" s="1" customFormat="1" ht="12" customHeight="1" x14ac:dyDescent="0.2">
      <c r="B23" s="25"/>
      <c r="D23" s="22" t="s">
        <v>28</v>
      </c>
      <c r="I23" s="22" t="s">
        <v>22</v>
      </c>
      <c r="J23" s="20" t="str">
        <f>IF('Rekapitulace stavby'!AN19="","",'Rekapitulace stavby'!AN19)</f>
        <v/>
      </c>
      <c r="L23" s="25"/>
    </row>
    <row r="24" spans="2:12" s="1" customFormat="1" ht="18" customHeight="1" x14ac:dyDescent="0.2">
      <c r="B24" s="25"/>
      <c r="E24" s="20"/>
      <c r="I24" s="22" t="s">
        <v>24</v>
      </c>
      <c r="J24" s="20" t="str">
        <f>IF('Rekapitulace stavby'!AN20="","",'Rekapitulace stavby'!AN20)</f>
        <v/>
      </c>
      <c r="L24" s="25"/>
    </row>
    <row r="25" spans="2:12" s="1" customFormat="1" ht="6.9" customHeight="1" x14ac:dyDescent="0.2">
      <c r="B25" s="25"/>
      <c r="L25" s="25"/>
    </row>
    <row r="26" spans="2:12" s="1" customFormat="1" ht="12" customHeight="1" x14ac:dyDescent="0.2">
      <c r="B26" s="25"/>
      <c r="D26" s="22" t="s">
        <v>30</v>
      </c>
      <c r="L26" s="25"/>
    </row>
    <row r="27" spans="2:12" s="7" customFormat="1" ht="16.5" customHeight="1" x14ac:dyDescent="0.2">
      <c r="B27" s="82"/>
      <c r="E27" s="184" t="s">
        <v>1</v>
      </c>
      <c r="F27" s="184"/>
      <c r="G27" s="184"/>
      <c r="H27" s="184"/>
      <c r="L27" s="82"/>
    </row>
    <row r="28" spans="2:12" s="1" customFormat="1" ht="6.9" customHeight="1" x14ac:dyDescent="0.2">
      <c r="B28" s="25"/>
      <c r="L28" s="25"/>
    </row>
    <row r="29" spans="2:12" s="1" customFormat="1" ht="6.9" customHeight="1" x14ac:dyDescent="0.2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 x14ac:dyDescent="0.2">
      <c r="B30" s="25"/>
      <c r="D30" s="83" t="s">
        <v>31</v>
      </c>
      <c r="J30" s="59">
        <f>ROUND(J121, 2)</f>
        <v>0</v>
      </c>
      <c r="L30" s="25"/>
    </row>
    <row r="31" spans="2:12" s="1" customFormat="1" ht="6.9" customHeight="1" x14ac:dyDescent="0.2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" customHeight="1" x14ac:dyDescent="0.2">
      <c r="B32" s="25"/>
      <c r="F32" s="28" t="s">
        <v>33</v>
      </c>
      <c r="I32" s="28" t="s">
        <v>32</v>
      </c>
      <c r="J32" s="28" t="s">
        <v>34</v>
      </c>
      <c r="L32" s="25"/>
    </row>
    <row r="33" spans="2:12" s="1" customFormat="1" ht="14.4" customHeight="1" x14ac:dyDescent="0.2">
      <c r="B33" s="25"/>
      <c r="D33" s="48" t="s">
        <v>35</v>
      </c>
      <c r="E33" s="22" t="s">
        <v>36</v>
      </c>
      <c r="F33" s="84">
        <f>ROUND((SUM(BE121:BE144)),  2)</f>
        <v>0</v>
      </c>
      <c r="I33" s="85">
        <v>0.21</v>
      </c>
      <c r="J33" s="84">
        <f>ROUND(((SUM(BE121:BE144))*I33),  2)</f>
        <v>0</v>
      </c>
      <c r="L33" s="25"/>
    </row>
    <row r="34" spans="2:12" s="1" customFormat="1" ht="14.4" customHeight="1" x14ac:dyDescent="0.2">
      <c r="B34" s="25"/>
      <c r="E34" s="22" t="s">
        <v>37</v>
      </c>
      <c r="F34" s="84">
        <f>ROUND((SUM(BF121:BF144)),  2)</f>
        <v>0</v>
      </c>
      <c r="I34" s="85">
        <v>0.15</v>
      </c>
      <c r="J34" s="84">
        <f>ROUND(((SUM(BF121:BF144))*I34),  2)</f>
        <v>0</v>
      </c>
      <c r="L34" s="25"/>
    </row>
    <row r="35" spans="2:12" s="1" customFormat="1" ht="14.4" hidden="1" customHeight="1" x14ac:dyDescent="0.2">
      <c r="B35" s="25"/>
      <c r="E35" s="22" t="s">
        <v>38</v>
      </c>
      <c r="F35" s="84">
        <f>ROUND((SUM(BG121:BG144)),  2)</f>
        <v>0</v>
      </c>
      <c r="I35" s="85">
        <v>0.21</v>
      </c>
      <c r="J35" s="84">
        <f>0</f>
        <v>0</v>
      </c>
      <c r="L35" s="25"/>
    </row>
    <row r="36" spans="2:12" s="1" customFormat="1" ht="14.4" hidden="1" customHeight="1" x14ac:dyDescent="0.2">
      <c r="B36" s="25"/>
      <c r="E36" s="22" t="s">
        <v>39</v>
      </c>
      <c r="F36" s="84">
        <f>ROUND((SUM(BH121:BH144)),  2)</f>
        <v>0</v>
      </c>
      <c r="I36" s="85">
        <v>0.15</v>
      </c>
      <c r="J36" s="84">
        <f>0</f>
        <v>0</v>
      </c>
      <c r="L36" s="25"/>
    </row>
    <row r="37" spans="2:12" s="1" customFormat="1" ht="14.4" hidden="1" customHeight="1" x14ac:dyDescent="0.2">
      <c r="B37" s="25"/>
      <c r="E37" s="22" t="s">
        <v>40</v>
      </c>
      <c r="F37" s="84">
        <f>ROUND((SUM(BI121:BI144)),  2)</f>
        <v>0</v>
      </c>
      <c r="I37" s="85">
        <v>0</v>
      </c>
      <c r="J37" s="84">
        <f>0</f>
        <v>0</v>
      </c>
      <c r="L37" s="25"/>
    </row>
    <row r="38" spans="2:12" s="1" customFormat="1" ht="6.9" customHeight="1" x14ac:dyDescent="0.2">
      <c r="B38" s="25"/>
      <c r="L38" s="25"/>
    </row>
    <row r="39" spans="2:12" s="1" customFormat="1" ht="25.35" customHeight="1" x14ac:dyDescent="0.2">
      <c r="B39" s="25"/>
      <c r="C39" s="86"/>
      <c r="D39" s="87" t="s">
        <v>41</v>
      </c>
      <c r="E39" s="50"/>
      <c r="F39" s="50"/>
      <c r="G39" s="88" t="s">
        <v>42</v>
      </c>
      <c r="H39" s="89" t="s">
        <v>43</v>
      </c>
      <c r="I39" s="50"/>
      <c r="J39" s="90">
        <f>SUM(J30:J37)</f>
        <v>0</v>
      </c>
      <c r="K39" s="91"/>
      <c r="L39" s="25"/>
    </row>
    <row r="40" spans="2:12" s="1" customFormat="1" ht="14.4" customHeight="1" x14ac:dyDescent="0.2">
      <c r="B40" s="25"/>
      <c r="L40" s="25"/>
    </row>
    <row r="41" spans="2:12" ht="14.4" customHeight="1" x14ac:dyDescent="0.2">
      <c r="B41" s="16"/>
      <c r="L41" s="16"/>
    </row>
    <row r="42" spans="2:12" ht="14.4" customHeight="1" x14ac:dyDescent="0.2">
      <c r="B42" s="16"/>
      <c r="L42" s="16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5"/>
      <c r="D50" s="34" t="s">
        <v>44</v>
      </c>
      <c r="E50" s="35"/>
      <c r="F50" s="35"/>
      <c r="G50" s="34" t="s">
        <v>45</v>
      </c>
      <c r="H50" s="35"/>
      <c r="I50" s="35"/>
      <c r="J50" s="35"/>
      <c r="K50" s="35"/>
      <c r="L50" s="25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5"/>
      <c r="D61" s="36" t="s">
        <v>46</v>
      </c>
      <c r="E61" s="27"/>
      <c r="F61" s="92" t="s">
        <v>47</v>
      </c>
      <c r="G61" s="36" t="s">
        <v>46</v>
      </c>
      <c r="H61" s="27"/>
      <c r="I61" s="27"/>
      <c r="J61" s="93" t="s">
        <v>47</v>
      </c>
      <c r="K61" s="27"/>
      <c r="L61" s="25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5"/>
      <c r="D65" s="34" t="s">
        <v>48</v>
      </c>
      <c r="E65" s="35"/>
      <c r="F65" s="35"/>
      <c r="G65" s="34" t="s">
        <v>49</v>
      </c>
      <c r="H65" s="35"/>
      <c r="I65" s="35"/>
      <c r="J65" s="35"/>
      <c r="K65" s="35"/>
      <c r="L65" s="25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5"/>
      <c r="D76" s="36" t="s">
        <v>46</v>
      </c>
      <c r="E76" s="27"/>
      <c r="F76" s="92" t="s">
        <v>47</v>
      </c>
      <c r="G76" s="36" t="s">
        <v>46</v>
      </c>
      <c r="H76" s="27"/>
      <c r="I76" s="27"/>
      <c r="J76" s="93" t="s">
        <v>47</v>
      </c>
      <c r="K76" s="27"/>
      <c r="L76" s="25"/>
    </row>
    <row r="77" spans="2:12" s="1" customFormat="1" ht="14.4" customHeight="1" x14ac:dyDescent="0.2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" customHeight="1" x14ac:dyDescent="0.2">
      <c r="B82" s="25"/>
      <c r="C82" s="17" t="s">
        <v>96</v>
      </c>
      <c r="L82" s="25"/>
    </row>
    <row r="83" spans="2:47" s="1" customFormat="1" ht="6.9" customHeight="1" x14ac:dyDescent="0.2">
      <c r="B83" s="25"/>
      <c r="L83" s="25"/>
    </row>
    <row r="84" spans="2:47" s="1" customFormat="1" ht="12" customHeight="1" x14ac:dyDescent="0.2">
      <c r="B84" s="25"/>
      <c r="C84" s="22" t="s">
        <v>14</v>
      </c>
      <c r="L84" s="25"/>
    </row>
    <row r="85" spans="2:47" s="1" customFormat="1" ht="16.5" customHeight="1" x14ac:dyDescent="0.2">
      <c r="B85" s="25"/>
      <c r="E85" s="194" t="str">
        <f>E7</f>
        <v>Město Šluknov - opravy stavebních závad mostů po HMP</v>
      </c>
      <c r="F85" s="195"/>
      <c r="G85" s="195"/>
      <c r="H85" s="195"/>
      <c r="L85" s="25"/>
    </row>
    <row r="86" spans="2:47" s="1" customFormat="1" ht="12" customHeight="1" x14ac:dyDescent="0.2">
      <c r="B86" s="25"/>
      <c r="C86" s="22" t="s">
        <v>95</v>
      </c>
      <c r="L86" s="25"/>
    </row>
    <row r="87" spans="2:47" s="1" customFormat="1" ht="16.5" customHeight="1" x14ac:dyDescent="0.2">
      <c r="B87" s="25"/>
      <c r="E87" s="159" t="str">
        <f>E9</f>
        <v>004 - Most ev. č. Kr-M-09</v>
      </c>
      <c r="F87" s="193"/>
      <c r="G87" s="193"/>
      <c r="H87" s="193"/>
      <c r="L87" s="25"/>
    </row>
    <row r="88" spans="2:47" s="1" customFormat="1" ht="6.9" customHeight="1" x14ac:dyDescent="0.2">
      <c r="B88" s="25"/>
      <c r="L88" s="25"/>
    </row>
    <row r="89" spans="2:47" s="1" customFormat="1" ht="12" customHeight="1" x14ac:dyDescent="0.2">
      <c r="B89" s="25"/>
      <c r="C89" s="22" t="s">
        <v>18</v>
      </c>
      <c r="F89" s="20" t="str">
        <f>F12</f>
        <v xml:space="preserve"> </v>
      </c>
      <c r="I89" s="22" t="s">
        <v>20</v>
      </c>
      <c r="J89" s="45">
        <f>IF(J12="","",J12)</f>
        <v>0</v>
      </c>
      <c r="L89" s="25"/>
    </row>
    <row r="90" spans="2:47" s="1" customFormat="1" ht="6.9" customHeight="1" x14ac:dyDescent="0.2">
      <c r="B90" s="25"/>
      <c r="L90" s="25"/>
    </row>
    <row r="91" spans="2:47" s="1" customFormat="1" ht="15.15" customHeight="1" x14ac:dyDescent="0.2">
      <c r="B91" s="25"/>
      <c r="C91" s="22" t="s">
        <v>21</v>
      </c>
      <c r="F91" s="20" t="str">
        <f>E15</f>
        <v xml:space="preserve"> </v>
      </c>
      <c r="I91" s="22" t="s">
        <v>26</v>
      </c>
      <c r="J91" s="23" t="str">
        <f>E21</f>
        <v xml:space="preserve"> </v>
      </c>
      <c r="L91" s="25"/>
    </row>
    <row r="92" spans="2:47" s="1" customFormat="1" ht="15.15" customHeight="1" x14ac:dyDescent="0.2">
      <c r="B92" s="25"/>
      <c r="C92" s="22" t="s">
        <v>25</v>
      </c>
      <c r="F92" s="20" t="str">
        <f>IF(E18="","",E18)</f>
        <v xml:space="preserve"> </v>
      </c>
      <c r="I92" s="22" t="s">
        <v>28</v>
      </c>
      <c r="J92" s="23"/>
      <c r="L92" s="25"/>
    </row>
    <row r="93" spans="2:47" s="1" customFormat="1" ht="10.35" customHeight="1" x14ac:dyDescent="0.2">
      <c r="B93" s="25"/>
      <c r="L93" s="25"/>
    </row>
    <row r="94" spans="2:47" s="1" customFormat="1" ht="29.25" customHeight="1" x14ac:dyDescent="0.2">
      <c r="B94" s="25"/>
      <c r="C94" s="94" t="s">
        <v>97</v>
      </c>
      <c r="D94" s="86"/>
      <c r="E94" s="86"/>
      <c r="F94" s="86"/>
      <c r="G94" s="86"/>
      <c r="H94" s="86"/>
      <c r="I94" s="86"/>
      <c r="J94" s="95" t="s">
        <v>98</v>
      </c>
      <c r="K94" s="86"/>
      <c r="L94" s="25"/>
    </row>
    <row r="95" spans="2:47" s="1" customFormat="1" ht="10.35" customHeight="1" x14ac:dyDescent="0.2">
      <c r="B95" s="25"/>
      <c r="L95" s="25"/>
    </row>
    <row r="96" spans="2:47" s="1" customFormat="1" ht="22.95" customHeight="1" x14ac:dyDescent="0.2">
      <c r="B96" s="25"/>
      <c r="C96" s="96" t="s">
        <v>99</v>
      </c>
      <c r="J96" s="59">
        <f>J121</f>
        <v>0</v>
      </c>
      <c r="L96" s="25"/>
      <c r="AU96" s="13" t="s">
        <v>100</v>
      </c>
    </row>
    <row r="97" spans="2:12" s="8" customFormat="1" ht="24.9" customHeight="1" x14ac:dyDescent="0.2">
      <c r="B97" s="97"/>
      <c r="D97" s="98" t="s">
        <v>101</v>
      </c>
      <c r="E97" s="99"/>
      <c r="F97" s="99"/>
      <c r="G97" s="99"/>
      <c r="H97" s="99"/>
      <c r="I97" s="99"/>
      <c r="J97" s="100">
        <f>J122</f>
        <v>0</v>
      </c>
      <c r="L97" s="97"/>
    </row>
    <row r="98" spans="2:12" s="9" customFormat="1" ht="19.95" customHeight="1" x14ac:dyDescent="0.2">
      <c r="B98" s="101"/>
      <c r="D98" s="102" t="s">
        <v>102</v>
      </c>
      <c r="E98" s="103"/>
      <c r="F98" s="103"/>
      <c r="G98" s="103"/>
      <c r="H98" s="103"/>
      <c r="I98" s="103"/>
      <c r="J98" s="104">
        <f>J123</f>
        <v>0</v>
      </c>
      <c r="L98" s="101"/>
    </row>
    <row r="99" spans="2:12" s="9" customFormat="1" ht="19.95" customHeight="1" x14ac:dyDescent="0.2">
      <c r="B99" s="101"/>
      <c r="D99" s="102" t="s">
        <v>103</v>
      </c>
      <c r="E99" s="103"/>
      <c r="F99" s="103"/>
      <c r="G99" s="103"/>
      <c r="H99" s="103"/>
      <c r="I99" s="103"/>
      <c r="J99" s="104">
        <f>J138</f>
        <v>0</v>
      </c>
      <c r="L99" s="101"/>
    </row>
    <row r="100" spans="2:12" s="8" customFormat="1" ht="24.9" customHeight="1" x14ac:dyDescent="0.2">
      <c r="B100" s="97"/>
      <c r="D100" s="98" t="s">
        <v>104</v>
      </c>
      <c r="E100" s="99"/>
      <c r="F100" s="99"/>
      <c r="G100" s="99"/>
      <c r="H100" s="99"/>
      <c r="I100" s="99"/>
      <c r="J100" s="100">
        <f>J142</f>
        <v>0</v>
      </c>
      <c r="L100" s="97"/>
    </row>
    <row r="101" spans="2:12" s="9" customFormat="1" ht="19.95" customHeight="1" x14ac:dyDescent="0.2">
      <c r="B101" s="101"/>
      <c r="D101" s="102" t="s">
        <v>105</v>
      </c>
      <c r="E101" s="103"/>
      <c r="F101" s="103"/>
      <c r="G101" s="103"/>
      <c r="H101" s="103"/>
      <c r="I101" s="103"/>
      <c r="J101" s="104">
        <f>J143</f>
        <v>0</v>
      </c>
      <c r="L101" s="101"/>
    </row>
    <row r="102" spans="2:12" s="1" customFormat="1" ht="21.75" customHeight="1" x14ac:dyDescent="0.2">
      <c r="B102" s="25"/>
      <c r="L102" s="25"/>
    </row>
    <row r="103" spans="2:12" s="1" customFormat="1" ht="6.9" customHeight="1" x14ac:dyDescent="0.2"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25"/>
    </row>
    <row r="107" spans="2:12" s="1" customFormat="1" ht="6.9" customHeight="1" x14ac:dyDescent="0.2"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25"/>
    </row>
    <row r="108" spans="2:12" s="1" customFormat="1" ht="24.9" customHeight="1" x14ac:dyDescent="0.2">
      <c r="B108" s="25"/>
      <c r="C108" s="17" t="s">
        <v>108</v>
      </c>
      <c r="L108" s="25"/>
    </row>
    <row r="109" spans="2:12" s="1" customFormat="1" ht="6.9" customHeight="1" x14ac:dyDescent="0.2">
      <c r="B109" s="25"/>
      <c r="L109" s="25"/>
    </row>
    <row r="110" spans="2:12" s="1" customFormat="1" ht="12" customHeight="1" x14ac:dyDescent="0.2">
      <c r="B110" s="25"/>
      <c r="C110" s="22" t="s">
        <v>14</v>
      </c>
      <c r="L110" s="25"/>
    </row>
    <row r="111" spans="2:12" s="1" customFormat="1" ht="16.5" customHeight="1" x14ac:dyDescent="0.2">
      <c r="B111" s="25"/>
      <c r="E111" s="194" t="str">
        <f>E7</f>
        <v>Město Šluknov - opravy stavebních závad mostů po HMP</v>
      </c>
      <c r="F111" s="195"/>
      <c r="G111" s="195"/>
      <c r="H111" s="195"/>
      <c r="L111" s="25"/>
    </row>
    <row r="112" spans="2:12" s="1" customFormat="1" ht="12" customHeight="1" x14ac:dyDescent="0.2">
      <c r="B112" s="25"/>
      <c r="C112" s="22" t="s">
        <v>95</v>
      </c>
      <c r="L112" s="25"/>
    </row>
    <row r="113" spans="2:65" s="1" customFormat="1" ht="16.5" customHeight="1" x14ac:dyDescent="0.2">
      <c r="B113" s="25"/>
      <c r="E113" s="159" t="str">
        <f>E9</f>
        <v>004 - Most ev. č. Kr-M-09</v>
      </c>
      <c r="F113" s="193"/>
      <c r="G113" s="193"/>
      <c r="H113" s="193"/>
      <c r="L113" s="25"/>
    </row>
    <row r="114" spans="2:65" s="1" customFormat="1" ht="6.9" customHeight="1" x14ac:dyDescent="0.2">
      <c r="B114" s="25"/>
      <c r="L114" s="25"/>
    </row>
    <row r="115" spans="2:65" s="1" customFormat="1" ht="12" customHeight="1" x14ac:dyDescent="0.2">
      <c r="B115" s="25"/>
      <c r="C115" s="22" t="s">
        <v>18</v>
      </c>
      <c r="F115" s="20" t="str">
        <f>F12</f>
        <v xml:space="preserve"> </v>
      </c>
      <c r="I115" s="22" t="s">
        <v>20</v>
      </c>
      <c r="J115" s="45">
        <f>IF(J12="","",J12)</f>
        <v>0</v>
      </c>
      <c r="L115" s="25"/>
    </row>
    <row r="116" spans="2:65" s="1" customFormat="1" ht="6.9" customHeight="1" x14ac:dyDescent="0.2">
      <c r="B116" s="25"/>
      <c r="L116" s="25"/>
    </row>
    <row r="117" spans="2:65" s="1" customFormat="1" ht="15.15" customHeight="1" x14ac:dyDescent="0.2">
      <c r="B117" s="25"/>
      <c r="C117" s="22" t="s">
        <v>21</v>
      </c>
      <c r="F117" s="20" t="str">
        <f>E15</f>
        <v xml:space="preserve"> </v>
      </c>
      <c r="I117" s="22" t="s">
        <v>26</v>
      </c>
      <c r="J117" s="23" t="str">
        <f>E21</f>
        <v xml:space="preserve"> </v>
      </c>
      <c r="L117" s="25"/>
    </row>
    <row r="118" spans="2:65" s="1" customFormat="1" ht="15.15" customHeight="1" x14ac:dyDescent="0.2">
      <c r="B118" s="25"/>
      <c r="C118" s="22" t="s">
        <v>25</v>
      </c>
      <c r="F118" s="20" t="str">
        <f>IF(E18="","",E18)</f>
        <v xml:space="preserve"> </v>
      </c>
      <c r="I118" s="22" t="s">
        <v>28</v>
      </c>
      <c r="J118" s="23"/>
      <c r="L118" s="25"/>
    </row>
    <row r="119" spans="2:65" s="1" customFormat="1" ht="10.35" customHeight="1" x14ac:dyDescent="0.2">
      <c r="B119" s="25"/>
      <c r="L119" s="25"/>
    </row>
    <row r="120" spans="2:65" s="10" customFormat="1" ht="29.25" customHeight="1" x14ac:dyDescent="0.2">
      <c r="B120" s="105"/>
      <c r="C120" s="106" t="s">
        <v>109</v>
      </c>
      <c r="D120" s="107" t="s">
        <v>56</v>
      </c>
      <c r="E120" s="107" t="s">
        <v>52</v>
      </c>
      <c r="F120" s="107" t="s">
        <v>53</v>
      </c>
      <c r="G120" s="107" t="s">
        <v>110</v>
      </c>
      <c r="H120" s="107" t="s">
        <v>111</v>
      </c>
      <c r="I120" s="107" t="s">
        <v>112</v>
      </c>
      <c r="J120" s="108" t="s">
        <v>98</v>
      </c>
      <c r="K120" s="109" t="s">
        <v>113</v>
      </c>
      <c r="L120" s="105"/>
      <c r="M120" s="52" t="s">
        <v>1</v>
      </c>
      <c r="N120" s="53" t="s">
        <v>35</v>
      </c>
      <c r="O120" s="53" t="s">
        <v>114</v>
      </c>
      <c r="P120" s="53" t="s">
        <v>115</v>
      </c>
      <c r="Q120" s="53" t="s">
        <v>116</v>
      </c>
      <c r="R120" s="53" t="s">
        <v>117</v>
      </c>
      <c r="S120" s="53" t="s">
        <v>118</v>
      </c>
      <c r="T120" s="54" t="s">
        <v>119</v>
      </c>
    </row>
    <row r="121" spans="2:65" s="1" customFormat="1" ht="22.95" customHeight="1" x14ac:dyDescent="0.3">
      <c r="B121" s="25"/>
      <c r="C121" s="57" t="s">
        <v>120</v>
      </c>
      <c r="J121" s="110">
        <f>J122+J142</f>
        <v>0</v>
      </c>
      <c r="L121" s="25"/>
      <c r="M121" s="55"/>
      <c r="N121" s="46"/>
      <c r="O121" s="46"/>
      <c r="P121" s="111" t="e">
        <f>P122+P142</f>
        <v>#REF!</v>
      </c>
      <c r="Q121" s="46"/>
      <c r="R121" s="111" t="e">
        <f>R122+R142</f>
        <v>#REF!</v>
      </c>
      <c r="S121" s="46"/>
      <c r="T121" s="112" t="e">
        <f>T122+T142</f>
        <v>#REF!</v>
      </c>
      <c r="AT121" s="13" t="s">
        <v>70</v>
      </c>
      <c r="AU121" s="13" t="s">
        <v>100</v>
      </c>
      <c r="BK121" s="113" t="e">
        <f>BK122+BK142</f>
        <v>#REF!</v>
      </c>
    </row>
    <row r="122" spans="2:65" s="11" customFormat="1" ht="25.95" customHeight="1" x14ac:dyDescent="0.25">
      <c r="B122" s="114"/>
      <c r="D122" s="115" t="s">
        <v>70</v>
      </c>
      <c r="E122" s="116" t="s">
        <v>121</v>
      </c>
      <c r="F122" s="116" t="s">
        <v>122</v>
      </c>
      <c r="J122" s="117">
        <f>J123+J138</f>
        <v>0</v>
      </c>
      <c r="L122" s="114"/>
      <c r="M122" s="118"/>
      <c r="P122" s="119">
        <f>P123+P138</f>
        <v>0.59400000000000008</v>
      </c>
      <c r="R122" s="119">
        <f>R123+R138</f>
        <v>0</v>
      </c>
      <c r="T122" s="120">
        <f>T123+T138</f>
        <v>0</v>
      </c>
      <c r="AR122" s="115" t="s">
        <v>77</v>
      </c>
      <c r="AT122" s="121" t="s">
        <v>70</v>
      </c>
      <c r="AU122" s="121" t="s">
        <v>71</v>
      </c>
      <c r="AY122" s="115" t="s">
        <v>123</v>
      </c>
      <c r="BK122" s="122">
        <f>BK123+BK138</f>
        <v>0</v>
      </c>
    </row>
    <row r="123" spans="2:65" s="11" customFormat="1" ht="22.95" customHeight="1" x14ac:dyDescent="0.25">
      <c r="B123" s="114"/>
      <c r="D123" s="115" t="s">
        <v>70</v>
      </c>
      <c r="E123" s="123" t="s">
        <v>128</v>
      </c>
      <c r="F123" s="123" t="s">
        <v>129</v>
      </c>
      <c r="J123" s="124">
        <f>J124+J125+J126+J127+J128+J129+J130+J131+J132+J133+J134+J135+J136+J137</f>
        <v>0</v>
      </c>
      <c r="L123" s="114"/>
      <c r="M123" s="118"/>
      <c r="P123" s="119">
        <f>SUM(P124:P137)</f>
        <v>0.14000000000000001</v>
      </c>
      <c r="R123" s="119">
        <f>SUM(R124:R137)</f>
        <v>0</v>
      </c>
      <c r="T123" s="120">
        <f>SUM(T124:T137)</f>
        <v>0</v>
      </c>
      <c r="AR123" s="115" t="s">
        <v>77</v>
      </c>
      <c r="AT123" s="121" t="s">
        <v>70</v>
      </c>
      <c r="AU123" s="121" t="s">
        <v>77</v>
      </c>
      <c r="AY123" s="115" t="s">
        <v>123</v>
      </c>
      <c r="BK123" s="122">
        <f>SUM(BK124:BK137)</f>
        <v>0</v>
      </c>
    </row>
    <row r="124" spans="2:65" s="1" customFormat="1" ht="21" customHeight="1" x14ac:dyDescent="0.2">
      <c r="B124" s="125"/>
      <c r="C124" s="126">
        <v>1</v>
      </c>
      <c r="D124" s="126" t="s">
        <v>125</v>
      </c>
      <c r="E124" s="127" t="s">
        <v>251</v>
      </c>
      <c r="F124" s="128" t="s">
        <v>252</v>
      </c>
      <c r="G124" s="129" t="s">
        <v>126</v>
      </c>
      <c r="H124" s="130">
        <v>8</v>
      </c>
      <c r="I124" s="131"/>
      <c r="J124" s="131">
        <f>H124*I124</f>
        <v>0</v>
      </c>
      <c r="K124" s="132"/>
      <c r="L124" s="25"/>
      <c r="M124" s="133" t="s">
        <v>1</v>
      </c>
      <c r="N124" s="134" t="s">
        <v>36</v>
      </c>
      <c r="O124" s="135">
        <v>0</v>
      </c>
      <c r="P124" s="135">
        <f>O124*H124</f>
        <v>0</v>
      </c>
      <c r="Q124" s="135">
        <v>0</v>
      </c>
      <c r="R124" s="135">
        <f>Q124*H124</f>
        <v>0</v>
      </c>
      <c r="S124" s="135">
        <v>0</v>
      </c>
      <c r="T124" s="136">
        <f>S124*H124</f>
        <v>0</v>
      </c>
      <c r="AR124" s="137" t="s">
        <v>127</v>
      </c>
      <c r="AT124" s="137" t="s">
        <v>125</v>
      </c>
      <c r="AU124" s="137" t="s">
        <v>78</v>
      </c>
      <c r="AY124" s="13" t="s">
        <v>123</v>
      </c>
      <c r="BE124" s="138">
        <f>IF(N124="základní",J124,0)</f>
        <v>0</v>
      </c>
      <c r="BF124" s="138">
        <f>IF(N124="snížená",J124,0)</f>
        <v>0</v>
      </c>
      <c r="BG124" s="138">
        <f>IF(N124="zákl. přenesená",J124,0)</f>
        <v>0</v>
      </c>
      <c r="BH124" s="138">
        <f>IF(N124="sníž. přenesená",J124,0)</f>
        <v>0</v>
      </c>
      <c r="BI124" s="138">
        <f>IF(N124="nulová",J124,0)</f>
        <v>0</v>
      </c>
      <c r="BJ124" s="13" t="s">
        <v>77</v>
      </c>
      <c r="BK124" s="138">
        <f>ROUND(I124*H124,2)</f>
        <v>0</v>
      </c>
      <c r="BL124" s="13" t="s">
        <v>127</v>
      </c>
      <c r="BM124" s="137" t="s">
        <v>236</v>
      </c>
    </row>
    <row r="125" spans="2:65" s="1" customFormat="1" ht="16.5" customHeight="1" x14ac:dyDescent="0.2">
      <c r="B125" s="125"/>
      <c r="C125" s="126">
        <v>2</v>
      </c>
      <c r="D125" s="126" t="s">
        <v>125</v>
      </c>
      <c r="E125" s="127" t="s">
        <v>211</v>
      </c>
      <c r="F125" s="128" t="s">
        <v>212</v>
      </c>
      <c r="G125" s="129" t="s">
        <v>183</v>
      </c>
      <c r="H125" s="130">
        <v>1</v>
      </c>
      <c r="I125" s="131"/>
      <c r="J125" s="131">
        <f>ROUND(I125*H125,2)</f>
        <v>0</v>
      </c>
      <c r="K125" s="132"/>
      <c r="L125" s="25"/>
      <c r="M125" s="133" t="s">
        <v>1</v>
      </c>
      <c r="N125" s="134" t="s">
        <v>36</v>
      </c>
      <c r="O125" s="135">
        <v>0.14000000000000001</v>
      </c>
      <c r="P125" s="135">
        <f>O125*H125</f>
        <v>0.14000000000000001</v>
      </c>
      <c r="Q125" s="135">
        <v>0</v>
      </c>
      <c r="R125" s="135">
        <f>Q125*H125</f>
        <v>0</v>
      </c>
      <c r="S125" s="135">
        <v>0</v>
      </c>
      <c r="T125" s="136">
        <f>S125*H125</f>
        <v>0</v>
      </c>
      <c r="AR125" s="137" t="s">
        <v>127</v>
      </c>
      <c r="AT125" s="137" t="s">
        <v>125</v>
      </c>
      <c r="AU125" s="137" t="s">
        <v>78</v>
      </c>
      <c r="AY125" s="13" t="s">
        <v>123</v>
      </c>
      <c r="BE125" s="138">
        <f>IF(N125="základní",J125,0)</f>
        <v>0</v>
      </c>
      <c r="BF125" s="138">
        <f>IF(N125="snížená",J125,0)</f>
        <v>0</v>
      </c>
      <c r="BG125" s="138">
        <f>IF(N125="zákl. přenesená",J125,0)</f>
        <v>0</v>
      </c>
      <c r="BH125" s="138">
        <f>IF(N125="sníž. přenesená",J125,0)</f>
        <v>0</v>
      </c>
      <c r="BI125" s="138">
        <f>IF(N125="nulová",J125,0)</f>
        <v>0</v>
      </c>
      <c r="BJ125" s="13" t="s">
        <v>77</v>
      </c>
      <c r="BK125" s="138">
        <f>ROUND(I125*H125,2)</f>
        <v>0</v>
      </c>
      <c r="BL125" s="13" t="s">
        <v>127</v>
      </c>
      <c r="BM125" s="137" t="s">
        <v>237</v>
      </c>
    </row>
    <row r="126" spans="2:65" s="1" customFormat="1" ht="27" customHeight="1" x14ac:dyDescent="0.2">
      <c r="B126" s="125"/>
      <c r="C126" s="126">
        <v>3</v>
      </c>
      <c r="D126" s="126" t="s">
        <v>125</v>
      </c>
      <c r="E126" s="127" t="s">
        <v>142</v>
      </c>
      <c r="F126" s="128" t="s">
        <v>143</v>
      </c>
      <c r="G126" s="129" t="s">
        <v>133</v>
      </c>
      <c r="H126" s="130">
        <v>11.2</v>
      </c>
      <c r="I126" s="131"/>
      <c r="J126" s="131">
        <f>ROUND(I126*H126,2)</f>
        <v>0</v>
      </c>
      <c r="K126" s="132"/>
      <c r="L126" s="25"/>
      <c r="M126" s="133" t="s">
        <v>1</v>
      </c>
      <c r="N126" s="134" t="s">
        <v>36</v>
      </c>
      <c r="O126" s="135">
        <v>0</v>
      </c>
      <c r="P126" s="135">
        <f>O126*H126</f>
        <v>0</v>
      </c>
      <c r="Q126" s="135">
        <v>0</v>
      </c>
      <c r="R126" s="135">
        <f>Q126*H126</f>
        <v>0</v>
      </c>
      <c r="S126" s="135">
        <v>0</v>
      </c>
      <c r="T126" s="136">
        <f>S126*H126</f>
        <v>0</v>
      </c>
      <c r="AR126" s="137" t="s">
        <v>127</v>
      </c>
      <c r="AT126" s="137" t="s">
        <v>125</v>
      </c>
      <c r="AU126" s="137" t="s">
        <v>78</v>
      </c>
      <c r="AY126" s="13" t="s">
        <v>123</v>
      </c>
      <c r="BE126" s="138">
        <f>IF(N126="základní",J126,0)</f>
        <v>0</v>
      </c>
      <c r="BF126" s="138">
        <f>IF(N126="snížená",J126,0)</f>
        <v>0</v>
      </c>
      <c r="BG126" s="138">
        <f>IF(N126="zákl. přenesená",J126,0)</f>
        <v>0</v>
      </c>
      <c r="BH126" s="138">
        <f>IF(N126="sníž. přenesená",J126,0)</f>
        <v>0</v>
      </c>
      <c r="BI126" s="138">
        <f>IF(N126="nulová",J126,0)</f>
        <v>0</v>
      </c>
      <c r="BJ126" s="13" t="s">
        <v>77</v>
      </c>
      <c r="BK126" s="138">
        <f>ROUND(I126*H126,2)</f>
        <v>0</v>
      </c>
      <c r="BL126" s="13" t="s">
        <v>127</v>
      </c>
      <c r="BM126" s="137" t="s">
        <v>238</v>
      </c>
    </row>
    <row r="127" spans="2:65" s="1" customFormat="1" ht="24.15" customHeight="1" x14ac:dyDescent="0.2">
      <c r="B127" s="125"/>
      <c r="C127" s="126">
        <v>4</v>
      </c>
      <c r="D127" s="126" t="s">
        <v>125</v>
      </c>
      <c r="E127" s="127" t="s">
        <v>145</v>
      </c>
      <c r="F127" s="128" t="s">
        <v>146</v>
      </c>
      <c r="G127" s="129" t="s">
        <v>133</v>
      </c>
      <c r="H127" s="130">
        <v>11.2</v>
      </c>
      <c r="I127" s="131"/>
      <c r="J127" s="131">
        <f t="shared" ref="J127:J137" si="0">ROUND(I127*H127,2)</f>
        <v>0</v>
      </c>
      <c r="K127" s="132"/>
      <c r="L127" s="25"/>
      <c r="M127" s="133" t="s">
        <v>1</v>
      </c>
      <c r="N127" s="134" t="s">
        <v>36</v>
      </c>
      <c r="O127" s="135">
        <v>0</v>
      </c>
      <c r="P127" s="135">
        <f t="shared" ref="P127:P137" si="1">O127*H127</f>
        <v>0</v>
      </c>
      <c r="Q127" s="135">
        <v>0</v>
      </c>
      <c r="R127" s="135">
        <f t="shared" ref="R127:R137" si="2">Q127*H127</f>
        <v>0</v>
      </c>
      <c r="S127" s="135">
        <v>0</v>
      </c>
      <c r="T127" s="136">
        <f t="shared" ref="T127:T137" si="3">S127*H127</f>
        <v>0</v>
      </c>
      <c r="AR127" s="137" t="s">
        <v>127</v>
      </c>
      <c r="AT127" s="137" t="s">
        <v>125</v>
      </c>
      <c r="AU127" s="137" t="s">
        <v>78</v>
      </c>
      <c r="AY127" s="13" t="s">
        <v>123</v>
      </c>
      <c r="BE127" s="138">
        <f t="shared" ref="BE127:BE137" si="4">IF(N127="základní",J127,0)</f>
        <v>0</v>
      </c>
      <c r="BF127" s="138">
        <f t="shared" ref="BF127:BF137" si="5">IF(N127="snížená",J127,0)</f>
        <v>0</v>
      </c>
      <c r="BG127" s="138">
        <f t="shared" ref="BG127:BG137" si="6">IF(N127="zákl. přenesená",J127,0)</f>
        <v>0</v>
      </c>
      <c r="BH127" s="138">
        <f t="shared" ref="BH127:BH137" si="7">IF(N127="sníž. přenesená",J127,0)</f>
        <v>0</v>
      </c>
      <c r="BI127" s="138">
        <f t="shared" ref="BI127:BI137" si="8">IF(N127="nulová",J127,0)</f>
        <v>0</v>
      </c>
      <c r="BJ127" s="13" t="s">
        <v>77</v>
      </c>
      <c r="BK127" s="138">
        <f t="shared" ref="BK127:BK137" si="9">ROUND(I127*H127,2)</f>
        <v>0</v>
      </c>
      <c r="BL127" s="13" t="s">
        <v>127</v>
      </c>
      <c r="BM127" s="137" t="s">
        <v>239</v>
      </c>
    </row>
    <row r="128" spans="2:65" s="1" customFormat="1" ht="21.75" customHeight="1" x14ac:dyDescent="0.2">
      <c r="B128" s="125"/>
      <c r="C128" s="126">
        <v>5</v>
      </c>
      <c r="D128" s="126" t="s">
        <v>125</v>
      </c>
      <c r="E128" s="127" t="s">
        <v>213</v>
      </c>
      <c r="F128" s="128" t="s">
        <v>214</v>
      </c>
      <c r="G128" s="129" t="s">
        <v>126</v>
      </c>
      <c r="H128" s="130">
        <v>30</v>
      </c>
      <c r="I128" s="131"/>
      <c r="J128" s="131">
        <f t="shared" si="0"/>
        <v>0</v>
      </c>
      <c r="K128" s="132"/>
      <c r="L128" s="25"/>
      <c r="M128" s="133" t="s">
        <v>1</v>
      </c>
      <c r="N128" s="134" t="s">
        <v>36</v>
      </c>
      <c r="O128" s="135">
        <v>0</v>
      </c>
      <c r="P128" s="135">
        <f t="shared" si="1"/>
        <v>0</v>
      </c>
      <c r="Q128" s="135">
        <v>0</v>
      </c>
      <c r="R128" s="135">
        <f t="shared" si="2"/>
        <v>0</v>
      </c>
      <c r="S128" s="135">
        <v>0</v>
      </c>
      <c r="T128" s="136">
        <f t="shared" si="3"/>
        <v>0</v>
      </c>
      <c r="AR128" s="137" t="s">
        <v>127</v>
      </c>
      <c r="AT128" s="137" t="s">
        <v>125</v>
      </c>
      <c r="AU128" s="137" t="s">
        <v>78</v>
      </c>
      <c r="AY128" s="13" t="s">
        <v>123</v>
      </c>
      <c r="BE128" s="138">
        <f t="shared" si="4"/>
        <v>0</v>
      </c>
      <c r="BF128" s="138">
        <f t="shared" si="5"/>
        <v>0</v>
      </c>
      <c r="BG128" s="138">
        <f t="shared" si="6"/>
        <v>0</v>
      </c>
      <c r="BH128" s="138">
        <f t="shared" si="7"/>
        <v>0</v>
      </c>
      <c r="BI128" s="138">
        <f t="shared" si="8"/>
        <v>0</v>
      </c>
      <c r="BJ128" s="13" t="s">
        <v>77</v>
      </c>
      <c r="BK128" s="138">
        <f t="shared" si="9"/>
        <v>0</v>
      </c>
      <c r="BL128" s="13" t="s">
        <v>127</v>
      </c>
      <c r="BM128" s="137" t="s">
        <v>78</v>
      </c>
    </row>
    <row r="129" spans="2:65" s="1" customFormat="1" ht="24.15" customHeight="1" x14ac:dyDescent="0.2">
      <c r="B129" s="125"/>
      <c r="C129" s="126">
        <v>6</v>
      </c>
      <c r="D129" s="126" t="s">
        <v>125</v>
      </c>
      <c r="E129" s="127" t="s">
        <v>215</v>
      </c>
      <c r="F129" s="128" t="s">
        <v>216</v>
      </c>
      <c r="G129" s="129" t="s">
        <v>126</v>
      </c>
      <c r="H129" s="130">
        <v>30</v>
      </c>
      <c r="I129" s="131"/>
      <c r="J129" s="131">
        <f t="shared" si="0"/>
        <v>0</v>
      </c>
      <c r="K129" s="132"/>
      <c r="L129" s="25"/>
      <c r="M129" s="133" t="s">
        <v>1</v>
      </c>
      <c r="N129" s="134" t="s">
        <v>36</v>
      </c>
      <c r="O129" s="135">
        <v>0</v>
      </c>
      <c r="P129" s="135">
        <f t="shared" si="1"/>
        <v>0</v>
      </c>
      <c r="Q129" s="135">
        <v>0</v>
      </c>
      <c r="R129" s="135">
        <f t="shared" si="2"/>
        <v>0</v>
      </c>
      <c r="S129" s="135">
        <v>0</v>
      </c>
      <c r="T129" s="136">
        <f t="shared" si="3"/>
        <v>0</v>
      </c>
      <c r="AR129" s="137" t="s">
        <v>127</v>
      </c>
      <c r="AT129" s="137" t="s">
        <v>125</v>
      </c>
      <c r="AU129" s="137" t="s">
        <v>78</v>
      </c>
      <c r="AY129" s="13" t="s">
        <v>123</v>
      </c>
      <c r="BE129" s="138">
        <f t="shared" si="4"/>
        <v>0</v>
      </c>
      <c r="BF129" s="138">
        <f t="shared" si="5"/>
        <v>0</v>
      </c>
      <c r="BG129" s="138">
        <f t="shared" si="6"/>
        <v>0</v>
      </c>
      <c r="BH129" s="138">
        <f t="shared" si="7"/>
        <v>0</v>
      </c>
      <c r="BI129" s="138">
        <f t="shared" si="8"/>
        <v>0</v>
      </c>
      <c r="BJ129" s="13" t="s">
        <v>77</v>
      </c>
      <c r="BK129" s="138">
        <f t="shared" si="9"/>
        <v>0</v>
      </c>
      <c r="BL129" s="13" t="s">
        <v>127</v>
      </c>
      <c r="BM129" s="137" t="s">
        <v>127</v>
      </c>
    </row>
    <row r="130" spans="2:65" s="1" customFormat="1" ht="37.950000000000003" customHeight="1" x14ac:dyDescent="0.2">
      <c r="B130" s="125"/>
      <c r="C130" s="126">
        <v>7</v>
      </c>
      <c r="D130" s="126" t="s">
        <v>125</v>
      </c>
      <c r="E130" s="127" t="s">
        <v>217</v>
      </c>
      <c r="F130" s="128" t="s">
        <v>218</v>
      </c>
      <c r="G130" s="129" t="s">
        <v>133</v>
      </c>
      <c r="H130" s="130">
        <v>11.2</v>
      </c>
      <c r="I130" s="131"/>
      <c r="J130" s="131">
        <f t="shared" si="0"/>
        <v>0</v>
      </c>
      <c r="K130" s="132"/>
      <c r="L130" s="25"/>
      <c r="M130" s="133" t="s">
        <v>1</v>
      </c>
      <c r="N130" s="134" t="s">
        <v>36</v>
      </c>
      <c r="O130" s="135">
        <v>0</v>
      </c>
      <c r="P130" s="135">
        <f t="shared" si="1"/>
        <v>0</v>
      </c>
      <c r="Q130" s="135">
        <v>0</v>
      </c>
      <c r="R130" s="135">
        <f t="shared" si="2"/>
        <v>0</v>
      </c>
      <c r="S130" s="135">
        <v>0</v>
      </c>
      <c r="T130" s="136">
        <f t="shared" si="3"/>
        <v>0</v>
      </c>
      <c r="AR130" s="137" t="s">
        <v>127</v>
      </c>
      <c r="AT130" s="137" t="s">
        <v>125</v>
      </c>
      <c r="AU130" s="137" t="s">
        <v>78</v>
      </c>
      <c r="AY130" s="13" t="s">
        <v>123</v>
      </c>
      <c r="BE130" s="138">
        <f t="shared" si="4"/>
        <v>0</v>
      </c>
      <c r="BF130" s="138">
        <f t="shared" si="5"/>
        <v>0</v>
      </c>
      <c r="BG130" s="138">
        <f t="shared" si="6"/>
        <v>0</v>
      </c>
      <c r="BH130" s="138">
        <f t="shared" si="7"/>
        <v>0</v>
      </c>
      <c r="BI130" s="138">
        <f t="shared" si="8"/>
        <v>0</v>
      </c>
      <c r="BJ130" s="13" t="s">
        <v>77</v>
      </c>
      <c r="BK130" s="138">
        <f t="shared" si="9"/>
        <v>0</v>
      </c>
      <c r="BL130" s="13" t="s">
        <v>127</v>
      </c>
      <c r="BM130" s="137" t="s">
        <v>136</v>
      </c>
    </row>
    <row r="131" spans="2:65" s="1" customFormat="1" ht="33" customHeight="1" x14ac:dyDescent="0.2">
      <c r="B131" s="125"/>
      <c r="C131" s="126">
        <v>8</v>
      </c>
      <c r="D131" s="126" t="s">
        <v>125</v>
      </c>
      <c r="E131" s="127" t="s">
        <v>219</v>
      </c>
      <c r="F131" s="128" t="s">
        <v>220</v>
      </c>
      <c r="G131" s="129" t="s">
        <v>133</v>
      </c>
      <c r="H131" s="130">
        <v>11.2</v>
      </c>
      <c r="I131" s="131"/>
      <c r="J131" s="131">
        <f t="shared" si="0"/>
        <v>0</v>
      </c>
      <c r="K131" s="132"/>
      <c r="L131" s="25"/>
      <c r="M131" s="133" t="s">
        <v>1</v>
      </c>
      <c r="N131" s="134" t="s">
        <v>36</v>
      </c>
      <c r="O131" s="135">
        <v>0</v>
      </c>
      <c r="P131" s="135">
        <f t="shared" si="1"/>
        <v>0</v>
      </c>
      <c r="Q131" s="135">
        <v>0</v>
      </c>
      <c r="R131" s="135">
        <f t="shared" si="2"/>
        <v>0</v>
      </c>
      <c r="S131" s="135">
        <v>0</v>
      </c>
      <c r="T131" s="136">
        <f t="shared" si="3"/>
        <v>0</v>
      </c>
      <c r="AR131" s="137" t="s">
        <v>127</v>
      </c>
      <c r="AT131" s="137" t="s">
        <v>125</v>
      </c>
      <c r="AU131" s="137" t="s">
        <v>78</v>
      </c>
      <c r="AY131" s="13" t="s">
        <v>123</v>
      </c>
      <c r="BE131" s="138">
        <f t="shared" si="4"/>
        <v>0</v>
      </c>
      <c r="BF131" s="138">
        <f t="shared" si="5"/>
        <v>0</v>
      </c>
      <c r="BG131" s="138">
        <f t="shared" si="6"/>
        <v>0</v>
      </c>
      <c r="BH131" s="138">
        <f t="shared" si="7"/>
        <v>0</v>
      </c>
      <c r="BI131" s="138">
        <f t="shared" si="8"/>
        <v>0</v>
      </c>
      <c r="BJ131" s="13" t="s">
        <v>77</v>
      </c>
      <c r="BK131" s="138">
        <f t="shared" si="9"/>
        <v>0</v>
      </c>
      <c r="BL131" s="13" t="s">
        <v>127</v>
      </c>
      <c r="BM131" s="137" t="s">
        <v>141</v>
      </c>
    </row>
    <row r="132" spans="2:65" s="1" customFormat="1" ht="37.950000000000003" customHeight="1" x14ac:dyDescent="0.2">
      <c r="B132" s="125"/>
      <c r="C132" s="126">
        <v>9</v>
      </c>
      <c r="D132" s="126" t="s">
        <v>125</v>
      </c>
      <c r="E132" s="127" t="s">
        <v>221</v>
      </c>
      <c r="F132" s="128" t="s">
        <v>222</v>
      </c>
      <c r="G132" s="129" t="s">
        <v>133</v>
      </c>
      <c r="H132" s="130">
        <v>11.2</v>
      </c>
      <c r="I132" s="131"/>
      <c r="J132" s="131">
        <f t="shared" si="0"/>
        <v>0</v>
      </c>
      <c r="K132" s="132"/>
      <c r="L132" s="25"/>
      <c r="M132" s="133" t="s">
        <v>1</v>
      </c>
      <c r="N132" s="134" t="s">
        <v>36</v>
      </c>
      <c r="O132" s="135">
        <v>0</v>
      </c>
      <c r="P132" s="135">
        <f t="shared" si="1"/>
        <v>0</v>
      </c>
      <c r="Q132" s="135">
        <v>0</v>
      </c>
      <c r="R132" s="135">
        <f t="shared" si="2"/>
        <v>0</v>
      </c>
      <c r="S132" s="135">
        <v>0</v>
      </c>
      <c r="T132" s="136">
        <f t="shared" si="3"/>
        <v>0</v>
      </c>
      <c r="AR132" s="137" t="s">
        <v>127</v>
      </c>
      <c r="AT132" s="137" t="s">
        <v>125</v>
      </c>
      <c r="AU132" s="137" t="s">
        <v>78</v>
      </c>
      <c r="AY132" s="13" t="s">
        <v>123</v>
      </c>
      <c r="BE132" s="138">
        <f t="shared" si="4"/>
        <v>0</v>
      </c>
      <c r="BF132" s="138">
        <f t="shared" si="5"/>
        <v>0</v>
      </c>
      <c r="BG132" s="138">
        <f t="shared" si="6"/>
        <v>0</v>
      </c>
      <c r="BH132" s="138">
        <f t="shared" si="7"/>
        <v>0</v>
      </c>
      <c r="BI132" s="138">
        <f t="shared" si="8"/>
        <v>0</v>
      </c>
      <c r="BJ132" s="13" t="s">
        <v>77</v>
      </c>
      <c r="BK132" s="138">
        <f t="shared" si="9"/>
        <v>0</v>
      </c>
      <c r="BL132" s="13" t="s">
        <v>127</v>
      </c>
      <c r="BM132" s="137" t="s">
        <v>144</v>
      </c>
    </row>
    <row r="133" spans="2:65" s="1" customFormat="1" ht="37.950000000000003" customHeight="1" x14ac:dyDescent="0.2">
      <c r="B133" s="125"/>
      <c r="C133" s="126">
        <v>10</v>
      </c>
      <c r="D133" s="126" t="s">
        <v>125</v>
      </c>
      <c r="E133" s="127" t="s">
        <v>223</v>
      </c>
      <c r="F133" s="128" t="s">
        <v>224</v>
      </c>
      <c r="G133" s="129" t="s">
        <v>133</v>
      </c>
      <c r="H133" s="130">
        <v>11.2</v>
      </c>
      <c r="I133" s="131"/>
      <c r="J133" s="131">
        <f t="shared" si="0"/>
        <v>0</v>
      </c>
      <c r="K133" s="132"/>
      <c r="L133" s="25"/>
      <c r="M133" s="133" t="s">
        <v>1</v>
      </c>
      <c r="N133" s="134" t="s">
        <v>36</v>
      </c>
      <c r="O133" s="135">
        <v>0</v>
      </c>
      <c r="P133" s="135">
        <f t="shared" si="1"/>
        <v>0</v>
      </c>
      <c r="Q133" s="135">
        <v>0</v>
      </c>
      <c r="R133" s="135">
        <f t="shared" si="2"/>
        <v>0</v>
      </c>
      <c r="S133" s="135">
        <v>0</v>
      </c>
      <c r="T133" s="136">
        <f t="shared" si="3"/>
        <v>0</v>
      </c>
      <c r="AR133" s="137" t="s">
        <v>127</v>
      </c>
      <c r="AT133" s="137" t="s">
        <v>125</v>
      </c>
      <c r="AU133" s="137" t="s">
        <v>78</v>
      </c>
      <c r="AY133" s="13" t="s">
        <v>123</v>
      </c>
      <c r="BE133" s="138">
        <f t="shared" si="4"/>
        <v>0</v>
      </c>
      <c r="BF133" s="138">
        <f t="shared" si="5"/>
        <v>0</v>
      </c>
      <c r="BG133" s="138">
        <f t="shared" si="6"/>
        <v>0</v>
      </c>
      <c r="BH133" s="138">
        <f t="shared" si="7"/>
        <v>0</v>
      </c>
      <c r="BI133" s="138">
        <f t="shared" si="8"/>
        <v>0</v>
      </c>
      <c r="BJ133" s="13" t="s">
        <v>77</v>
      </c>
      <c r="BK133" s="138">
        <f t="shared" si="9"/>
        <v>0</v>
      </c>
      <c r="BL133" s="13" t="s">
        <v>127</v>
      </c>
      <c r="BM133" s="137" t="s">
        <v>147</v>
      </c>
    </row>
    <row r="134" spans="2:65" s="1" customFormat="1" ht="24.15" customHeight="1" x14ac:dyDescent="0.2">
      <c r="B134" s="125"/>
      <c r="C134" s="126">
        <v>11</v>
      </c>
      <c r="D134" s="126" t="s">
        <v>125</v>
      </c>
      <c r="E134" s="127" t="s">
        <v>225</v>
      </c>
      <c r="F134" s="128" t="s">
        <v>226</v>
      </c>
      <c r="G134" s="129" t="s">
        <v>133</v>
      </c>
      <c r="H134" s="130">
        <v>11.2</v>
      </c>
      <c r="I134" s="131"/>
      <c r="J134" s="131">
        <f t="shared" si="0"/>
        <v>0</v>
      </c>
      <c r="K134" s="132"/>
      <c r="L134" s="25"/>
      <c r="M134" s="133" t="s">
        <v>1</v>
      </c>
      <c r="N134" s="134" t="s">
        <v>36</v>
      </c>
      <c r="O134" s="135">
        <v>0</v>
      </c>
      <c r="P134" s="135">
        <f t="shared" si="1"/>
        <v>0</v>
      </c>
      <c r="Q134" s="135">
        <v>0</v>
      </c>
      <c r="R134" s="135">
        <f t="shared" si="2"/>
        <v>0</v>
      </c>
      <c r="S134" s="135">
        <v>0</v>
      </c>
      <c r="T134" s="136">
        <f t="shared" si="3"/>
        <v>0</v>
      </c>
      <c r="AR134" s="137" t="s">
        <v>127</v>
      </c>
      <c r="AT134" s="137" t="s">
        <v>125</v>
      </c>
      <c r="AU134" s="137" t="s">
        <v>78</v>
      </c>
      <c r="AY134" s="13" t="s">
        <v>123</v>
      </c>
      <c r="BE134" s="138">
        <f t="shared" si="4"/>
        <v>0</v>
      </c>
      <c r="BF134" s="138">
        <f t="shared" si="5"/>
        <v>0</v>
      </c>
      <c r="BG134" s="138">
        <f t="shared" si="6"/>
        <v>0</v>
      </c>
      <c r="BH134" s="138">
        <f t="shared" si="7"/>
        <v>0</v>
      </c>
      <c r="BI134" s="138">
        <f t="shared" si="8"/>
        <v>0</v>
      </c>
      <c r="BJ134" s="13" t="s">
        <v>77</v>
      </c>
      <c r="BK134" s="138">
        <f t="shared" si="9"/>
        <v>0</v>
      </c>
      <c r="BL134" s="13" t="s">
        <v>127</v>
      </c>
      <c r="BM134" s="137" t="s">
        <v>150</v>
      </c>
    </row>
    <row r="135" spans="2:65" s="1" customFormat="1" ht="37.950000000000003" customHeight="1" x14ac:dyDescent="0.2">
      <c r="B135" s="125"/>
      <c r="C135" s="126">
        <v>12</v>
      </c>
      <c r="D135" s="126" t="s">
        <v>125</v>
      </c>
      <c r="E135" s="127" t="s">
        <v>227</v>
      </c>
      <c r="F135" s="128" t="s">
        <v>228</v>
      </c>
      <c r="G135" s="129" t="s">
        <v>133</v>
      </c>
      <c r="H135" s="130">
        <v>11.2</v>
      </c>
      <c r="I135" s="131"/>
      <c r="J135" s="131">
        <f t="shared" si="0"/>
        <v>0</v>
      </c>
      <c r="K135" s="132"/>
      <c r="L135" s="25"/>
      <c r="M135" s="133" t="s">
        <v>1</v>
      </c>
      <c r="N135" s="134" t="s">
        <v>36</v>
      </c>
      <c r="O135" s="135">
        <v>0</v>
      </c>
      <c r="P135" s="135">
        <f t="shared" si="1"/>
        <v>0</v>
      </c>
      <c r="Q135" s="135">
        <v>0</v>
      </c>
      <c r="R135" s="135">
        <f t="shared" si="2"/>
        <v>0</v>
      </c>
      <c r="S135" s="135">
        <v>0</v>
      </c>
      <c r="T135" s="136">
        <f t="shared" si="3"/>
        <v>0</v>
      </c>
      <c r="AR135" s="137" t="s">
        <v>127</v>
      </c>
      <c r="AT135" s="137" t="s">
        <v>125</v>
      </c>
      <c r="AU135" s="137" t="s">
        <v>78</v>
      </c>
      <c r="AY135" s="13" t="s">
        <v>123</v>
      </c>
      <c r="BE135" s="138">
        <f t="shared" si="4"/>
        <v>0</v>
      </c>
      <c r="BF135" s="138">
        <f t="shared" si="5"/>
        <v>0</v>
      </c>
      <c r="BG135" s="138">
        <f t="shared" si="6"/>
        <v>0</v>
      </c>
      <c r="BH135" s="138">
        <f t="shared" si="7"/>
        <v>0</v>
      </c>
      <c r="BI135" s="138">
        <f t="shared" si="8"/>
        <v>0</v>
      </c>
      <c r="BJ135" s="13" t="s">
        <v>77</v>
      </c>
      <c r="BK135" s="138">
        <f t="shared" si="9"/>
        <v>0</v>
      </c>
      <c r="BL135" s="13" t="s">
        <v>127</v>
      </c>
      <c r="BM135" s="137" t="s">
        <v>153</v>
      </c>
    </row>
    <row r="136" spans="2:65" s="1" customFormat="1" ht="37.950000000000003" customHeight="1" x14ac:dyDescent="0.2">
      <c r="B136" s="125"/>
      <c r="C136" s="126">
        <v>13</v>
      </c>
      <c r="D136" s="126" t="s">
        <v>125</v>
      </c>
      <c r="E136" s="127" t="s">
        <v>229</v>
      </c>
      <c r="F136" s="128" t="s">
        <v>230</v>
      </c>
      <c r="G136" s="129" t="s">
        <v>133</v>
      </c>
      <c r="H136" s="130">
        <v>11.2</v>
      </c>
      <c r="I136" s="131"/>
      <c r="J136" s="131">
        <f t="shared" si="0"/>
        <v>0</v>
      </c>
      <c r="K136" s="132"/>
      <c r="L136" s="25"/>
      <c r="M136" s="133" t="s">
        <v>1</v>
      </c>
      <c r="N136" s="134" t="s">
        <v>36</v>
      </c>
      <c r="O136" s="135">
        <v>0</v>
      </c>
      <c r="P136" s="135">
        <f t="shared" si="1"/>
        <v>0</v>
      </c>
      <c r="Q136" s="135">
        <v>0</v>
      </c>
      <c r="R136" s="135">
        <f t="shared" si="2"/>
        <v>0</v>
      </c>
      <c r="S136" s="135">
        <v>0</v>
      </c>
      <c r="T136" s="136">
        <f t="shared" si="3"/>
        <v>0</v>
      </c>
      <c r="AR136" s="137" t="s">
        <v>127</v>
      </c>
      <c r="AT136" s="137" t="s">
        <v>125</v>
      </c>
      <c r="AU136" s="137" t="s">
        <v>78</v>
      </c>
      <c r="AY136" s="13" t="s">
        <v>123</v>
      </c>
      <c r="BE136" s="138">
        <f t="shared" si="4"/>
        <v>0</v>
      </c>
      <c r="BF136" s="138">
        <f t="shared" si="5"/>
        <v>0</v>
      </c>
      <c r="BG136" s="138">
        <f t="shared" si="6"/>
        <v>0</v>
      </c>
      <c r="BH136" s="138">
        <f t="shared" si="7"/>
        <v>0</v>
      </c>
      <c r="BI136" s="138">
        <f t="shared" si="8"/>
        <v>0</v>
      </c>
      <c r="BJ136" s="13" t="s">
        <v>77</v>
      </c>
      <c r="BK136" s="138">
        <f t="shared" si="9"/>
        <v>0</v>
      </c>
      <c r="BL136" s="13" t="s">
        <v>127</v>
      </c>
      <c r="BM136" s="137" t="s">
        <v>156</v>
      </c>
    </row>
    <row r="137" spans="2:65" s="1" customFormat="1" ht="37.950000000000003" customHeight="1" x14ac:dyDescent="0.2">
      <c r="B137" s="125"/>
      <c r="C137" s="126">
        <v>14</v>
      </c>
      <c r="D137" s="126" t="s">
        <v>125</v>
      </c>
      <c r="E137" s="127" t="s">
        <v>231</v>
      </c>
      <c r="F137" s="128" t="s">
        <v>232</v>
      </c>
      <c r="G137" s="129" t="s">
        <v>133</v>
      </c>
      <c r="H137" s="130">
        <v>11.2</v>
      </c>
      <c r="I137" s="131"/>
      <c r="J137" s="131">
        <f t="shared" si="0"/>
        <v>0</v>
      </c>
      <c r="K137" s="132"/>
      <c r="L137" s="25"/>
      <c r="M137" s="133" t="s">
        <v>1</v>
      </c>
      <c r="N137" s="134" t="s">
        <v>36</v>
      </c>
      <c r="O137" s="135">
        <v>0</v>
      </c>
      <c r="P137" s="135">
        <f t="shared" si="1"/>
        <v>0</v>
      </c>
      <c r="Q137" s="135">
        <v>0</v>
      </c>
      <c r="R137" s="135">
        <f t="shared" si="2"/>
        <v>0</v>
      </c>
      <c r="S137" s="135">
        <v>0</v>
      </c>
      <c r="T137" s="136">
        <f t="shared" si="3"/>
        <v>0</v>
      </c>
      <c r="AR137" s="137" t="s">
        <v>127</v>
      </c>
      <c r="AT137" s="137" t="s">
        <v>125</v>
      </c>
      <c r="AU137" s="137" t="s">
        <v>78</v>
      </c>
      <c r="AY137" s="13" t="s">
        <v>123</v>
      </c>
      <c r="BE137" s="138">
        <f t="shared" si="4"/>
        <v>0</v>
      </c>
      <c r="BF137" s="138">
        <f t="shared" si="5"/>
        <v>0</v>
      </c>
      <c r="BG137" s="138">
        <f t="shared" si="6"/>
        <v>0</v>
      </c>
      <c r="BH137" s="138">
        <f t="shared" si="7"/>
        <v>0</v>
      </c>
      <c r="BI137" s="138">
        <f t="shared" si="8"/>
        <v>0</v>
      </c>
      <c r="BJ137" s="13" t="s">
        <v>77</v>
      </c>
      <c r="BK137" s="138">
        <f t="shared" si="9"/>
        <v>0</v>
      </c>
      <c r="BL137" s="13" t="s">
        <v>127</v>
      </c>
      <c r="BM137" s="137" t="s">
        <v>159</v>
      </c>
    </row>
    <row r="138" spans="2:65" s="11" customFormat="1" ht="22.95" customHeight="1" x14ac:dyDescent="0.25">
      <c r="B138" s="114"/>
      <c r="D138" s="115" t="s">
        <v>70</v>
      </c>
      <c r="E138" s="123" t="s">
        <v>181</v>
      </c>
      <c r="F138" s="123" t="s">
        <v>182</v>
      </c>
      <c r="J138" s="124">
        <f>J139+J141</f>
        <v>0</v>
      </c>
      <c r="L138" s="114"/>
      <c r="M138" s="118"/>
      <c r="P138" s="119">
        <f>SUM(P139:P141)</f>
        <v>0.45400000000000001</v>
      </c>
      <c r="R138" s="119">
        <f>SUM(R139:R141)</f>
        <v>0</v>
      </c>
      <c r="T138" s="120">
        <f>SUM(T139:T141)</f>
        <v>0</v>
      </c>
      <c r="AR138" s="115" t="s">
        <v>77</v>
      </c>
      <c r="AT138" s="121" t="s">
        <v>70</v>
      </c>
      <c r="AU138" s="121" t="s">
        <v>77</v>
      </c>
      <c r="AY138" s="115" t="s">
        <v>123</v>
      </c>
      <c r="BK138" s="122">
        <f>SUM(BK139:BK141)</f>
        <v>0</v>
      </c>
    </row>
    <row r="139" spans="2:65" s="1" customFormat="1" ht="44.25" customHeight="1" x14ac:dyDescent="0.2">
      <c r="B139" s="125"/>
      <c r="C139" s="126">
        <v>15</v>
      </c>
      <c r="D139" s="126" t="s">
        <v>125</v>
      </c>
      <c r="E139" s="127" t="s">
        <v>185</v>
      </c>
      <c r="F139" s="128" t="s">
        <v>186</v>
      </c>
      <c r="G139" s="129" t="s">
        <v>183</v>
      </c>
      <c r="H139" s="130">
        <v>1</v>
      </c>
      <c r="I139" s="131"/>
      <c r="J139" s="131">
        <f>ROUND(I139*H139,2)</f>
        <v>0</v>
      </c>
      <c r="K139" s="132"/>
      <c r="L139" s="25"/>
      <c r="M139" s="133" t="s">
        <v>1</v>
      </c>
      <c r="N139" s="134" t="s">
        <v>36</v>
      </c>
      <c r="O139" s="135">
        <v>0.45400000000000001</v>
      </c>
      <c r="P139" s="135">
        <f>O139*H139</f>
        <v>0.45400000000000001</v>
      </c>
      <c r="Q139" s="135">
        <v>0</v>
      </c>
      <c r="R139" s="135">
        <f>Q139*H139</f>
        <v>0</v>
      </c>
      <c r="S139" s="135">
        <v>0</v>
      </c>
      <c r="T139" s="136">
        <f>S139*H139</f>
        <v>0</v>
      </c>
      <c r="AR139" s="137" t="s">
        <v>127</v>
      </c>
      <c r="AT139" s="137" t="s">
        <v>125</v>
      </c>
      <c r="AU139" s="137" t="s">
        <v>78</v>
      </c>
      <c r="AY139" s="13" t="s">
        <v>123</v>
      </c>
      <c r="BE139" s="138">
        <f>IF(N139="základní",J139,0)</f>
        <v>0</v>
      </c>
      <c r="BF139" s="138">
        <f>IF(N139="snížená",J139,0)</f>
        <v>0</v>
      </c>
      <c r="BG139" s="138">
        <f>IF(N139="zákl. přenesená",J139,0)</f>
        <v>0</v>
      </c>
      <c r="BH139" s="138">
        <f>IF(N139="sníž. přenesená",J139,0)</f>
        <v>0</v>
      </c>
      <c r="BI139" s="138">
        <f>IF(N139="nulová",J139,0)</f>
        <v>0</v>
      </c>
      <c r="BJ139" s="13" t="s">
        <v>77</v>
      </c>
      <c r="BK139" s="138">
        <f>ROUND(I139*H139,2)</f>
        <v>0</v>
      </c>
      <c r="BL139" s="13" t="s">
        <v>127</v>
      </c>
      <c r="BM139" s="137" t="s">
        <v>240</v>
      </c>
    </row>
    <row r="140" spans="2:65" s="1" customFormat="1" ht="28.8" x14ac:dyDescent="0.2">
      <c r="B140" s="25"/>
      <c r="D140" s="139" t="s">
        <v>130</v>
      </c>
      <c r="F140" s="140" t="s">
        <v>187</v>
      </c>
      <c r="L140" s="25"/>
      <c r="M140" s="141"/>
      <c r="T140" s="49"/>
      <c r="AT140" s="13" t="s">
        <v>130</v>
      </c>
      <c r="AU140" s="13" t="s">
        <v>78</v>
      </c>
    </row>
    <row r="141" spans="2:65" s="1" customFormat="1" ht="16.5" customHeight="1" x14ac:dyDescent="0.2">
      <c r="B141" s="125"/>
      <c r="C141" s="126">
        <v>16</v>
      </c>
      <c r="D141" s="126" t="s">
        <v>125</v>
      </c>
      <c r="E141" s="127" t="s">
        <v>188</v>
      </c>
      <c r="F141" s="128" t="s">
        <v>189</v>
      </c>
      <c r="G141" s="129" t="s">
        <v>183</v>
      </c>
      <c r="H141" s="130">
        <v>1</v>
      </c>
      <c r="I141" s="131"/>
      <c r="J141" s="131">
        <f>ROUND(I141*H141,2)</f>
        <v>0</v>
      </c>
      <c r="K141" s="132"/>
      <c r="L141" s="25"/>
      <c r="M141" s="133" t="s">
        <v>1</v>
      </c>
      <c r="N141" s="134" t="s">
        <v>36</v>
      </c>
      <c r="O141" s="135">
        <v>0</v>
      </c>
      <c r="P141" s="135">
        <f>O141*H141</f>
        <v>0</v>
      </c>
      <c r="Q141" s="135">
        <v>0</v>
      </c>
      <c r="R141" s="135">
        <f>Q141*H141</f>
        <v>0</v>
      </c>
      <c r="S141" s="135">
        <v>0</v>
      </c>
      <c r="T141" s="136">
        <f>S141*H141</f>
        <v>0</v>
      </c>
      <c r="AR141" s="137" t="s">
        <v>127</v>
      </c>
      <c r="AT141" s="137" t="s">
        <v>125</v>
      </c>
      <c r="AU141" s="137" t="s">
        <v>78</v>
      </c>
      <c r="AY141" s="13" t="s">
        <v>123</v>
      </c>
      <c r="BE141" s="138">
        <f>IF(N141="základní",J141,0)</f>
        <v>0</v>
      </c>
      <c r="BF141" s="138">
        <f>IF(N141="snížená",J141,0)</f>
        <v>0</v>
      </c>
      <c r="BG141" s="138">
        <f>IF(N141="zákl. přenesená",J141,0)</f>
        <v>0</v>
      </c>
      <c r="BH141" s="138">
        <f>IF(N141="sníž. přenesená",J141,0)</f>
        <v>0</v>
      </c>
      <c r="BI141" s="138">
        <f>IF(N141="nulová",J141,0)</f>
        <v>0</v>
      </c>
      <c r="BJ141" s="13" t="s">
        <v>77</v>
      </c>
      <c r="BK141" s="138">
        <f>ROUND(I141*H141,2)</f>
        <v>0</v>
      </c>
      <c r="BL141" s="13" t="s">
        <v>127</v>
      </c>
      <c r="BM141" s="137" t="s">
        <v>241</v>
      </c>
    </row>
    <row r="142" spans="2:65" s="11" customFormat="1" ht="25.95" customHeight="1" x14ac:dyDescent="0.25">
      <c r="B142" s="114"/>
      <c r="D142" s="115" t="s">
        <v>70</v>
      </c>
      <c r="E142" s="116" t="s">
        <v>191</v>
      </c>
      <c r="F142" s="116" t="s">
        <v>192</v>
      </c>
      <c r="J142" s="117">
        <f>J143</f>
        <v>0</v>
      </c>
      <c r="L142" s="114"/>
      <c r="M142" s="118"/>
      <c r="P142" s="119" t="e">
        <f>P143+#REF!</f>
        <v>#REF!</v>
      </c>
      <c r="R142" s="119" t="e">
        <f>R143+#REF!</f>
        <v>#REF!</v>
      </c>
      <c r="T142" s="120" t="e">
        <f>T143+#REF!</f>
        <v>#REF!</v>
      </c>
      <c r="AR142" s="115" t="s">
        <v>124</v>
      </c>
      <c r="AT142" s="121" t="s">
        <v>70</v>
      </c>
      <c r="AU142" s="121" t="s">
        <v>71</v>
      </c>
      <c r="AY142" s="115" t="s">
        <v>123</v>
      </c>
      <c r="BK142" s="122" t="e">
        <f>BK143+#REF!</f>
        <v>#REF!</v>
      </c>
    </row>
    <row r="143" spans="2:65" s="11" customFormat="1" ht="22.95" customHeight="1" x14ac:dyDescent="0.25">
      <c r="B143" s="114"/>
      <c r="D143" s="115" t="s">
        <v>70</v>
      </c>
      <c r="E143" s="123" t="s">
        <v>193</v>
      </c>
      <c r="F143" s="123" t="s">
        <v>194</v>
      </c>
      <c r="J143" s="124">
        <f>J144</f>
        <v>0</v>
      </c>
      <c r="L143" s="114"/>
      <c r="M143" s="118"/>
      <c r="P143" s="119">
        <f>P144</f>
        <v>0</v>
      </c>
      <c r="R143" s="119">
        <f>R144</f>
        <v>0</v>
      </c>
      <c r="T143" s="120">
        <f>T144</f>
        <v>0</v>
      </c>
      <c r="AR143" s="115" t="s">
        <v>124</v>
      </c>
      <c r="AT143" s="121" t="s">
        <v>70</v>
      </c>
      <c r="AU143" s="121" t="s">
        <v>77</v>
      </c>
      <c r="AY143" s="115" t="s">
        <v>123</v>
      </c>
      <c r="BK143" s="122">
        <f>BK144</f>
        <v>0</v>
      </c>
    </row>
    <row r="144" spans="2:65" s="1" customFormat="1" ht="16.5" customHeight="1" x14ac:dyDescent="0.2">
      <c r="B144" s="125"/>
      <c r="C144" s="126">
        <v>17</v>
      </c>
      <c r="D144" s="126" t="s">
        <v>125</v>
      </c>
      <c r="E144" s="127" t="s">
        <v>195</v>
      </c>
      <c r="F144" s="128" t="s">
        <v>194</v>
      </c>
      <c r="G144" s="129" t="s">
        <v>183</v>
      </c>
      <c r="H144" s="130">
        <v>1</v>
      </c>
      <c r="I144" s="131"/>
      <c r="J144" s="131">
        <f>ROUND(I144*H144,2)</f>
        <v>0</v>
      </c>
      <c r="K144" s="132"/>
      <c r="L144" s="25"/>
      <c r="M144" s="133" t="s">
        <v>1</v>
      </c>
      <c r="N144" s="134" t="s">
        <v>36</v>
      </c>
      <c r="O144" s="135">
        <v>0</v>
      </c>
      <c r="P144" s="135">
        <f>O144*H144</f>
        <v>0</v>
      </c>
      <c r="Q144" s="135">
        <v>0</v>
      </c>
      <c r="R144" s="135">
        <f>Q144*H144</f>
        <v>0</v>
      </c>
      <c r="S144" s="135">
        <v>0</v>
      </c>
      <c r="T144" s="136">
        <f>S144*H144</f>
        <v>0</v>
      </c>
      <c r="AR144" s="137" t="s">
        <v>196</v>
      </c>
      <c r="AT144" s="137" t="s">
        <v>125</v>
      </c>
      <c r="AU144" s="137" t="s">
        <v>78</v>
      </c>
      <c r="AY144" s="13" t="s">
        <v>123</v>
      </c>
      <c r="BE144" s="138">
        <f>IF(N144="základní",J144,0)</f>
        <v>0</v>
      </c>
      <c r="BF144" s="138">
        <f>IF(N144="snížená",J144,0)</f>
        <v>0</v>
      </c>
      <c r="BG144" s="138">
        <f>IF(N144="zákl. přenesená",J144,0)</f>
        <v>0</v>
      </c>
      <c r="BH144" s="138">
        <f>IF(N144="sníž. přenesená",J144,0)</f>
        <v>0</v>
      </c>
      <c r="BI144" s="138">
        <f>IF(N144="nulová",J144,0)</f>
        <v>0</v>
      </c>
      <c r="BJ144" s="13" t="s">
        <v>77</v>
      </c>
      <c r="BK144" s="138">
        <f>ROUND(I144*H144,2)</f>
        <v>0</v>
      </c>
      <c r="BL144" s="13" t="s">
        <v>196</v>
      </c>
      <c r="BM144" s="137" t="s">
        <v>242</v>
      </c>
    </row>
    <row r="145" spans="2:12" s="1" customFormat="1" ht="6.9" customHeight="1" x14ac:dyDescent="0.2">
      <c r="B145" s="37"/>
      <c r="C145" s="38"/>
      <c r="D145" s="38"/>
      <c r="E145" s="38"/>
      <c r="F145" s="38"/>
      <c r="G145" s="38"/>
      <c r="H145" s="38"/>
      <c r="I145" s="38"/>
      <c r="J145" s="38"/>
      <c r="K145" s="38"/>
      <c r="L145" s="25"/>
    </row>
  </sheetData>
  <autoFilter ref="C120:K144" xr:uid="{00000000-0009-0000-0000-000007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45"/>
  <sheetViews>
    <sheetView showGridLines="0" topLeftCell="A137" workbookViewId="0">
      <selection activeCell="W142" sqref="W142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88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93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78</v>
      </c>
    </row>
    <row r="4" spans="2:46" ht="24.9" customHeight="1" x14ac:dyDescent="0.2">
      <c r="B4" s="16"/>
      <c r="D4" s="17" t="s">
        <v>94</v>
      </c>
      <c r="L4" s="16"/>
      <c r="M4" s="81" t="s">
        <v>10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2" t="s">
        <v>14</v>
      </c>
      <c r="L6" s="16"/>
    </row>
    <row r="7" spans="2:46" ht="16.5" customHeight="1" x14ac:dyDescent="0.2">
      <c r="B7" s="16"/>
      <c r="E7" s="194" t="str">
        <f>'Rekapitulace stavby'!K6</f>
        <v>Město Šluknov - opravy stavebních závad mostů po HMP</v>
      </c>
      <c r="F7" s="195"/>
      <c r="G7" s="195"/>
      <c r="H7" s="195"/>
      <c r="L7" s="16"/>
    </row>
    <row r="8" spans="2:46" s="1" customFormat="1" ht="12" customHeight="1" x14ac:dyDescent="0.2">
      <c r="B8" s="25"/>
      <c r="D8" s="22" t="s">
        <v>95</v>
      </c>
      <c r="L8" s="25"/>
    </row>
    <row r="9" spans="2:46" s="1" customFormat="1" ht="16.5" customHeight="1" x14ac:dyDescent="0.2">
      <c r="B9" s="25"/>
      <c r="E9" s="159" t="s">
        <v>262</v>
      </c>
      <c r="F9" s="193"/>
      <c r="G9" s="193"/>
      <c r="H9" s="193"/>
      <c r="L9" s="25"/>
    </row>
    <row r="10" spans="2:46" s="1" customFormat="1" x14ac:dyDescent="0.2">
      <c r="B10" s="25"/>
      <c r="L10" s="25"/>
    </row>
    <row r="11" spans="2:46" s="1" customFormat="1" ht="12" customHeight="1" x14ac:dyDescent="0.2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2:46" s="1" customFormat="1" ht="12" customHeight="1" x14ac:dyDescent="0.2">
      <c r="B12" s="25"/>
      <c r="D12" s="22" t="s">
        <v>18</v>
      </c>
      <c r="F12" s="20" t="s">
        <v>23</v>
      </c>
      <c r="I12" s="22" t="s">
        <v>20</v>
      </c>
      <c r="J12" s="45">
        <f>'Rekapitulace stavby'!AN8</f>
        <v>0</v>
      </c>
      <c r="L12" s="25"/>
    </row>
    <row r="13" spans="2:46" s="1" customFormat="1" ht="10.95" customHeight="1" x14ac:dyDescent="0.2">
      <c r="B13" s="25"/>
      <c r="L13" s="25"/>
    </row>
    <row r="14" spans="2:46" s="1" customFormat="1" ht="12" customHeight="1" x14ac:dyDescent="0.2">
      <c r="B14" s="25"/>
      <c r="D14" s="22" t="s">
        <v>21</v>
      </c>
      <c r="I14" s="22" t="s">
        <v>22</v>
      </c>
      <c r="J14" s="20" t="str">
        <f>IF('Rekapitulace stavby'!AN10="","",'Rekapitulace stavby'!AN10)</f>
        <v/>
      </c>
      <c r="L14" s="25"/>
    </row>
    <row r="15" spans="2:46" s="1" customFormat="1" ht="18" customHeight="1" x14ac:dyDescent="0.2">
      <c r="B15" s="25"/>
      <c r="E15" s="20" t="str">
        <f>IF('Rekapitulace stavby'!E11="","",'Rekapitulace stavby'!E11)</f>
        <v xml:space="preserve"> </v>
      </c>
      <c r="I15" s="22" t="s">
        <v>24</v>
      </c>
      <c r="J15" s="20" t="str">
        <f>IF('Rekapitulace stavby'!AN11="","",'Rekapitulace stavby'!AN11)</f>
        <v/>
      </c>
      <c r="L15" s="25"/>
    </row>
    <row r="16" spans="2:46" s="1" customFormat="1" ht="6.9" customHeight="1" x14ac:dyDescent="0.2">
      <c r="B16" s="25"/>
      <c r="L16" s="25"/>
    </row>
    <row r="17" spans="2:12" s="1" customFormat="1" ht="12" customHeight="1" x14ac:dyDescent="0.2">
      <c r="B17" s="25"/>
      <c r="D17" s="22" t="s">
        <v>25</v>
      </c>
      <c r="I17" s="22" t="s">
        <v>22</v>
      </c>
      <c r="J17" s="20" t="str">
        <f>'Rekapitulace stavby'!AN13</f>
        <v/>
      </c>
      <c r="L17" s="25"/>
    </row>
    <row r="18" spans="2:12" s="1" customFormat="1" ht="18" customHeight="1" x14ac:dyDescent="0.2">
      <c r="B18" s="25"/>
      <c r="E18" s="181" t="str">
        <f>'Rekapitulace stavby'!E14</f>
        <v xml:space="preserve"> </v>
      </c>
      <c r="F18" s="181"/>
      <c r="G18" s="181"/>
      <c r="H18" s="181"/>
      <c r="I18" s="22" t="s">
        <v>24</v>
      </c>
      <c r="J18" s="20" t="str">
        <f>'Rekapitulace stavby'!AN14</f>
        <v/>
      </c>
      <c r="L18" s="25"/>
    </row>
    <row r="19" spans="2:12" s="1" customFormat="1" ht="6.9" customHeight="1" x14ac:dyDescent="0.2">
      <c r="B19" s="25"/>
      <c r="L19" s="25"/>
    </row>
    <row r="20" spans="2:12" s="1" customFormat="1" ht="12" customHeight="1" x14ac:dyDescent="0.2">
      <c r="B20" s="25"/>
      <c r="D20" s="22" t="s">
        <v>26</v>
      </c>
      <c r="I20" s="22" t="s">
        <v>22</v>
      </c>
      <c r="J20" s="20" t="str">
        <f>IF('Rekapitulace stavby'!AN16="","",'Rekapitulace stavby'!AN16)</f>
        <v/>
      </c>
      <c r="L20" s="25"/>
    </row>
    <row r="21" spans="2:12" s="1" customFormat="1" ht="18" customHeight="1" x14ac:dyDescent="0.2">
      <c r="B21" s="25"/>
      <c r="E21" s="20" t="str">
        <f>IF('Rekapitulace stavby'!E17="","",'Rekapitulace stavby'!E17)</f>
        <v xml:space="preserve"> </v>
      </c>
      <c r="I21" s="22" t="s">
        <v>24</v>
      </c>
      <c r="J21" s="20" t="str">
        <f>IF('Rekapitulace stavby'!AN17="","",'Rekapitulace stavby'!AN17)</f>
        <v/>
      </c>
      <c r="L21" s="25"/>
    </row>
    <row r="22" spans="2:12" s="1" customFormat="1" ht="6.9" customHeight="1" x14ac:dyDescent="0.2">
      <c r="B22" s="25"/>
      <c r="L22" s="25"/>
    </row>
    <row r="23" spans="2:12" s="1" customFormat="1" ht="12" customHeight="1" x14ac:dyDescent="0.2">
      <c r="B23" s="25"/>
      <c r="D23" s="22" t="s">
        <v>28</v>
      </c>
      <c r="I23" s="22" t="s">
        <v>22</v>
      </c>
      <c r="J23" s="20" t="str">
        <f>IF('Rekapitulace stavby'!AN19="","",'Rekapitulace stavby'!AN19)</f>
        <v/>
      </c>
      <c r="L23" s="25"/>
    </row>
    <row r="24" spans="2:12" s="1" customFormat="1" ht="18" customHeight="1" x14ac:dyDescent="0.2">
      <c r="B24" s="25"/>
      <c r="E24" s="20"/>
      <c r="I24" s="22" t="s">
        <v>24</v>
      </c>
      <c r="J24" s="20" t="str">
        <f>IF('Rekapitulace stavby'!AN20="","",'Rekapitulace stavby'!AN20)</f>
        <v/>
      </c>
      <c r="L24" s="25"/>
    </row>
    <row r="25" spans="2:12" s="1" customFormat="1" ht="6.9" customHeight="1" x14ac:dyDescent="0.2">
      <c r="B25" s="25"/>
      <c r="L25" s="25"/>
    </row>
    <row r="26" spans="2:12" s="1" customFormat="1" ht="12" customHeight="1" x14ac:dyDescent="0.2">
      <c r="B26" s="25"/>
      <c r="D26" s="22" t="s">
        <v>30</v>
      </c>
      <c r="L26" s="25"/>
    </row>
    <row r="27" spans="2:12" s="7" customFormat="1" ht="16.5" customHeight="1" x14ac:dyDescent="0.2">
      <c r="B27" s="82"/>
      <c r="E27" s="184" t="s">
        <v>1</v>
      </c>
      <c r="F27" s="184"/>
      <c r="G27" s="184"/>
      <c r="H27" s="184"/>
      <c r="L27" s="82"/>
    </row>
    <row r="28" spans="2:12" s="1" customFormat="1" ht="6.9" customHeight="1" x14ac:dyDescent="0.2">
      <c r="B28" s="25"/>
      <c r="L28" s="25"/>
    </row>
    <row r="29" spans="2:12" s="1" customFormat="1" ht="6.9" customHeight="1" x14ac:dyDescent="0.2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 x14ac:dyDescent="0.2">
      <c r="B30" s="25"/>
      <c r="D30" s="83" t="s">
        <v>31</v>
      </c>
      <c r="J30" s="59">
        <f>ROUND(J121, 2)</f>
        <v>0</v>
      </c>
      <c r="L30" s="25"/>
    </row>
    <row r="31" spans="2:12" s="1" customFormat="1" ht="6.9" customHeight="1" x14ac:dyDescent="0.2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" customHeight="1" x14ac:dyDescent="0.2">
      <c r="B32" s="25"/>
      <c r="F32" s="28" t="s">
        <v>33</v>
      </c>
      <c r="I32" s="28" t="s">
        <v>32</v>
      </c>
      <c r="J32" s="28" t="s">
        <v>34</v>
      </c>
      <c r="L32" s="25"/>
    </row>
    <row r="33" spans="2:12" s="1" customFormat="1" ht="14.4" customHeight="1" x14ac:dyDescent="0.2">
      <c r="B33" s="25"/>
      <c r="D33" s="48" t="s">
        <v>35</v>
      </c>
      <c r="E33" s="22" t="s">
        <v>36</v>
      </c>
      <c r="F33" s="84">
        <f>ROUND((SUM(BE121:BE144)),  2)</f>
        <v>0</v>
      </c>
      <c r="I33" s="85">
        <v>0.21</v>
      </c>
      <c r="J33" s="84">
        <f>ROUND(((SUM(BE121:BE144))*I33),  2)</f>
        <v>0</v>
      </c>
      <c r="L33" s="25"/>
    </row>
    <row r="34" spans="2:12" s="1" customFormat="1" ht="14.4" customHeight="1" x14ac:dyDescent="0.2">
      <c r="B34" s="25"/>
      <c r="E34" s="22" t="s">
        <v>37</v>
      </c>
      <c r="F34" s="84">
        <f>ROUND((SUM(BF121:BF144)),  2)</f>
        <v>0</v>
      </c>
      <c r="I34" s="85">
        <v>0.15</v>
      </c>
      <c r="J34" s="84">
        <f>ROUND(((SUM(BF121:BF144))*I34),  2)</f>
        <v>0</v>
      </c>
      <c r="L34" s="25"/>
    </row>
    <row r="35" spans="2:12" s="1" customFormat="1" ht="14.4" hidden="1" customHeight="1" x14ac:dyDescent="0.2">
      <c r="B35" s="25"/>
      <c r="E35" s="22" t="s">
        <v>38</v>
      </c>
      <c r="F35" s="84">
        <f>ROUND((SUM(BG121:BG144)),  2)</f>
        <v>0</v>
      </c>
      <c r="I35" s="85">
        <v>0.21</v>
      </c>
      <c r="J35" s="84">
        <f>0</f>
        <v>0</v>
      </c>
      <c r="L35" s="25"/>
    </row>
    <row r="36" spans="2:12" s="1" customFormat="1" ht="14.4" hidden="1" customHeight="1" x14ac:dyDescent="0.2">
      <c r="B36" s="25"/>
      <c r="E36" s="22" t="s">
        <v>39</v>
      </c>
      <c r="F36" s="84">
        <f>ROUND((SUM(BH121:BH144)),  2)</f>
        <v>0</v>
      </c>
      <c r="I36" s="85">
        <v>0.15</v>
      </c>
      <c r="J36" s="84">
        <f>0</f>
        <v>0</v>
      </c>
      <c r="L36" s="25"/>
    </row>
    <row r="37" spans="2:12" s="1" customFormat="1" ht="14.4" hidden="1" customHeight="1" x14ac:dyDescent="0.2">
      <c r="B37" s="25"/>
      <c r="E37" s="22" t="s">
        <v>40</v>
      </c>
      <c r="F37" s="84">
        <f>ROUND((SUM(BI121:BI144)),  2)</f>
        <v>0</v>
      </c>
      <c r="I37" s="85">
        <v>0</v>
      </c>
      <c r="J37" s="84">
        <f>0</f>
        <v>0</v>
      </c>
      <c r="L37" s="25"/>
    </row>
    <row r="38" spans="2:12" s="1" customFormat="1" ht="6.9" customHeight="1" x14ac:dyDescent="0.2">
      <c r="B38" s="25"/>
      <c r="L38" s="25"/>
    </row>
    <row r="39" spans="2:12" s="1" customFormat="1" ht="25.35" customHeight="1" x14ac:dyDescent="0.2">
      <c r="B39" s="25"/>
      <c r="C39" s="86"/>
      <c r="D39" s="87" t="s">
        <v>41</v>
      </c>
      <c r="E39" s="50"/>
      <c r="F39" s="50"/>
      <c r="G39" s="88" t="s">
        <v>42</v>
      </c>
      <c r="H39" s="89" t="s">
        <v>43</v>
      </c>
      <c r="I39" s="50"/>
      <c r="J39" s="90">
        <f>SUM(J30:J37)</f>
        <v>0</v>
      </c>
      <c r="K39" s="91"/>
      <c r="L39" s="25"/>
    </row>
    <row r="40" spans="2:12" s="1" customFormat="1" ht="14.4" customHeight="1" x14ac:dyDescent="0.2">
      <c r="B40" s="25"/>
      <c r="L40" s="25"/>
    </row>
    <row r="41" spans="2:12" ht="14.4" customHeight="1" x14ac:dyDescent="0.2">
      <c r="B41" s="16"/>
      <c r="L41" s="16"/>
    </row>
    <row r="42" spans="2:12" ht="14.4" customHeight="1" x14ac:dyDescent="0.2">
      <c r="B42" s="16"/>
      <c r="L42" s="16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5"/>
      <c r="D50" s="34" t="s">
        <v>44</v>
      </c>
      <c r="E50" s="35"/>
      <c r="F50" s="35"/>
      <c r="G50" s="34" t="s">
        <v>45</v>
      </c>
      <c r="H50" s="35"/>
      <c r="I50" s="35"/>
      <c r="J50" s="35"/>
      <c r="K50" s="35"/>
      <c r="L50" s="25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5"/>
      <c r="D61" s="36" t="s">
        <v>46</v>
      </c>
      <c r="E61" s="27"/>
      <c r="F61" s="92" t="s">
        <v>47</v>
      </c>
      <c r="G61" s="36" t="s">
        <v>46</v>
      </c>
      <c r="H61" s="27"/>
      <c r="I61" s="27"/>
      <c r="J61" s="93" t="s">
        <v>47</v>
      </c>
      <c r="K61" s="27"/>
      <c r="L61" s="25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5"/>
      <c r="D65" s="34" t="s">
        <v>48</v>
      </c>
      <c r="E65" s="35"/>
      <c r="F65" s="35"/>
      <c r="G65" s="34" t="s">
        <v>49</v>
      </c>
      <c r="H65" s="35"/>
      <c r="I65" s="35"/>
      <c r="J65" s="35"/>
      <c r="K65" s="35"/>
      <c r="L65" s="25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5"/>
      <c r="D76" s="36" t="s">
        <v>46</v>
      </c>
      <c r="E76" s="27"/>
      <c r="F76" s="92" t="s">
        <v>47</v>
      </c>
      <c r="G76" s="36" t="s">
        <v>46</v>
      </c>
      <c r="H76" s="27"/>
      <c r="I76" s="27"/>
      <c r="J76" s="93" t="s">
        <v>47</v>
      </c>
      <c r="K76" s="27"/>
      <c r="L76" s="25"/>
    </row>
    <row r="77" spans="2:12" s="1" customFormat="1" ht="14.4" customHeight="1" x14ac:dyDescent="0.2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" customHeight="1" x14ac:dyDescent="0.2">
      <c r="B82" s="25"/>
      <c r="C82" s="17" t="s">
        <v>96</v>
      </c>
      <c r="L82" s="25"/>
    </row>
    <row r="83" spans="2:47" s="1" customFormat="1" ht="6.9" customHeight="1" x14ac:dyDescent="0.2">
      <c r="B83" s="25"/>
      <c r="L83" s="25"/>
    </row>
    <row r="84" spans="2:47" s="1" customFormat="1" ht="12" customHeight="1" x14ac:dyDescent="0.2">
      <c r="B84" s="25"/>
      <c r="C84" s="22" t="s">
        <v>14</v>
      </c>
      <c r="L84" s="25"/>
    </row>
    <row r="85" spans="2:47" s="1" customFormat="1" ht="16.5" customHeight="1" x14ac:dyDescent="0.2">
      <c r="B85" s="25"/>
      <c r="E85" s="194" t="str">
        <f>E7</f>
        <v>Město Šluknov - opravy stavebních závad mostů po HMP</v>
      </c>
      <c r="F85" s="195"/>
      <c r="G85" s="195"/>
      <c r="H85" s="195"/>
      <c r="L85" s="25"/>
    </row>
    <row r="86" spans="2:47" s="1" customFormat="1" ht="12" customHeight="1" x14ac:dyDescent="0.2">
      <c r="B86" s="25"/>
      <c r="C86" s="22" t="s">
        <v>95</v>
      </c>
      <c r="L86" s="25"/>
    </row>
    <row r="87" spans="2:47" s="1" customFormat="1" ht="16.5" customHeight="1" x14ac:dyDescent="0.2">
      <c r="B87" s="25"/>
      <c r="E87" s="159" t="str">
        <f>E9</f>
        <v>005 - Most ev. č. Kr-M-11</v>
      </c>
      <c r="F87" s="193"/>
      <c r="G87" s="193"/>
      <c r="H87" s="193"/>
      <c r="L87" s="25"/>
    </row>
    <row r="88" spans="2:47" s="1" customFormat="1" ht="6.9" customHeight="1" x14ac:dyDescent="0.2">
      <c r="B88" s="25"/>
      <c r="L88" s="25"/>
    </row>
    <row r="89" spans="2:47" s="1" customFormat="1" ht="12" customHeight="1" x14ac:dyDescent="0.2">
      <c r="B89" s="25"/>
      <c r="C89" s="22" t="s">
        <v>18</v>
      </c>
      <c r="F89" s="20" t="str">
        <f>F12</f>
        <v xml:space="preserve"> </v>
      </c>
      <c r="I89" s="22" t="s">
        <v>20</v>
      </c>
      <c r="J89" s="45">
        <f>IF(J12="","",J12)</f>
        <v>0</v>
      </c>
      <c r="L89" s="25"/>
    </row>
    <row r="90" spans="2:47" s="1" customFormat="1" ht="6.9" customHeight="1" x14ac:dyDescent="0.2">
      <c r="B90" s="25"/>
      <c r="L90" s="25"/>
    </row>
    <row r="91" spans="2:47" s="1" customFormat="1" ht="15.15" customHeight="1" x14ac:dyDescent="0.2">
      <c r="B91" s="25"/>
      <c r="C91" s="22" t="s">
        <v>21</v>
      </c>
      <c r="F91" s="20" t="str">
        <f>E15</f>
        <v xml:space="preserve"> </v>
      </c>
      <c r="I91" s="22" t="s">
        <v>26</v>
      </c>
      <c r="J91" s="23" t="str">
        <f>E21</f>
        <v xml:space="preserve"> </v>
      </c>
      <c r="L91" s="25"/>
    </row>
    <row r="92" spans="2:47" s="1" customFormat="1" ht="15.15" customHeight="1" x14ac:dyDescent="0.2">
      <c r="B92" s="25"/>
      <c r="C92" s="22" t="s">
        <v>25</v>
      </c>
      <c r="F92" s="20" t="str">
        <f>IF(E18="","",E18)</f>
        <v xml:space="preserve"> </v>
      </c>
      <c r="I92" s="22" t="s">
        <v>28</v>
      </c>
      <c r="J92" s="23"/>
      <c r="L92" s="25"/>
    </row>
    <row r="93" spans="2:47" s="1" customFormat="1" ht="10.35" customHeight="1" x14ac:dyDescent="0.2">
      <c r="B93" s="25"/>
      <c r="L93" s="25"/>
    </row>
    <row r="94" spans="2:47" s="1" customFormat="1" ht="29.25" customHeight="1" x14ac:dyDescent="0.2">
      <c r="B94" s="25"/>
      <c r="C94" s="94" t="s">
        <v>97</v>
      </c>
      <c r="D94" s="86"/>
      <c r="E94" s="86"/>
      <c r="F94" s="86"/>
      <c r="G94" s="86"/>
      <c r="H94" s="86"/>
      <c r="I94" s="86"/>
      <c r="J94" s="95" t="s">
        <v>98</v>
      </c>
      <c r="K94" s="86"/>
      <c r="L94" s="25"/>
    </row>
    <row r="95" spans="2:47" s="1" customFormat="1" ht="10.35" customHeight="1" x14ac:dyDescent="0.2">
      <c r="B95" s="25"/>
      <c r="L95" s="25"/>
    </row>
    <row r="96" spans="2:47" s="1" customFormat="1" ht="22.95" customHeight="1" x14ac:dyDescent="0.2">
      <c r="B96" s="25"/>
      <c r="C96" s="96" t="s">
        <v>99</v>
      </c>
      <c r="J96" s="59">
        <f>J121</f>
        <v>0</v>
      </c>
      <c r="L96" s="25"/>
      <c r="AU96" s="13" t="s">
        <v>100</v>
      </c>
    </row>
    <row r="97" spans="2:12" s="8" customFormat="1" ht="24.9" customHeight="1" x14ac:dyDescent="0.2">
      <c r="B97" s="97"/>
      <c r="D97" s="98" t="s">
        <v>101</v>
      </c>
      <c r="E97" s="99"/>
      <c r="F97" s="99"/>
      <c r="G97" s="99"/>
      <c r="H97" s="99"/>
      <c r="I97" s="99"/>
      <c r="J97" s="100">
        <f>J122</f>
        <v>0</v>
      </c>
      <c r="L97" s="97"/>
    </row>
    <row r="98" spans="2:12" s="9" customFormat="1" ht="19.95" customHeight="1" x14ac:dyDescent="0.2">
      <c r="B98" s="101"/>
      <c r="D98" s="102" t="s">
        <v>102</v>
      </c>
      <c r="E98" s="103"/>
      <c r="F98" s="103"/>
      <c r="G98" s="103"/>
      <c r="H98" s="103"/>
      <c r="I98" s="103"/>
      <c r="J98" s="104">
        <f>J123</f>
        <v>0</v>
      </c>
      <c r="L98" s="101"/>
    </row>
    <row r="99" spans="2:12" s="9" customFormat="1" ht="19.95" customHeight="1" x14ac:dyDescent="0.2">
      <c r="B99" s="101"/>
      <c r="D99" s="102" t="s">
        <v>103</v>
      </c>
      <c r="E99" s="103"/>
      <c r="F99" s="103"/>
      <c r="G99" s="103"/>
      <c r="H99" s="103"/>
      <c r="I99" s="103"/>
      <c r="J99" s="104">
        <f>J138</f>
        <v>0</v>
      </c>
      <c r="L99" s="101"/>
    </row>
    <row r="100" spans="2:12" s="8" customFormat="1" ht="24.9" customHeight="1" x14ac:dyDescent="0.2">
      <c r="B100" s="97"/>
      <c r="D100" s="98" t="s">
        <v>104</v>
      </c>
      <c r="E100" s="99"/>
      <c r="F100" s="99"/>
      <c r="G100" s="99"/>
      <c r="H100" s="99"/>
      <c r="I100" s="99"/>
      <c r="J100" s="100">
        <f>J142</f>
        <v>0</v>
      </c>
      <c r="L100" s="97"/>
    </row>
    <row r="101" spans="2:12" s="9" customFormat="1" ht="19.95" customHeight="1" x14ac:dyDescent="0.2">
      <c r="B101" s="101"/>
      <c r="D101" s="102" t="s">
        <v>105</v>
      </c>
      <c r="E101" s="103"/>
      <c r="F101" s="103"/>
      <c r="G101" s="103"/>
      <c r="H101" s="103"/>
      <c r="I101" s="103"/>
      <c r="J101" s="104">
        <f>J143</f>
        <v>0</v>
      </c>
      <c r="L101" s="101"/>
    </row>
    <row r="102" spans="2:12" s="1" customFormat="1" ht="21.75" customHeight="1" x14ac:dyDescent="0.2">
      <c r="B102" s="25"/>
      <c r="L102" s="25"/>
    </row>
    <row r="103" spans="2:12" s="1" customFormat="1" ht="6.9" customHeight="1" x14ac:dyDescent="0.2"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25"/>
    </row>
    <row r="107" spans="2:12" s="1" customFormat="1" ht="6.9" customHeight="1" x14ac:dyDescent="0.2"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25"/>
    </row>
    <row r="108" spans="2:12" s="1" customFormat="1" ht="24.9" customHeight="1" x14ac:dyDescent="0.2">
      <c r="B108" s="25"/>
      <c r="C108" s="17" t="s">
        <v>108</v>
      </c>
      <c r="L108" s="25"/>
    </row>
    <row r="109" spans="2:12" s="1" customFormat="1" ht="6.9" customHeight="1" x14ac:dyDescent="0.2">
      <c r="B109" s="25"/>
      <c r="L109" s="25"/>
    </row>
    <row r="110" spans="2:12" s="1" customFormat="1" ht="12" customHeight="1" x14ac:dyDescent="0.2">
      <c r="B110" s="25"/>
      <c r="C110" s="22" t="s">
        <v>14</v>
      </c>
      <c r="L110" s="25"/>
    </row>
    <row r="111" spans="2:12" s="1" customFormat="1" ht="16.5" customHeight="1" x14ac:dyDescent="0.2">
      <c r="B111" s="25"/>
      <c r="E111" s="194" t="str">
        <f>E7</f>
        <v>Město Šluknov - opravy stavebních závad mostů po HMP</v>
      </c>
      <c r="F111" s="195"/>
      <c r="G111" s="195"/>
      <c r="H111" s="195"/>
      <c r="L111" s="25"/>
    </row>
    <row r="112" spans="2:12" s="1" customFormat="1" ht="12" customHeight="1" x14ac:dyDescent="0.2">
      <c r="B112" s="25"/>
      <c r="C112" s="22" t="s">
        <v>95</v>
      </c>
      <c r="L112" s="25"/>
    </row>
    <row r="113" spans="2:65" s="1" customFormat="1" ht="16.5" customHeight="1" x14ac:dyDescent="0.2">
      <c r="B113" s="25"/>
      <c r="E113" s="159" t="str">
        <f>E9</f>
        <v>005 - Most ev. č. Kr-M-11</v>
      </c>
      <c r="F113" s="193"/>
      <c r="G113" s="193"/>
      <c r="H113" s="193"/>
      <c r="L113" s="25"/>
    </row>
    <row r="114" spans="2:65" s="1" customFormat="1" ht="6.9" customHeight="1" x14ac:dyDescent="0.2">
      <c r="B114" s="25"/>
      <c r="L114" s="25"/>
    </row>
    <row r="115" spans="2:65" s="1" customFormat="1" ht="12" customHeight="1" x14ac:dyDescent="0.2">
      <c r="B115" s="25"/>
      <c r="C115" s="22" t="s">
        <v>18</v>
      </c>
      <c r="F115" s="20" t="str">
        <f>F12</f>
        <v xml:space="preserve"> </v>
      </c>
      <c r="I115" s="22" t="s">
        <v>20</v>
      </c>
      <c r="J115" s="45">
        <f>IF(J12="","",J12)</f>
        <v>0</v>
      </c>
      <c r="L115" s="25"/>
    </row>
    <row r="116" spans="2:65" s="1" customFormat="1" ht="6.9" customHeight="1" x14ac:dyDescent="0.2">
      <c r="B116" s="25"/>
      <c r="L116" s="25"/>
    </row>
    <row r="117" spans="2:65" s="1" customFormat="1" ht="15.15" customHeight="1" x14ac:dyDescent="0.2">
      <c r="B117" s="25"/>
      <c r="C117" s="22" t="s">
        <v>21</v>
      </c>
      <c r="F117" s="20" t="str">
        <f>E15</f>
        <v xml:space="preserve"> </v>
      </c>
      <c r="I117" s="22" t="s">
        <v>26</v>
      </c>
      <c r="J117" s="23" t="str">
        <f>E21</f>
        <v xml:space="preserve"> </v>
      </c>
      <c r="L117" s="25"/>
    </row>
    <row r="118" spans="2:65" s="1" customFormat="1" ht="15.15" customHeight="1" x14ac:dyDescent="0.2">
      <c r="B118" s="25"/>
      <c r="C118" s="22" t="s">
        <v>25</v>
      </c>
      <c r="F118" s="20" t="str">
        <f>IF(E18="","",E18)</f>
        <v xml:space="preserve"> </v>
      </c>
      <c r="I118" s="22" t="s">
        <v>28</v>
      </c>
      <c r="J118" s="23"/>
      <c r="L118" s="25"/>
    </row>
    <row r="119" spans="2:65" s="1" customFormat="1" ht="10.35" customHeight="1" x14ac:dyDescent="0.2">
      <c r="B119" s="25"/>
      <c r="L119" s="25"/>
    </row>
    <row r="120" spans="2:65" s="10" customFormat="1" ht="29.25" customHeight="1" x14ac:dyDescent="0.2">
      <c r="B120" s="105"/>
      <c r="C120" s="106" t="s">
        <v>109</v>
      </c>
      <c r="D120" s="107" t="s">
        <v>56</v>
      </c>
      <c r="E120" s="107" t="s">
        <v>52</v>
      </c>
      <c r="F120" s="107" t="s">
        <v>53</v>
      </c>
      <c r="G120" s="107" t="s">
        <v>110</v>
      </c>
      <c r="H120" s="107" t="s">
        <v>111</v>
      </c>
      <c r="I120" s="107" t="s">
        <v>112</v>
      </c>
      <c r="J120" s="108" t="s">
        <v>98</v>
      </c>
      <c r="K120" s="109" t="s">
        <v>113</v>
      </c>
      <c r="L120" s="105"/>
      <c r="M120" s="52" t="s">
        <v>1</v>
      </c>
      <c r="N120" s="53" t="s">
        <v>35</v>
      </c>
      <c r="O120" s="53" t="s">
        <v>114</v>
      </c>
      <c r="P120" s="53" t="s">
        <v>115</v>
      </c>
      <c r="Q120" s="53" t="s">
        <v>116</v>
      </c>
      <c r="R120" s="53" t="s">
        <v>117</v>
      </c>
      <c r="S120" s="53" t="s">
        <v>118</v>
      </c>
      <c r="T120" s="54" t="s">
        <v>119</v>
      </c>
    </row>
    <row r="121" spans="2:65" s="1" customFormat="1" ht="22.95" customHeight="1" x14ac:dyDescent="0.3">
      <c r="B121" s="25"/>
      <c r="C121" s="57" t="s">
        <v>120</v>
      </c>
      <c r="J121" s="110">
        <f>J122+J142</f>
        <v>0</v>
      </c>
      <c r="L121" s="25"/>
      <c r="M121" s="55"/>
      <c r="N121" s="46"/>
      <c r="O121" s="46"/>
      <c r="P121" s="111" t="e">
        <f>P122+P142</f>
        <v>#REF!</v>
      </c>
      <c r="Q121" s="46"/>
      <c r="R121" s="111" t="e">
        <f>R122+R142</f>
        <v>#REF!</v>
      </c>
      <c r="S121" s="46"/>
      <c r="T121" s="112" t="e">
        <f>T122+T142</f>
        <v>#REF!</v>
      </c>
      <c r="AT121" s="13" t="s">
        <v>70</v>
      </c>
      <c r="AU121" s="13" t="s">
        <v>100</v>
      </c>
      <c r="BK121" s="113" t="e">
        <f>BK122+BK142</f>
        <v>#REF!</v>
      </c>
    </row>
    <row r="122" spans="2:65" s="11" customFormat="1" ht="25.95" customHeight="1" x14ac:dyDescent="0.25">
      <c r="B122" s="114"/>
      <c r="D122" s="115" t="s">
        <v>70</v>
      </c>
      <c r="E122" s="116" t="s">
        <v>121</v>
      </c>
      <c r="F122" s="116" t="s">
        <v>122</v>
      </c>
      <c r="J122" s="117">
        <f>J123+J138</f>
        <v>0</v>
      </c>
      <c r="L122" s="114"/>
      <c r="M122" s="118"/>
      <c r="P122" s="119">
        <f>P123+P138</f>
        <v>0.59400000000000008</v>
      </c>
      <c r="R122" s="119">
        <f>R123+R138</f>
        <v>0</v>
      </c>
      <c r="T122" s="120">
        <f>T123+T138</f>
        <v>0</v>
      </c>
      <c r="AR122" s="115" t="s">
        <v>77</v>
      </c>
      <c r="AT122" s="121" t="s">
        <v>70</v>
      </c>
      <c r="AU122" s="121" t="s">
        <v>71</v>
      </c>
      <c r="AY122" s="115" t="s">
        <v>123</v>
      </c>
      <c r="BK122" s="122">
        <f>BK123+BK138</f>
        <v>0</v>
      </c>
    </row>
    <row r="123" spans="2:65" s="11" customFormat="1" ht="22.95" customHeight="1" x14ac:dyDescent="0.25">
      <c r="B123" s="114"/>
      <c r="D123" s="115" t="s">
        <v>70</v>
      </c>
      <c r="E123" s="123" t="s">
        <v>128</v>
      </c>
      <c r="F123" s="123" t="s">
        <v>129</v>
      </c>
      <c r="J123" s="124">
        <f>J124+J125+J126+J127+J128+J129+J130+J131+J132+J133+J134+J135+J137+J136</f>
        <v>0</v>
      </c>
      <c r="L123" s="114"/>
      <c r="M123" s="118"/>
      <c r="P123" s="119">
        <f>SUM(P124:P137)</f>
        <v>0.14000000000000001</v>
      </c>
      <c r="R123" s="119">
        <f>SUM(R124:R137)</f>
        <v>0</v>
      </c>
      <c r="T123" s="120">
        <f>SUM(T124:T137)</f>
        <v>0</v>
      </c>
      <c r="AR123" s="115" t="s">
        <v>77</v>
      </c>
      <c r="AT123" s="121" t="s">
        <v>70</v>
      </c>
      <c r="AU123" s="121" t="s">
        <v>77</v>
      </c>
      <c r="AY123" s="115" t="s">
        <v>123</v>
      </c>
      <c r="BK123" s="122">
        <f>SUM(BK124:BK137)</f>
        <v>0</v>
      </c>
    </row>
    <row r="124" spans="2:65" s="1" customFormat="1" ht="21" customHeight="1" x14ac:dyDescent="0.2">
      <c r="B124" s="125"/>
      <c r="C124" s="126">
        <v>1</v>
      </c>
      <c r="D124" s="126" t="s">
        <v>125</v>
      </c>
      <c r="E124" s="127" t="s">
        <v>251</v>
      </c>
      <c r="F124" s="128" t="s">
        <v>252</v>
      </c>
      <c r="G124" s="129" t="s">
        <v>126</v>
      </c>
      <c r="H124" s="130">
        <v>8</v>
      </c>
      <c r="I124" s="131"/>
      <c r="J124" s="131">
        <f>H124*I124</f>
        <v>0</v>
      </c>
      <c r="K124" s="132"/>
      <c r="L124" s="25"/>
      <c r="M124" s="133" t="s">
        <v>1</v>
      </c>
      <c r="N124" s="134" t="s">
        <v>36</v>
      </c>
      <c r="O124" s="135">
        <v>0</v>
      </c>
      <c r="P124" s="135">
        <f>O124*H124</f>
        <v>0</v>
      </c>
      <c r="Q124" s="135">
        <v>0</v>
      </c>
      <c r="R124" s="135">
        <f>Q124*H124</f>
        <v>0</v>
      </c>
      <c r="S124" s="135">
        <v>0</v>
      </c>
      <c r="T124" s="136">
        <f>S124*H124</f>
        <v>0</v>
      </c>
      <c r="AR124" s="137" t="s">
        <v>127</v>
      </c>
      <c r="AT124" s="137" t="s">
        <v>125</v>
      </c>
      <c r="AU124" s="137" t="s">
        <v>78</v>
      </c>
      <c r="AY124" s="13" t="s">
        <v>123</v>
      </c>
      <c r="BE124" s="138">
        <f>IF(N124="základní",J124,0)</f>
        <v>0</v>
      </c>
      <c r="BF124" s="138">
        <f>IF(N124="snížená",J124,0)</f>
        <v>0</v>
      </c>
      <c r="BG124" s="138">
        <f>IF(N124="zákl. přenesená",J124,0)</f>
        <v>0</v>
      </c>
      <c r="BH124" s="138">
        <f>IF(N124="sníž. přenesená",J124,0)</f>
        <v>0</v>
      </c>
      <c r="BI124" s="138">
        <f>IF(N124="nulová",J124,0)</f>
        <v>0</v>
      </c>
      <c r="BJ124" s="13" t="s">
        <v>77</v>
      </c>
      <c r="BK124" s="138">
        <f>ROUND(I124*H124,2)</f>
        <v>0</v>
      </c>
      <c r="BL124" s="13" t="s">
        <v>127</v>
      </c>
      <c r="BM124" s="137" t="s">
        <v>243</v>
      </c>
    </row>
    <row r="125" spans="2:65" s="1" customFormat="1" ht="16.5" customHeight="1" x14ac:dyDescent="0.2">
      <c r="B125" s="125"/>
      <c r="C125" s="126">
        <v>2</v>
      </c>
      <c r="D125" s="126" t="s">
        <v>125</v>
      </c>
      <c r="E125" s="127" t="s">
        <v>211</v>
      </c>
      <c r="F125" s="128" t="s">
        <v>212</v>
      </c>
      <c r="G125" s="129" t="s">
        <v>183</v>
      </c>
      <c r="H125" s="130">
        <v>1</v>
      </c>
      <c r="I125" s="131"/>
      <c r="J125" s="131">
        <f>ROUND(I125*H125,2)</f>
        <v>0</v>
      </c>
      <c r="K125" s="132"/>
      <c r="L125" s="25"/>
      <c r="M125" s="133" t="s">
        <v>1</v>
      </c>
      <c r="N125" s="134" t="s">
        <v>36</v>
      </c>
      <c r="O125" s="135">
        <v>0.14000000000000001</v>
      </c>
      <c r="P125" s="135">
        <f>O125*H125</f>
        <v>0.14000000000000001</v>
      </c>
      <c r="Q125" s="135">
        <v>0</v>
      </c>
      <c r="R125" s="135">
        <f>Q125*H125</f>
        <v>0</v>
      </c>
      <c r="S125" s="135">
        <v>0</v>
      </c>
      <c r="T125" s="136">
        <f>S125*H125</f>
        <v>0</v>
      </c>
      <c r="AR125" s="137" t="s">
        <v>127</v>
      </c>
      <c r="AT125" s="137" t="s">
        <v>125</v>
      </c>
      <c r="AU125" s="137" t="s">
        <v>78</v>
      </c>
      <c r="AY125" s="13" t="s">
        <v>123</v>
      </c>
      <c r="BE125" s="138">
        <f>IF(N125="základní",J125,0)</f>
        <v>0</v>
      </c>
      <c r="BF125" s="138">
        <f>IF(N125="snížená",J125,0)</f>
        <v>0</v>
      </c>
      <c r="BG125" s="138">
        <f>IF(N125="zákl. přenesená",J125,0)</f>
        <v>0</v>
      </c>
      <c r="BH125" s="138">
        <f>IF(N125="sníž. přenesená",J125,0)</f>
        <v>0</v>
      </c>
      <c r="BI125" s="138">
        <f>IF(N125="nulová",J125,0)</f>
        <v>0</v>
      </c>
      <c r="BJ125" s="13" t="s">
        <v>77</v>
      </c>
      <c r="BK125" s="138">
        <f>ROUND(I125*H125,2)</f>
        <v>0</v>
      </c>
      <c r="BL125" s="13" t="s">
        <v>127</v>
      </c>
      <c r="BM125" s="137" t="s">
        <v>244</v>
      </c>
    </row>
    <row r="126" spans="2:65" s="1" customFormat="1" ht="24.15" customHeight="1" x14ac:dyDescent="0.2">
      <c r="B126" s="125"/>
      <c r="C126" s="126">
        <v>3</v>
      </c>
      <c r="D126" s="126" t="s">
        <v>125</v>
      </c>
      <c r="E126" s="127" t="s">
        <v>142</v>
      </c>
      <c r="F126" s="128" t="s">
        <v>143</v>
      </c>
      <c r="G126" s="129" t="s">
        <v>133</v>
      </c>
      <c r="H126" s="130">
        <v>9.5</v>
      </c>
      <c r="I126" s="131"/>
      <c r="J126" s="131">
        <f>ROUND(I126*H126,2)</f>
        <v>0</v>
      </c>
      <c r="K126" s="132"/>
      <c r="L126" s="25"/>
      <c r="M126" s="133" t="s">
        <v>1</v>
      </c>
      <c r="N126" s="134" t="s">
        <v>36</v>
      </c>
      <c r="O126" s="135">
        <v>0</v>
      </c>
      <c r="P126" s="135">
        <f>O126*H126</f>
        <v>0</v>
      </c>
      <c r="Q126" s="135">
        <v>0</v>
      </c>
      <c r="R126" s="135">
        <f>Q126*H126</f>
        <v>0</v>
      </c>
      <c r="S126" s="135">
        <v>0</v>
      </c>
      <c r="T126" s="136">
        <f>S126*H126</f>
        <v>0</v>
      </c>
      <c r="AR126" s="137" t="s">
        <v>127</v>
      </c>
      <c r="AT126" s="137" t="s">
        <v>125</v>
      </c>
      <c r="AU126" s="137" t="s">
        <v>78</v>
      </c>
      <c r="AY126" s="13" t="s">
        <v>123</v>
      </c>
      <c r="BE126" s="138">
        <f>IF(N126="základní",J126,0)</f>
        <v>0</v>
      </c>
      <c r="BF126" s="138">
        <f>IF(N126="snížená",J126,0)</f>
        <v>0</v>
      </c>
      <c r="BG126" s="138">
        <f>IF(N126="zákl. přenesená",J126,0)</f>
        <v>0</v>
      </c>
      <c r="BH126" s="138">
        <f>IF(N126="sníž. přenesená",J126,0)</f>
        <v>0</v>
      </c>
      <c r="BI126" s="138">
        <f>IF(N126="nulová",J126,0)</f>
        <v>0</v>
      </c>
      <c r="BJ126" s="13" t="s">
        <v>77</v>
      </c>
      <c r="BK126" s="138">
        <f>ROUND(I126*H126,2)</f>
        <v>0</v>
      </c>
      <c r="BL126" s="13" t="s">
        <v>127</v>
      </c>
      <c r="BM126" s="137" t="s">
        <v>245</v>
      </c>
    </row>
    <row r="127" spans="2:65" s="1" customFormat="1" ht="24.15" customHeight="1" x14ac:dyDescent="0.2">
      <c r="B127" s="125"/>
      <c r="C127" s="126">
        <v>4</v>
      </c>
      <c r="D127" s="126" t="s">
        <v>125</v>
      </c>
      <c r="E127" s="127" t="s">
        <v>145</v>
      </c>
      <c r="F127" s="128" t="s">
        <v>146</v>
      </c>
      <c r="G127" s="129" t="s">
        <v>133</v>
      </c>
      <c r="H127" s="130">
        <v>9.5</v>
      </c>
      <c r="I127" s="131"/>
      <c r="J127" s="131">
        <f t="shared" ref="J127:J137" si="0">ROUND(I127*H127,2)</f>
        <v>0</v>
      </c>
      <c r="K127" s="132"/>
      <c r="L127" s="25"/>
      <c r="M127" s="133" t="s">
        <v>1</v>
      </c>
      <c r="N127" s="134" t="s">
        <v>36</v>
      </c>
      <c r="O127" s="135">
        <v>0</v>
      </c>
      <c r="P127" s="135">
        <f t="shared" ref="P127" si="1">O127*H127</f>
        <v>0</v>
      </c>
      <c r="Q127" s="135">
        <v>0</v>
      </c>
      <c r="R127" s="135">
        <f t="shared" ref="R127" si="2">Q127*H127</f>
        <v>0</v>
      </c>
      <c r="S127" s="135">
        <v>0</v>
      </c>
      <c r="T127" s="136">
        <f t="shared" ref="T127" si="3">S127*H127</f>
        <v>0</v>
      </c>
      <c r="AR127" s="137" t="s">
        <v>127</v>
      </c>
      <c r="AT127" s="137" t="s">
        <v>125</v>
      </c>
      <c r="AU127" s="137" t="s">
        <v>78</v>
      </c>
      <c r="AY127" s="13" t="s">
        <v>123</v>
      </c>
      <c r="BE127" s="138">
        <f t="shared" ref="BE127:BE137" si="4">IF(N127="základní",J127,0)</f>
        <v>0</v>
      </c>
      <c r="BF127" s="138">
        <f t="shared" ref="BF127:BF137" si="5">IF(N127="snížená",J127,0)</f>
        <v>0</v>
      </c>
      <c r="BG127" s="138">
        <f t="shared" ref="BG127:BG137" si="6">IF(N127="zákl. přenesená",J127,0)</f>
        <v>0</v>
      </c>
      <c r="BH127" s="138">
        <f t="shared" ref="BH127:BH137" si="7">IF(N127="sníž. přenesená",J127,0)</f>
        <v>0</v>
      </c>
      <c r="BI127" s="138">
        <f t="shared" ref="BI127:BI137" si="8">IF(N127="nulová",J127,0)</f>
        <v>0</v>
      </c>
      <c r="BJ127" s="13" t="s">
        <v>77</v>
      </c>
      <c r="BK127" s="138">
        <f t="shared" ref="BK127:BK137" si="9">ROUND(I127*H127,2)</f>
        <v>0</v>
      </c>
      <c r="BL127" s="13" t="s">
        <v>127</v>
      </c>
      <c r="BM127" s="137" t="s">
        <v>246</v>
      </c>
    </row>
    <row r="128" spans="2:65" s="1" customFormat="1" ht="21.75" customHeight="1" x14ac:dyDescent="0.2">
      <c r="B128" s="125"/>
      <c r="C128" s="126">
        <v>5</v>
      </c>
      <c r="D128" s="126" t="s">
        <v>125</v>
      </c>
      <c r="E128" s="127" t="s">
        <v>213</v>
      </c>
      <c r="F128" s="128" t="s">
        <v>214</v>
      </c>
      <c r="G128" s="129" t="s">
        <v>126</v>
      </c>
      <c r="H128" s="130">
        <v>28</v>
      </c>
      <c r="I128" s="131"/>
      <c r="J128" s="144">
        <f t="shared" si="0"/>
        <v>0</v>
      </c>
      <c r="K128" s="143"/>
      <c r="L128" s="197"/>
      <c r="M128" s="142"/>
      <c r="N128" s="134"/>
      <c r="O128" s="135"/>
      <c r="P128" s="135"/>
      <c r="Q128" s="135"/>
      <c r="R128" s="135"/>
      <c r="S128" s="135"/>
      <c r="T128" s="135"/>
      <c r="V128" s="196"/>
      <c r="AR128" s="137" t="s">
        <v>127</v>
      </c>
      <c r="AT128" s="137" t="s">
        <v>125</v>
      </c>
      <c r="AU128" s="137" t="s">
        <v>78</v>
      </c>
      <c r="AY128" s="13" t="s">
        <v>123</v>
      </c>
      <c r="BE128" s="138">
        <f t="shared" si="4"/>
        <v>0</v>
      </c>
      <c r="BF128" s="138">
        <f t="shared" si="5"/>
        <v>0</v>
      </c>
      <c r="BG128" s="138">
        <f t="shared" si="6"/>
        <v>0</v>
      </c>
      <c r="BH128" s="138">
        <f t="shared" si="7"/>
        <v>0</v>
      </c>
      <c r="BI128" s="138">
        <f t="shared" si="8"/>
        <v>0</v>
      </c>
      <c r="BJ128" s="13" t="s">
        <v>77</v>
      </c>
      <c r="BK128" s="138">
        <f t="shared" si="9"/>
        <v>0</v>
      </c>
      <c r="BL128" s="13" t="s">
        <v>127</v>
      </c>
      <c r="BM128" s="137" t="s">
        <v>78</v>
      </c>
    </row>
    <row r="129" spans="2:65" s="1" customFormat="1" ht="24.15" customHeight="1" x14ac:dyDescent="0.2">
      <c r="B129" s="125"/>
      <c r="C129" s="126">
        <v>6</v>
      </c>
      <c r="D129" s="126" t="s">
        <v>125</v>
      </c>
      <c r="E129" s="127" t="s">
        <v>215</v>
      </c>
      <c r="F129" s="128" t="s">
        <v>216</v>
      </c>
      <c r="G129" s="129" t="s">
        <v>126</v>
      </c>
      <c r="H129" s="130">
        <v>28</v>
      </c>
      <c r="I129" s="131"/>
      <c r="J129" s="144">
        <f t="shared" si="0"/>
        <v>0</v>
      </c>
      <c r="K129" s="143"/>
      <c r="L129" s="197"/>
      <c r="M129" s="142"/>
      <c r="N129" s="134"/>
      <c r="O129" s="135"/>
      <c r="P129" s="135"/>
      <c r="Q129" s="135"/>
      <c r="R129" s="135"/>
      <c r="S129" s="135"/>
      <c r="T129" s="135"/>
      <c r="V129" s="196"/>
      <c r="AR129" s="137" t="s">
        <v>127</v>
      </c>
      <c r="AT129" s="137" t="s">
        <v>125</v>
      </c>
      <c r="AU129" s="137" t="s">
        <v>78</v>
      </c>
      <c r="AY129" s="13" t="s">
        <v>123</v>
      </c>
      <c r="BE129" s="138">
        <f t="shared" si="4"/>
        <v>0</v>
      </c>
      <c r="BF129" s="138">
        <f t="shared" si="5"/>
        <v>0</v>
      </c>
      <c r="BG129" s="138">
        <f t="shared" si="6"/>
        <v>0</v>
      </c>
      <c r="BH129" s="138">
        <f t="shared" si="7"/>
        <v>0</v>
      </c>
      <c r="BI129" s="138">
        <f t="shared" si="8"/>
        <v>0</v>
      </c>
      <c r="BJ129" s="13" t="s">
        <v>77</v>
      </c>
      <c r="BK129" s="138">
        <f t="shared" si="9"/>
        <v>0</v>
      </c>
      <c r="BL129" s="13" t="s">
        <v>127</v>
      </c>
      <c r="BM129" s="137" t="s">
        <v>127</v>
      </c>
    </row>
    <row r="130" spans="2:65" s="1" customFormat="1" ht="37.950000000000003" customHeight="1" x14ac:dyDescent="0.2">
      <c r="B130" s="125"/>
      <c r="C130" s="126">
        <v>7</v>
      </c>
      <c r="D130" s="126" t="s">
        <v>125</v>
      </c>
      <c r="E130" s="127" t="s">
        <v>217</v>
      </c>
      <c r="F130" s="128" t="s">
        <v>218</v>
      </c>
      <c r="G130" s="129" t="s">
        <v>133</v>
      </c>
      <c r="H130" s="130">
        <v>9.5</v>
      </c>
      <c r="I130" s="131"/>
      <c r="J130" s="144">
        <f t="shared" si="0"/>
        <v>0</v>
      </c>
      <c r="K130" s="143"/>
      <c r="L130" s="196"/>
      <c r="M130" s="7"/>
      <c r="N130" s="7"/>
      <c r="O130" s="7"/>
      <c r="P130" s="7"/>
      <c r="Q130" s="7"/>
      <c r="R130" s="7"/>
      <c r="S130" s="7"/>
      <c r="T130" s="7"/>
      <c r="U130" s="7"/>
      <c r="V130" s="196"/>
      <c r="AR130" s="137" t="s">
        <v>127</v>
      </c>
      <c r="AT130" s="137" t="s">
        <v>125</v>
      </c>
      <c r="AU130" s="137" t="s">
        <v>78</v>
      </c>
      <c r="AY130" s="13" t="s">
        <v>123</v>
      </c>
      <c r="BE130" s="138">
        <f t="shared" si="4"/>
        <v>0</v>
      </c>
      <c r="BF130" s="138">
        <f t="shared" si="5"/>
        <v>0</v>
      </c>
      <c r="BG130" s="138">
        <f t="shared" si="6"/>
        <v>0</v>
      </c>
      <c r="BH130" s="138">
        <f t="shared" si="7"/>
        <v>0</v>
      </c>
      <c r="BI130" s="138">
        <f t="shared" si="8"/>
        <v>0</v>
      </c>
      <c r="BJ130" s="13" t="s">
        <v>77</v>
      </c>
      <c r="BK130" s="138">
        <f t="shared" si="9"/>
        <v>0</v>
      </c>
      <c r="BL130" s="13" t="s">
        <v>127</v>
      </c>
      <c r="BM130" s="137" t="s">
        <v>136</v>
      </c>
    </row>
    <row r="131" spans="2:65" s="1" customFormat="1" ht="33" customHeight="1" x14ac:dyDescent="0.2">
      <c r="B131" s="125"/>
      <c r="C131" s="126">
        <v>8</v>
      </c>
      <c r="D131" s="126" t="s">
        <v>125</v>
      </c>
      <c r="E131" s="127" t="s">
        <v>219</v>
      </c>
      <c r="F131" s="128" t="s">
        <v>220</v>
      </c>
      <c r="G131" s="129" t="s">
        <v>133</v>
      </c>
      <c r="H131" s="130">
        <v>9.5</v>
      </c>
      <c r="I131" s="131"/>
      <c r="J131" s="144">
        <f t="shared" si="0"/>
        <v>0</v>
      </c>
      <c r="K131" s="143"/>
      <c r="L131" s="196"/>
      <c r="M131" s="7"/>
      <c r="N131" s="7"/>
      <c r="O131" s="7"/>
      <c r="P131" s="7"/>
      <c r="Q131" s="7"/>
      <c r="R131" s="7"/>
      <c r="S131" s="7"/>
      <c r="T131" s="7"/>
      <c r="U131" s="7"/>
      <c r="V131" s="196"/>
      <c r="AR131" s="137" t="s">
        <v>127</v>
      </c>
      <c r="AT131" s="137" t="s">
        <v>125</v>
      </c>
      <c r="AU131" s="137" t="s">
        <v>78</v>
      </c>
      <c r="AY131" s="13" t="s">
        <v>123</v>
      </c>
      <c r="BE131" s="138">
        <f t="shared" si="4"/>
        <v>0</v>
      </c>
      <c r="BF131" s="138">
        <f t="shared" si="5"/>
        <v>0</v>
      </c>
      <c r="BG131" s="138">
        <f t="shared" si="6"/>
        <v>0</v>
      </c>
      <c r="BH131" s="138">
        <f t="shared" si="7"/>
        <v>0</v>
      </c>
      <c r="BI131" s="138">
        <f t="shared" si="8"/>
        <v>0</v>
      </c>
      <c r="BJ131" s="13" t="s">
        <v>77</v>
      </c>
      <c r="BK131" s="138">
        <f t="shared" si="9"/>
        <v>0</v>
      </c>
      <c r="BL131" s="13" t="s">
        <v>127</v>
      </c>
      <c r="BM131" s="137" t="s">
        <v>141</v>
      </c>
    </row>
    <row r="132" spans="2:65" s="1" customFormat="1" ht="37.950000000000003" customHeight="1" x14ac:dyDescent="0.2">
      <c r="B132" s="125"/>
      <c r="C132" s="126">
        <v>9</v>
      </c>
      <c r="D132" s="126" t="s">
        <v>125</v>
      </c>
      <c r="E132" s="127" t="s">
        <v>221</v>
      </c>
      <c r="F132" s="128" t="s">
        <v>222</v>
      </c>
      <c r="G132" s="129" t="s">
        <v>133</v>
      </c>
      <c r="H132" s="130">
        <v>9.5</v>
      </c>
      <c r="I132" s="131"/>
      <c r="J132" s="144">
        <f t="shared" si="0"/>
        <v>0</v>
      </c>
      <c r="K132" s="143"/>
      <c r="L132" s="196"/>
      <c r="M132" s="7"/>
      <c r="N132" s="7"/>
      <c r="O132" s="7"/>
      <c r="P132" s="7"/>
      <c r="Q132" s="7"/>
      <c r="R132" s="7"/>
      <c r="S132" s="7"/>
      <c r="T132" s="7"/>
      <c r="U132" s="7"/>
      <c r="V132" s="196"/>
      <c r="AR132" s="137" t="s">
        <v>127</v>
      </c>
      <c r="AT132" s="137" t="s">
        <v>125</v>
      </c>
      <c r="AU132" s="137" t="s">
        <v>78</v>
      </c>
      <c r="AY132" s="13" t="s">
        <v>123</v>
      </c>
      <c r="BE132" s="138">
        <f t="shared" si="4"/>
        <v>0</v>
      </c>
      <c r="BF132" s="138">
        <f t="shared" si="5"/>
        <v>0</v>
      </c>
      <c r="BG132" s="138">
        <f t="shared" si="6"/>
        <v>0</v>
      </c>
      <c r="BH132" s="138">
        <f t="shared" si="7"/>
        <v>0</v>
      </c>
      <c r="BI132" s="138">
        <f t="shared" si="8"/>
        <v>0</v>
      </c>
      <c r="BJ132" s="13" t="s">
        <v>77</v>
      </c>
      <c r="BK132" s="138">
        <f t="shared" si="9"/>
        <v>0</v>
      </c>
      <c r="BL132" s="13" t="s">
        <v>127</v>
      </c>
      <c r="BM132" s="137" t="s">
        <v>144</v>
      </c>
    </row>
    <row r="133" spans="2:65" s="1" customFormat="1" ht="37.950000000000003" customHeight="1" x14ac:dyDescent="0.2">
      <c r="B133" s="125"/>
      <c r="C133" s="126">
        <v>10</v>
      </c>
      <c r="D133" s="126" t="s">
        <v>125</v>
      </c>
      <c r="E133" s="127" t="s">
        <v>223</v>
      </c>
      <c r="F133" s="128" t="s">
        <v>224</v>
      </c>
      <c r="G133" s="129" t="s">
        <v>133</v>
      </c>
      <c r="H133" s="130">
        <v>9.5</v>
      </c>
      <c r="I133" s="131"/>
      <c r="J133" s="144">
        <f t="shared" si="0"/>
        <v>0</v>
      </c>
      <c r="K133" s="143"/>
      <c r="L133" s="196"/>
      <c r="M133" s="7"/>
      <c r="N133" s="7"/>
      <c r="O133" s="7"/>
      <c r="P133" s="7"/>
      <c r="Q133" s="7"/>
      <c r="R133" s="7"/>
      <c r="S133" s="7"/>
      <c r="T133" s="7"/>
      <c r="U133" s="7"/>
      <c r="V133" s="196"/>
      <c r="AR133" s="137" t="s">
        <v>127</v>
      </c>
      <c r="AT133" s="137" t="s">
        <v>125</v>
      </c>
      <c r="AU133" s="137" t="s">
        <v>78</v>
      </c>
      <c r="AY133" s="13" t="s">
        <v>123</v>
      </c>
      <c r="BE133" s="138">
        <f t="shared" si="4"/>
        <v>0</v>
      </c>
      <c r="BF133" s="138">
        <f t="shared" si="5"/>
        <v>0</v>
      </c>
      <c r="BG133" s="138">
        <f t="shared" si="6"/>
        <v>0</v>
      </c>
      <c r="BH133" s="138">
        <f t="shared" si="7"/>
        <v>0</v>
      </c>
      <c r="BI133" s="138">
        <f t="shared" si="8"/>
        <v>0</v>
      </c>
      <c r="BJ133" s="13" t="s">
        <v>77</v>
      </c>
      <c r="BK133" s="138">
        <f t="shared" si="9"/>
        <v>0</v>
      </c>
      <c r="BL133" s="13" t="s">
        <v>127</v>
      </c>
      <c r="BM133" s="137" t="s">
        <v>147</v>
      </c>
    </row>
    <row r="134" spans="2:65" s="1" customFormat="1" ht="24.15" customHeight="1" x14ac:dyDescent="0.2">
      <c r="B134" s="125"/>
      <c r="C134" s="126">
        <v>11</v>
      </c>
      <c r="D134" s="126" t="s">
        <v>125</v>
      </c>
      <c r="E134" s="127" t="s">
        <v>225</v>
      </c>
      <c r="F134" s="128" t="s">
        <v>226</v>
      </c>
      <c r="G134" s="129" t="s">
        <v>133</v>
      </c>
      <c r="H134" s="130">
        <v>9.5</v>
      </c>
      <c r="I134" s="131"/>
      <c r="J134" s="144">
        <f t="shared" si="0"/>
        <v>0</v>
      </c>
      <c r="K134" s="143"/>
      <c r="L134" s="196"/>
      <c r="M134" s="7"/>
      <c r="N134" s="7"/>
      <c r="O134" s="7"/>
      <c r="P134" s="7"/>
      <c r="Q134" s="7"/>
      <c r="R134" s="7"/>
      <c r="S134" s="7"/>
      <c r="T134" s="7"/>
      <c r="U134" s="7"/>
      <c r="V134" s="196"/>
      <c r="AR134" s="137" t="s">
        <v>127</v>
      </c>
      <c r="AT134" s="137" t="s">
        <v>125</v>
      </c>
      <c r="AU134" s="137" t="s">
        <v>78</v>
      </c>
      <c r="AY134" s="13" t="s">
        <v>123</v>
      </c>
      <c r="BE134" s="138">
        <f t="shared" si="4"/>
        <v>0</v>
      </c>
      <c r="BF134" s="138">
        <f t="shared" si="5"/>
        <v>0</v>
      </c>
      <c r="BG134" s="138">
        <f t="shared" si="6"/>
        <v>0</v>
      </c>
      <c r="BH134" s="138">
        <f t="shared" si="7"/>
        <v>0</v>
      </c>
      <c r="BI134" s="138">
        <f t="shared" si="8"/>
        <v>0</v>
      </c>
      <c r="BJ134" s="13" t="s">
        <v>77</v>
      </c>
      <c r="BK134" s="138">
        <f t="shared" si="9"/>
        <v>0</v>
      </c>
      <c r="BL134" s="13" t="s">
        <v>127</v>
      </c>
      <c r="BM134" s="137" t="s">
        <v>150</v>
      </c>
    </row>
    <row r="135" spans="2:65" s="1" customFormat="1" ht="37.950000000000003" customHeight="1" x14ac:dyDescent="0.2">
      <c r="B135" s="125"/>
      <c r="C135" s="126">
        <v>12</v>
      </c>
      <c r="D135" s="126" t="s">
        <v>125</v>
      </c>
      <c r="E135" s="127" t="s">
        <v>227</v>
      </c>
      <c r="F135" s="128" t="s">
        <v>228</v>
      </c>
      <c r="G135" s="129" t="s">
        <v>133</v>
      </c>
      <c r="H135" s="130">
        <v>9.5</v>
      </c>
      <c r="I135" s="131"/>
      <c r="J135" s="144">
        <f t="shared" si="0"/>
        <v>0</v>
      </c>
      <c r="K135" s="143"/>
      <c r="L135" s="196"/>
      <c r="M135" s="7"/>
      <c r="N135" s="7"/>
      <c r="O135" s="7"/>
      <c r="P135" s="7"/>
      <c r="Q135" s="7"/>
      <c r="R135" s="7"/>
      <c r="S135" s="7"/>
      <c r="T135" s="7"/>
      <c r="U135" s="7"/>
      <c r="V135" s="196"/>
      <c r="AR135" s="137" t="s">
        <v>127</v>
      </c>
      <c r="AT135" s="137" t="s">
        <v>125</v>
      </c>
      <c r="AU135" s="137" t="s">
        <v>78</v>
      </c>
      <c r="AY135" s="13" t="s">
        <v>123</v>
      </c>
      <c r="BE135" s="138">
        <f t="shared" si="4"/>
        <v>0</v>
      </c>
      <c r="BF135" s="138">
        <f t="shared" si="5"/>
        <v>0</v>
      </c>
      <c r="BG135" s="138">
        <f t="shared" si="6"/>
        <v>0</v>
      </c>
      <c r="BH135" s="138">
        <f t="shared" si="7"/>
        <v>0</v>
      </c>
      <c r="BI135" s="138">
        <f t="shared" si="8"/>
        <v>0</v>
      </c>
      <c r="BJ135" s="13" t="s">
        <v>77</v>
      </c>
      <c r="BK135" s="138">
        <f t="shared" si="9"/>
        <v>0</v>
      </c>
      <c r="BL135" s="13" t="s">
        <v>127</v>
      </c>
      <c r="BM135" s="137" t="s">
        <v>153</v>
      </c>
    </row>
    <row r="136" spans="2:65" s="1" customFormat="1" ht="37.950000000000003" customHeight="1" x14ac:dyDescent="0.2">
      <c r="B136" s="125"/>
      <c r="C136" s="126">
        <v>13</v>
      </c>
      <c r="D136" s="126" t="s">
        <v>125</v>
      </c>
      <c r="E136" s="127" t="s">
        <v>229</v>
      </c>
      <c r="F136" s="128" t="s">
        <v>230</v>
      </c>
      <c r="G136" s="129" t="s">
        <v>133</v>
      </c>
      <c r="H136" s="130">
        <v>9.5</v>
      </c>
      <c r="I136" s="131"/>
      <c r="J136" s="144">
        <f t="shared" si="0"/>
        <v>0</v>
      </c>
      <c r="K136" s="143"/>
      <c r="L136" s="196"/>
      <c r="M136" s="7"/>
      <c r="N136" s="7"/>
      <c r="O136" s="7"/>
      <c r="P136" s="7"/>
      <c r="Q136" s="7"/>
      <c r="R136" s="7"/>
      <c r="S136" s="7"/>
      <c r="T136" s="7"/>
      <c r="U136" s="7"/>
      <c r="V136" s="196"/>
      <c r="AR136" s="137" t="s">
        <v>127</v>
      </c>
      <c r="AT136" s="137" t="s">
        <v>125</v>
      </c>
      <c r="AU136" s="137" t="s">
        <v>78</v>
      </c>
      <c r="AY136" s="13" t="s">
        <v>123</v>
      </c>
      <c r="BE136" s="138">
        <f t="shared" si="4"/>
        <v>0</v>
      </c>
      <c r="BF136" s="138">
        <f t="shared" si="5"/>
        <v>0</v>
      </c>
      <c r="BG136" s="138">
        <f t="shared" si="6"/>
        <v>0</v>
      </c>
      <c r="BH136" s="138">
        <f t="shared" si="7"/>
        <v>0</v>
      </c>
      <c r="BI136" s="138">
        <f t="shared" si="8"/>
        <v>0</v>
      </c>
      <c r="BJ136" s="13" t="s">
        <v>77</v>
      </c>
      <c r="BK136" s="138">
        <f t="shared" si="9"/>
        <v>0</v>
      </c>
      <c r="BL136" s="13" t="s">
        <v>127</v>
      </c>
      <c r="BM136" s="137" t="s">
        <v>156</v>
      </c>
    </row>
    <row r="137" spans="2:65" s="1" customFormat="1" ht="37.950000000000003" customHeight="1" x14ac:dyDescent="0.2">
      <c r="B137" s="125"/>
      <c r="C137" s="126">
        <v>14</v>
      </c>
      <c r="D137" s="126" t="s">
        <v>125</v>
      </c>
      <c r="E137" s="127" t="s">
        <v>231</v>
      </c>
      <c r="F137" s="128" t="s">
        <v>232</v>
      </c>
      <c r="G137" s="129" t="s">
        <v>133</v>
      </c>
      <c r="H137" s="130">
        <v>9.5</v>
      </c>
      <c r="I137" s="131"/>
      <c r="J137" s="144">
        <f t="shared" si="0"/>
        <v>0</v>
      </c>
      <c r="K137" s="143"/>
      <c r="L137" s="196"/>
      <c r="M137" s="7"/>
      <c r="N137" s="7"/>
      <c r="O137" s="7"/>
      <c r="P137" s="7"/>
      <c r="Q137" s="7"/>
      <c r="R137" s="7"/>
      <c r="S137" s="7"/>
      <c r="T137" s="7"/>
      <c r="U137" s="7"/>
      <c r="V137" s="196"/>
      <c r="AR137" s="137" t="s">
        <v>127</v>
      </c>
      <c r="AT137" s="137" t="s">
        <v>125</v>
      </c>
      <c r="AU137" s="137" t="s">
        <v>78</v>
      </c>
      <c r="AY137" s="13" t="s">
        <v>123</v>
      </c>
      <c r="BE137" s="138">
        <f t="shared" si="4"/>
        <v>0</v>
      </c>
      <c r="BF137" s="138">
        <f t="shared" si="5"/>
        <v>0</v>
      </c>
      <c r="BG137" s="138">
        <f t="shared" si="6"/>
        <v>0</v>
      </c>
      <c r="BH137" s="138">
        <f t="shared" si="7"/>
        <v>0</v>
      </c>
      <c r="BI137" s="138">
        <f t="shared" si="8"/>
        <v>0</v>
      </c>
      <c r="BJ137" s="13" t="s">
        <v>77</v>
      </c>
      <c r="BK137" s="138">
        <f t="shared" si="9"/>
        <v>0</v>
      </c>
      <c r="BL137" s="13" t="s">
        <v>127</v>
      </c>
      <c r="BM137" s="137" t="s">
        <v>159</v>
      </c>
    </row>
    <row r="138" spans="2:65" s="11" customFormat="1" ht="22.95" customHeight="1" x14ac:dyDescent="0.25">
      <c r="B138" s="114"/>
      <c r="D138" s="115" t="s">
        <v>70</v>
      </c>
      <c r="E138" s="123" t="s">
        <v>181</v>
      </c>
      <c r="F138" s="123" t="s">
        <v>182</v>
      </c>
      <c r="J138" s="124">
        <f>J139+J141</f>
        <v>0</v>
      </c>
      <c r="L138" s="114"/>
      <c r="M138" s="118"/>
      <c r="P138" s="119">
        <f>SUM(P139:P141)</f>
        <v>0.45400000000000001</v>
      </c>
      <c r="R138" s="119">
        <f>SUM(R139:R141)</f>
        <v>0</v>
      </c>
      <c r="T138" s="120">
        <f>SUM(T139:T141)</f>
        <v>0</v>
      </c>
      <c r="AR138" s="115" t="s">
        <v>77</v>
      </c>
      <c r="AT138" s="121" t="s">
        <v>70</v>
      </c>
      <c r="AU138" s="121" t="s">
        <v>77</v>
      </c>
      <c r="AY138" s="115" t="s">
        <v>123</v>
      </c>
      <c r="BK138" s="122">
        <f>SUM(BK139:BK141)</f>
        <v>0</v>
      </c>
    </row>
    <row r="139" spans="2:65" s="1" customFormat="1" ht="44.25" customHeight="1" x14ac:dyDescent="0.2">
      <c r="B139" s="125"/>
      <c r="C139" s="126">
        <v>15</v>
      </c>
      <c r="D139" s="126" t="s">
        <v>125</v>
      </c>
      <c r="E139" s="127" t="s">
        <v>185</v>
      </c>
      <c r="F139" s="128" t="s">
        <v>186</v>
      </c>
      <c r="G139" s="129" t="s">
        <v>183</v>
      </c>
      <c r="H139" s="130">
        <v>1</v>
      </c>
      <c r="I139" s="131"/>
      <c r="J139" s="131">
        <f>ROUND(I139*H139,2)</f>
        <v>0</v>
      </c>
      <c r="K139" s="132"/>
      <c r="L139" s="25"/>
      <c r="M139" s="133" t="s">
        <v>1</v>
      </c>
      <c r="N139" s="134" t="s">
        <v>36</v>
      </c>
      <c r="O139" s="135">
        <v>0.45400000000000001</v>
      </c>
      <c r="P139" s="135">
        <f>O139*H139</f>
        <v>0.45400000000000001</v>
      </c>
      <c r="Q139" s="135">
        <v>0</v>
      </c>
      <c r="R139" s="135">
        <f>Q139*H139</f>
        <v>0</v>
      </c>
      <c r="S139" s="135">
        <v>0</v>
      </c>
      <c r="T139" s="136">
        <f>S139*H139</f>
        <v>0</v>
      </c>
      <c r="AR139" s="137" t="s">
        <v>127</v>
      </c>
      <c r="AT139" s="137" t="s">
        <v>125</v>
      </c>
      <c r="AU139" s="137" t="s">
        <v>78</v>
      </c>
      <c r="AY139" s="13" t="s">
        <v>123</v>
      </c>
      <c r="BE139" s="138">
        <f>IF(N139="základní",J139,0)</f>
        <v>0</v>
      </c>
      <c r="BF139" s="138">
        <f>IF(N139="snížená",J139,0)</f>
        <v>0</v>
      </c>
      <c r="BG139" s="138">
        <f>IF(N139="zákl. přenesená",J139,0)</f>
        <v>0</v>
      </c>
      <c r="BH139" s="138">
        <f>IF(N139="sníž. přenesená",J139,0)</f>
        <v>0</v>
      </c>
      <c r="BI139" s="138">
        <f>IF(N139="nulová",J139,0)</f>
        <v>0</v>
      </c>
      <c r="BJ139" s="13" t="s">
        <v>77</v>
      </c>
      <c r="BK139" s="138">
        <f>ROUND(I139*H139,2)</f>
        <v>0</v>
      </c>
      <c r="BL139" s="13" t="s">
        <v>127</v>
      </c>
      <c r="BM139" s="137" t="s">
        <v>247</v>
      </c>
    </row>
    <row r="140" spans="2:65" s="1" customFormat="1" ht="28.8" x14ac:dyDescent="0.2">
      <c r="B140" s="25"/>
      <c r="D140" s="139" t="s">
        <v>130</v>
      </c>
      <c r="F140" s="140" t="s">
        <v>187</v>
      </c>
      <c r="L140" s="25"/>
      <c r="M140" s="141"/>
      <c r="T140" s="49"/>
      <c r="AT140" s="13" t="s">
        <v>130</v>
      </c>
      <c r="AU140" s="13" t="s">
        <v>78</v>
      </c>
    </row>
    <row r="141" spans="2:65" s="1" customFormat="1" ht="16.5" customHeight="1" x14ac:dyDescent="0.2">
      <c r="B141" s="125"/>
      <c r="C141" s="126">
        <v>16</v>
      </c>
      <c r="D141" s="126" t="s">
        <v>125</v>
      </c>
      <c r="E141" s="127" t="s">
        <v>188</v>
      </c>
      <c r="F141" s="128" t="s">
        <v>189</v>
      </c>
      <c r="G141" s="129" t="s">
        <v>183</v>
      </c>
      <c r="H141" s="130">
        <v>1</v>
      </c>
      <c r="I141" s="131"/>
      <c r="J141" s="131">
        <f>ROUND(I141*H141,2)</f>
        <v>0</v>
      </c>
      <c r="K141" s="132"/>
      <c r="L141" s="25"/>
      <c r="M141" s="133" t="s">
        <v>1</v>
      </c>
      <c r="N141" s="134" t="s">
        <v>36</v>
      </c>
      <c r="O141" s="135">
        <v>0</v>
      </c>
      <c r="P141" s="135">
        <f>O141*H141</f>
        <v>0</v>
      </c>
      <c r="Q141" s="135">
        <v>0</v>
      </c>
      <c r="R141" s="135">
        <f>Q141*H141</f>
        <v>0</v>
      </c>
      <c r="S141" s="135">
        <v>0</v>
      </c>
      <c r="T141" s="136">
        <f>S141*H141</f>
        <v>0</v>
      </c>
      <c r="AR141" s="137" t="s">
        <v>127</v>
      </c>
      <c r="AT141" s="137" t="s">
        <v>125</v>
      </c>
      <c r="AU141" s="137" t="s">
        <v>78</v>
      </c>
      <c r="AY141" s="13" t="s">
        <v>123</v>
      </c>
      <c r="BE141" s="138">
        <f>IF(N141="základní",J141,0)</f>
        <v>0</v>
      </c>
      <c r="BF141" s="138">
        <f>IF(N141="snížená",J141,0)</f>
        <v>0</v>
      </c>
      <c r="BG141" s="138">
        <f>IF(N141="zákl. přenesená",J141,0)</f>
        <v>0</v>
      </c>
      <c r="BH141" s="138">
        <f>IF(N141="sníž. přenesená",J141,0)</f>
        <v>0</v>
      </c>
      <c r="BI141" s="138">
        <f>IF(N141="nulová",J141,0)</f>
        <v>0</v>
      </c>
      <c r="BJ141" s="13" t="s">
        <v>77</v>
      </c>
      <c r="BK141" s="138">
        <f>ROUND(I141*H141,2)</f>
        <v>0</v>
      </c>
      <c r="BL141" s="13" t="s">
        <v>127</v>
      </c>
      <c r="BM141" s="137" t="s">
        <v>248</v>
      </c>
    </row>
    <row r="142" spans="2:65" s="11" customFormat="1" ht="25.95" customHeight="1" x14ac:dyDescent="0.25">
      <c r="B142" s="114"/>
      <c r="D142" s="115" t="s">
        <v>70</v>
      </c>
      <c r="E142" s="116" t="s">
        <v>191</v>
      </c>
      <c r="F142" s="116" t="s">
        <v>192</v>
      </c>
      <c r="J142" s="117">
        <f>J143</f>
        <v>0</v>
      </c>
      <c r="L142" s="114"/>
      <c r="M142" s="118"/>
      <c r="P142" s="119" t="e">
        <f>P143+#REF!</f>
        <v>#REF!</v>
      </c>
      <c r="R142" s="119" t="e">
        <f>R143+#REF!</f>
        <v>#REF!</v>
      </c>
      <c r="T142" s="120" t="e">
        <f>T143+#REF!</f>
        <v>#REF!</v>
      </c>
      <c r="AR142" s="115" t="s">
        <v>124</v>
      </c>
      <c r="AT142" s="121" t="s">
        <v>70</v>
      </c>
      <c r="AU142" s="121" t="s">
        <v>71</v>
      </c>
      <c r="AY142" s="115" t="s">
        <v>123</v>
      </c>
      <c r="BK142" s="122" t="e">
        <f>BK143+#REF!</f>
        <v>#REF!</v>
      </c>
    </row>
    <row r="143" spans="2:65" s="11" customFormat="1" ht="22.95" customHeight="1" x14ac:dyDescent="0.25">
      <c r="B143" s="114"/>
      <c r="D143" s="115" t="s">
        <v>70</v>
      </c>
      <c r="E143" s="123" t="s">
        <v>193</v>
      </c>
      <c r="F143" s="123" t="s">
        <v>194</v>
      </c>
      <c r="J143" s="124">
        <f>J144</f>
        <v>0</v>
      </c>
      <c r="L143" s="114"/>
      <c r="M143" s="118"/>
      <c r="P143" s="119">
        <f>P144</f>
        <v>0</v>
      </c>
      <c r="R143" s="119">
        <f>R144</f>
        <v>0</v>
      </c>
      <c r="T143" s="120">
        <f>T144</f>
        <v>0</v>
      </c>
      <c r="AR143" s="115" t="s">
        <v>124</v>
      </c>
      <c r="AT143" s="121" t="s">
        <v>70</v>
      </c>
      <c r="AU143" s="121" t="s">
        <v>77</v>
      </c>
      <c r="AY143" s="115" t="s">
        <v>123</v>
      </c>
      <c r="BK143" s="122">
        <f>BK144</f>
        <v>0</v>
      </c>
    </row>
    <row r="144" spans="2:65" s="1" customFormat="1" ht="16.5" customHeight="1" x14ac:dyDescent="0.2">
      <c r="B144" s="125"/>
      <c r="C144" s="126">
        <v>17</v>
      </c>
      <c r="D144" s="126" t="s">
        <v>125</v>
      </c>
      <c r="E144" s="127" t="s">
        <v>195</v>
      </c>
      <c r="F144" s="128" t="s">
        <v>194</v>
      </c>
      <c r="G144" s="129" t="s">
        <v>183</v>
      </c>
      <c r="H144" s="130">
        <v>1</v>
      </c>
      <c r="I144" s="131"/>
      <c r="J144" s="131">
        <f>ROUND(I144*H144,2)</f>
        <v>0</v>
      </c>
      <c r="K144" s="132"/>
      <c r="L144" s="25"/>
      <c r="M144" s="133" t="s">
        <v>1</v>
      </c>
      <c r="N144" s="134" t="s">
        <v>36</v>
      </c>
      <c r="O144" s="135">
        <v>0</v>
      </c>
      <c r="P144" s="135">
        <f>O144*H144</f>
        <v>0</v>
      </c>
      <c r="Q144" s="135">
        <v>0</v>
      </c>
      <c r="R144" s="135">
        <f>Q144*H144</f>
        <v>0</v>
      </c>
      <c r="S144" s="135">
        <v>0</v>
      </c>
      <c r="T144" s="136">
        <f>S144*H144</f>
        <v>0</v>
      </c>
      <c r="AR144" s="137" t="s">
        <v>196</v>
      </c>
      <c r="AT144" s="137" t="s">
        <v>125</v>
      </c>
      <c r="AU144" s="137" t="s">
        <v>78</v>
      </c>
      <c r="AY144" s="13" t="s">
        <v>123</v>
      </c>
      <c r="BE144" s="138">
        <f>IF(N144="základní",J144,0)</f>
        <v>0</v>
      </c>
      <c r="BF144" s="138">
        <f>IF(N144="snížená",J144,0)</f>
        <v>0</v>
      </c>
      <c r="BG144" s="138">
        <f>IF(N144="zákl. přenesená",J144,0)</f>
        <v>0</v>
      </c>
      <c r="BH144" s="138">
        <f>IF(N144="sníž. přenesená",J144,0)</f>
        <v>0</v>
      </c>
      <c r="BI144" s="138">
        <f>IF(N144="nulová",J144,0)</f>
        <v>0</v>
      </c>
      <c r="BJ144" s="13" t="s">
        <v>77</v>
      </c>
      <c r="BK144" s="138">
        <f>ROUND(I144*H144,2)</f>
        <v>0</v>
      </c>
      <c r="BL144" s="13" t="s">
        <v>196</v>
      </c>
      <c r="BM144" s="137" t="s">
        <v>249</v>
      </c>
    </row>
    <row r="145" spans="2:12" s="1" customFormat="1" ht="6.9" customHeight="1" x14ac:dyDescent="0.2">
      <c r="B145" s="37"/>
      <c r="C145" s="38"/>
      <c r="D145" s="38"/>
      <c r="E145" s="38"/>
      <c r="F145" s="38"/>
      <c r="G145" s="38"/>
      <c r="H145" s="38"/>
      <c r="I145" s="38"/>
      <c r="J145" s="38"/>
      <c r="K145" s="38"/>
      <c r="L145" s="25"/>
    </row>
  </sheetData>
  <autoFilter ref="C120:K144" xr:uid="{00000000-0009-0000-0000-000008000000}"/>
  <mergeCells count="19">
    <mergeCell ref="L132:L133"/>
    <mergeCell ref="V132:V133"/>
    <mergeCell ref="L134:L135"/>
    <mergeCell ref="V134:V135"/>
    <mergeCell ref="L136:L137"/>
    <mergeCell ref="V136:V137"/>
    <mergeCell ref="E87:H87"/>
    <mergeCell ref="E111:H111"/>
    <mergeCell ref="E113:H113"/>
    <mergeCell ref="L2:V2"/>
    <mergeCell ref="L130:L131"/>
    <mergeCell ref="V130:V131"/>
    <mergeCell ref="L128:L129"/>
    <mergeCell ref="V128:V12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002 - Most ev. č. C-M-27</vt:lpstr>
      <vt:lpstr>004 - Most ev. č. Kr-L-38</vt:lpstr>
      <vt:lpstr>006 - Most ev. č. Kr-M-07</vt:lpstr>
      <vt:lpstr>007 - Most ev. č. Kr-M-09</vt:lpstr>
      <vt:lpstr>008 - Most ev. č. Kr-M-11</vt:lpstr>
      <vt:lpstr>'002 - Most ev. č. C-M-27'!Názvy_tisku</vt:lpstr>
      <vt:lpstr>'004 - Most ev. č. Kr-L-38'!Názvy_tisku</vt:lpstr>
      <vt:lpstr>'006 - Most ev. č. Kr-M-07'!Názvy_tisku</vt:lpstr>
      <vt:lpstr>'007 - Most ev. č. Kr-M-09'!Názvy_tisku</vt:lpstr>
      <vt:lpstr>'008 - Most ev. č. Kr-M-11'!Názvy_tisku</vt:lpstr>
      <vt:lpstr>'Rekapitulace stavby'!Názvy_tisku</vt:lpstr>
      <vt:lpstr>'002 - Most ev. č. C-M-27'!Oblast_tisku</vt:lpstr>
      <vt:lpstr>'004 - Most ev. č. Kr-L-38'!Oblast_tisku</vt:lpstr>
      <vt:lpstr>'006 - Most ev. č. Kr-M-07'!Oblast_tisku</vt:lpstr>
      <vt:lpstr>'007 - Most ev. č. Kr-M-09'!Oblast_tisku</vt:lpstr>
      <vt:lpstr>'008 - Most ev. č. Kr-M-11'!Oblast_tisku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MIN-HORCICKOVA\Eva</dc:creator>
  <cp:lastModifiedBy>Mgr. Martin Chroust</cp:lastModifiedBy>
  <dcterms:created xsi:type="dcterms:W3CDTF">2022-10-14T10:50:00Z</dcterms:created>
  <dcterms:modified xsi:type="dcterms:W3CDTF">2025-02-05T07:03:13Z</dcterms:modified>
</cp:coreProperties>
</file>