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Opravy komunikací\2025\VŘ\"/>
    </mc:Choice>
  </mc:AlternateContent>
  <xr:revisionPtr revIDLastSave="0" documentId="13_ncr:1_{CE7BE4EB-2186-4D5B-A967-51AE8A46DC4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SO 0 - Vedlejší rozpočtov..." sheetId="2" r:id="rId2"/>
    <sheet name="SO 01 - Opěrná zeď" sheetId="3" r:id="rId3"/>
    <sheet name="Pokyny pro vyplnění" sheetId="4" r:id="rId4"/>
  </sheets>
  <definedNames>
    <definedName name="_xlnm._FilterDatabase" localSheetId="1" hidden="1">'SO 0 - Vedlejší rozpočtov...'!$C$82:$K$96</definedName>
    <definedName name="_xlnm._FilterDatabase" localSheetId="2" hidden="1">'SO 01 - Opěrná zeď'!$C$89:$K$310</definedName>
    <definedName name="_xlnm.Print_Titles" localSheetId="0">'Rekapitulace stavby'!$52:$52</definedName>
    <definedName name="_xlnm.Print_Titles" localSheetId="1">'SO 0 - Vedlejší rozpočtov...'!$82:$82</definedName>
    <definedName name="_xlnm.Print_Titles" localSheetId="2">'SO 01 - Opěrná zeď'!$89:$89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0 - Vedlejší rozpočtov...'!$C$4:$J$39,'SO 0 - Vedlejší rozpočtov...'!$C$45:$J$64,'SO 0 - Vedlejší rozpočtov...'!$C$70:$K$96</definedName>
    <definedName name="_xlnm.Print_Area" localSheetId="2">'SO 01 - Opěrná zeď'!$C$4:$J$39,'SO 01 - Opěrná zeď'!$C$45:$J$71,'SO 01 - Opěrná zeď'!$C$77:$K$310</definedName>
  </definedNames>
  <calcPr calcId="181029"/>
</workbook>
</file>

<file path=xl/calcChain.xml><?xml version="1.0" encoding="utf-8"?>
<calcChain xmlns="http://schemas.openxmlformats.org/spreadsheetml/2006/main">
  <c r="J266" i="3" l="1"/>
  <c r="P266" i="3"/>
  <c r="R266" i="3"/>
  <c r="T266" i="3"/>
  <c r="BE266" i="3"/>
  <c r="BF266" i="3"/>
  <c r="BG266" i="3"/>
  <c r="BH266" i="3"/>
  <c r="BI266" i="3"/>
  <c r="BK266" i="3"/>
  <c r="J37" i="3"/>
  <c r="J36" i="3"/>
  <c r="AY56" i="1" s="1"/>
  <c r="J35" i="3"/>
  <c r="AX56" i="1" s="1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R200" i="3"/>
  <c r="P200" i="3"/>
  <c r="BI193" i="3"/>
  <c r="BH193" i="3"/>
  <c r="BG193" i="3"/>
  <c r="BF193" i="3"/>
  <c r="T193" i="3"/>
  <c r="R193" i="3"/>
  <c r="P193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0" i="3"/>
  <c r="BH130" i="3"/>
  <c r="BG130" i="3"/>
  <c r="BF130" i="3"/>
  <c r="T130" i="3"/>
  <c r="R130" i="3"/>
  <c r="P130" i="3"/>
  <c r="BI122" i="3"/>
  <c r="BH122" i="3"/>
  <c r="BG122" i="3"/>
  <c r="BF122" i="3"/>
  <c r="T122" i="3"/>
  <c r="R122" i="3"/>
  <c r="P122" i="3"/>
  <c r="BI113" i="3"/>
  <c r="BH113" i="3"/>
  <c r="BG113" i="3"/>
  <c r="BF113" i="3"/>
  <c r="T113" i="3"/>
  <c r="R113" i="3"/>
  <c r="P113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J87" i="3"/>
  <c r="F87" i="3"/>
  <c r="J86" i="3"/>
  <c r="F86" i="3"/>
  <c r="F84" i="3"/>
  <c r="E82" i="3"/>
  <c r="J55" i="3"/>
  <c r="F55" i="3"/>
  <c r="J54" i="3"/>
  <c r="F54" i="3"/>
  <c r="F52" i="3"/>
  <c r="E50" i="3"/>
  <c r="J12" i="3"/>
  <c r="J52" i="3" s="1"/>
  <c r="E7" i="3"/>
  <c r="E48" i="3" s="1"/>
  <c r="J37" i="2"/>
  <c r="J36" i="2"/>
  <c r="AY55" i="1" s="1"/>
  <c r="J35" i="2"/>
  <c r="AX55" i="1" s="1"/>
  <c r="BI94" i="2"/>
  <c r="BH94" i="2"/>
  <c r="BG94" i="2"/>
  <c r="BF94" i="2"/>
  <c r="T94" i="2"/>
  <c r="T93" i="2" s="1"/>
  <c r="R94" i="2"/>
  <c r="R93" i="2" s="1"/>
  <c r="P94" i="2"/>
  <c r="P93" i="2"/>
  <c r="BI90" i="2"/>
  <c r="BH90" i="2"/>
  <c r="BG90" i="2"/>
  <c r="BF90" i="2"/>
  <c r="T90" i="2"/>
  <c r="T89" i="2" s="1"/>
  <c r="R90" i="2"/>
  <c r="R89" i="2"/>
  <c r="P90" i="2"/>
  <c r="P89" i="2" s="1"/>
  <c r="BI86" i="2"/>
  <c r="BH86" i="2"/>
  <c r="BG86" i="2"/>
  <c r="BF86" i="2"/>
  <c r="T86" i="2"/>
  <c r="R86" i="2"/>
  <c r="P86" i="2"/>
  <c r="J80" i="2"/>
  <c r="F80" i="2"/>
  <c r="J79" i="2"/>
  <c r="F79" i="2"/>
  <c r="F77" i="2"/>
  <c r="E75" i="2"/>
  <c r="J55" i="2"/>
  <c r="F55" i="2"/>
  <c r="J54" i="2"/>
  <c r="F54" i="2"/>
  <c r="F52" i="2"/>
  <c r="E50" i="2"/>
  <c r="J12" i="2"/>
  <c r="J52" i="2" s="1"/>
  <c r="E7" i="2"/>
  <c r="E73" i="2" s="1"/>
  <c r="L50" i="1"/>
  <c r="AM50" i="1"/>
  <c r="AM49" i="1"/>
  <c r="L49" i="1"/>
  <c r="AM47" i="1"/>
  <c r="L47" i="1"/>
  <c r="L45" i="1"/>
  <c r="L44" i="1"/>
  <c r="BK207" i="3"/>
  <c r="BK219" i="3"/>
  <c r="J255" i="3"/>
  <c r="BK263" i="3"/>
  <c r="J164" i="3"/>
  <c r="BK258" i="3"/>
  <c r="BK155" i="3"/>
  <c r="J274" i="3"/>
  <c r="BK301" i="3"/>
  <c r="J130" i="3"/>
  <c r="J155" i="3"/>
  <c r="J271" i="3"/>
  <c r="J113" i="3"/>
  <c r="BK211" i="3"/>
  <c r="J240" i="3"/>
  <c r="BK94" i="2"/>
  <c r="J151" i="3"/>
  <c r="J244" i="3"/>
  <c r="J231" i="3"/>
  <c r="BK213" i="3"/>
  <c r="J159" i="3"/>
  <c r="J178" i="3"/>
  <c r="J94" i="2"/>
  <c r="BK215" i="3"/>
  <c r="BK151" i="3"/>
  <c r="J101" i="3"/>
  <c r="BK274" i="3"/>
  <c r="BK168" i="3"/>
  <c r="BK86" i="2"/>
  <c r="BK178" i="3"/>
  <c r="J200" i="3"/>
  <c r="BK236" i="3"/>
  <c r="J97" i="3"/>
  <c r="BK279" i="3"/>
  <c r="J186" i="3"/>
  <c r="J213" i="3"/>
  <c r="J207" i="3"/>
  <c r="BK297" i="3"/>
  <c r="BK294" i="3"/>
  <c r="J301" i="3"/>
  <c r="BK101" i="3"/>
  <c r="J193" i="3"/>
  <c r="J175" i="3"/>
  <c r="J211" i="3"/>
  <c r="BK159" i="3"/>
  <c r="J168" i="3"/>
  <c r="BK130" i="3"/>
  <c r="AS54" i="1"/>
  <c r="J282" i="3"/>
  <c r="J139" i="3"/>
  <c r="BK231" i="3"/>
  <c r="BK308" i="3"/>
  <c r="J105" i="3"/>
  <c r="J287" i="3"/>
  <c r="J215" i="3"/>
  <c r="J236" i="3"/>
  <c r="J219" i="3"/>
  <c r="BK186" i="3"/>
  <c r="BK271" i="3"/>
  <c r="J297" i="3"/>
  <c r="J90" i="2"/>
  <c r="J93" i="3"/>
  <c r="BK182" i="3"/>
  <c r="BK97" i="3"/>
  <c r="BK193" i="3"/>
  <c r="J263" i="3"/>
  <c r="J294" i="3"/>
  <c r="BK282" i="3"/>
  <c r="BK240" i="3"/>
  <c r="BK105" i="3"/>
  <c r="BK200" i="3"/>
  <c r="J248" i="3"/>
  <c r="J182" i="3"/>
  <c r="J223" i="3"/>
  <c r="BK164" i="3"/>
  <c r="BK287" i="3"/>
  <c r="BK142" i="3"/>
  <c r="J227" i="3"/>
  <c r="J142" i="3"/>
  <c r="BK93" i="3"/>
  <c r="BK175" i="3"/>
  <c r="J86" i="2"/>
  <c r="BK305" i="3"/>
  <c r="J171" i="3"/>
  <c r="BK122" i="3"/>
  <c r="BK223" i="3"/>
  <c r="J258" i="3"/>
  <c r="BK90" i="2"/>
  <c r="BK113" i="3"/>
  <c r="J122" i="3"/>
  <c r="BK171" i="3"/>
  <c r="J279" i="3"/>
  <c r="J305" i="3"/>
  <c r="BK227" i="3"/>
  <c r="BK248" i="3"/>
  <c r="BK244" i="3"/>
  <c r="BK255" i="3"/>
  <c r="J308" i="3"/>
  <c r="BK139" i="3"/>
  <c r="R92" i="3" l="1"/>
  <c r="R192" i="3"/>
  <c r="BK243" i="3"/>
  <c r="J243" i="3" s="1"/>
  <c r="J66" i="3" s="1"/>
  <c r="R85" i="2"/>
  <c r="BK163" i="3"/>
  <c r="J163" i="3" s="1"/>
  <c r="J62" i="3" s="1"/>
  <c r="T192" i="3"/>
  <c r="P262" i="3"/>
  <c r="BK85" i="2"/>
  <c r="J85" i="2" s="1"/>
  <c r="P163" i="3"/>
  <c r="BK222" i="3"/>
  <c r="J222" i="3" s="1"/>
  <c r="J64" i="3" s="1"/>
  <c r="R243" i="3"/>
  <c r="R278" i="3"/>
  <c r="P85" i="2"/>
  <c r="P84" i="2" s="1"/>
  <c r="P83" i="2" s="1"/>
  <c r="AU55" i="1" s="1"/>
  <c r="P92" i="3"/>
  <c r="T163" i="3"/>
  <c r="R222" i="3"/>
  <c r="P235" i="3"/>
  <c r="BK262" i="3"/>
  <c r="J262" i="3" s="1"/>
  <c r="J67" i="3" s="1"/>
  <c r="BK278" i="3"/>
  <c r="J278" i="3" s="1"/>
  <c r="J68" i="3" s="1"/>
  <c r="BK286" i="3"/>
  <c r="BK285" i="3" s="1"/>
  <c r="J285" i="3" s="1"/>
  <c r="J69" i="3" s="1"/>
  <c r="T85" i="2"/>
  <c r="T84" i="2" s="1"/>
  <c r="T83" i="2" s="1"/>
  <c r="BK92" i="3"/>
  <c r="J92" i="3" s="1"/>
  <c r="J61" i="3" s="1"/>
  <c r="BK192" i="3"/>
  <c r="J192" i="3" s="1"/>
  <c r="J63" i="3" s="1"/>
  <c r="T222" i="3"/>
  <c r="R235" i="3"/>
  <c r="T243" i="3"/>
  <c r="P278" i="3"/>
  <c r="P286" i="3"/>
  <c r="P285" i="3" s="1"/>
  <c r="T92" i="3"/>
  <c r="P192" i="3"/>
  <c r="BK235" i="3"/>
  <c r="J235" i="3" s="1"/>
  <c r="J65" i="3" s="1"/>
  <c r="T235" i="3"/>
  <c r="R262" i="3"/>
  <c r="T278" i="3"/>
  <c r="R286" i="3"/>
  <c r="R285" i="3" s="1"/>
  <c r="R163" i="3"/>
  <c r="P222" i="3"/>
  <c r="P243" i="3"/>
  <c r="T262" i="3"/>
  <c r="T286" i="3"/>
  <c r="T285" i="3" s="1"/>
  <c r="BK93" i="2"/>
  <c r="J93" i="2" s="1"/>
  <c r="J63" i="2" s="1"/>
  <c r="BK89" i="2"/>
  <c r="J89" i="2" s="1"/>
  <c r="J62" i="2" s="1"/>
  <c r="BE97" i="3"/>
  <c r="BE139" i="3"/>
  <c r="BE142" i="3"/>
  <c r="BE175" i="3"/>
  <c r="BE200" i="3"/>
  <c r="BE255" i="3"/>
  <c r="E80" i="3"/>
  <c r="BE93" i="3"/>
  <c r="BE168" i="3"/>
  <c r="BE207" i="3"/>
  <c r="BE223" i="3"/>
  <c r="BE227" i="3"/>
  <c r="BE231" i="3"/>
  <c r="BE244" i="3"/>
  <c r="BE263" i="3"/>
  <c r="BE282" i="3"/>
  <c r="BE287" i="3"/>
  <c r="BE113" i="3"/>
  <c r="BE122" i="3"/>
  <c r="BE213" i="3"/>
  <c r="BE215" i="3"/>
  <c r="BE271" i="3"/>
  <c r="BE155" i="3"/>
  <c r="BE164" i="3"/>
  <c r="BE219" i="3"/>
  <c r="BE236" i="3"/>
  <c r="BE258" i="3"/>
  <c r="BE274" i="3"/>
  <c r="BE308" i="3"/>
  <c r="BE193" i="3"/>
  <c r="BE130" i="3"/>
  <c r="BE171" i="3"/>
  <c r="BE182" i="3"/>
  <c r="BE240" i="3"/>
  <c r="BE297" i="3"/>
  <c r="J84" i="3"/>
  <c r="BE105" i="3"/>
  <c r="BE151" i="3"/>
  <c r="BE186" i="3"/>
  <c r="BE248" i="3"/>
  <c r="BE279" i="3"/>
  <c r="BE101" i="3"/>
  <c r="BE159" i="3"/>
  <c r="BE178" i="3"/>
  <c r="BE211" i="3"/>
  <c r="BE294" i="3"/>
  <c r="BE301" i="3"/>
  <c r="BE305" i="3"/>
  <c r="E48" i="2"/>
  <c r="J77" i="2"/>
  <c r="BE94" i="2"/>
  <c r="BE86" i="2"/>
  <c r="BE90" i="2"/>
  <c r="F36" i="3"/>
  <c r="BC56" i="1" s="1"/>
  <c r="J34" i="3"/>
  <c r="AW56" i="1" s="1"/>
  <c r="F35" i="2"/>
  <c r="BB55" i="1" s="1"/>
  <c r="F35" i="3"/>
  <c r="BB56" i="1" s="1"/>
  <c r="F34" i="3"/>
  <c r="BA56" i="1" s="1"/>
  <c r="F37" i="3"/>
  <c r="BD56" i="1" s="1"/>
  <c r="F37" i="2"/>
  <c r="BD55" i="1" s="1"/>
  <c r="J34" i="2"/>
  <c r="AW55" i="1" s="1"/>
  <c r="F34" i="2"/>
  <c r="BA55" i="1" s="1"/>
  <c r="F36" i="2"/>
  <c r="BC55" i="1" s="1"/>
  <c r="J61" i="2" l="1"/>
  <c r="J84" i="2"/>
  <c r="J83" i="2" s="1"/>
  <c r="R84" i="2"/>
  <c r="R83" i="2" s="1"/>
  <c r="BK84" i="2"/>
  <c r="J60" i="2" s="1"/>
  <c r="P91" i="3"/>
  <c r="P90" i="3" s="1"/>
  <c r="AU56" i="1" s="1"/>
  <c r="AU54" i="1" s="1"/>
  <c r="T91" i="3"/>
  <c r="T90" i="3" s="1"/>
  <c r="R91" i="3"/>
  <c r="R90" i="3" s="1"/>
  <c r="BK91" i="3"/>
  <c r="J91" i="3" s="1"/>
  <c r="J60" i="3" s="1"/>
  <c r="J286" i="3"/>
  <c r="J70" i="3" s="1"/>
  <c r="F33" i="2"/>
  <c r="AZ55" i="1" s="1"/>
  <c r="F33" i="3"/>
  <c r="AZ56" i="1" s="1"/>
  <c r="BA54" i="1"/>
  <c r="W30" i="1" s="1"/>
  <c r="J33" i="3"/>
  <c r="AV56" i="1" s="1"/>
  <c r="AT56" i="1" s="1"/>
  <c r="BC54" i="1"/>
  <c r="AY54" i="1" s="1"/>
  <c r="J33" i="2"/>
  <c r="AV55" i="1" s="1"/>
  <c r="AT55" i="1" s="1"/>
  <c r="BD54" i="1"/>
  <c r="W33" i="1" s="1"/>
  <c r="BB54" i="1"/>
  <c r="W31" i="1" s="1"/>
  <c r="BK83" i="2" l="1"/>
  <c r="J30" i="2" s="1"/>
  <c r="AG55" i="1" s="1"/>
  <c r="BK90" i="3"/>
  <c r="J90" i="3" s="1"/>
  <c r="J30" i="3" s="1"/>
  <c r="AG56" i="1" s="1"/>
  <c r="AN55" i="1"/>
  <c r="J59" i="2"/>
  <c r="W32" i="1"/>
  <c r="AX54" i="1"/>
  <c r="AW54" i="1"/>
  <c r="AK30" i="1" s="1"/>
  <c r="AZ54" i="1"/>
  <c r="W29" i="1" s="1"/>
  <c r="J39" i="2" l="1"/>
  <c r="J39" i="3"/>
  <c r="J59" i="3"/>
  <c r="AN56" i="1"/>
  <c r="AG54" i="1"/>
  <c r="AK26" i="1" s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<sst xmlns="http://schemas.openxmlformats.org/spreadsheetml/2006/main" count="2755" uniqueCount="670">
  <si>
    <t>Export Komplet</t>
  </si>
  <si>
    <t>VZ</t>
  </si>
  <si>
    <t>2.0</t>
  </si>
  <si>
    <t/>
  </si>
  <si>
    <t>False</t>
  </si>
  <si>
    <t>{105b2559-8189-4442-a870-bc799dc20de9}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</si>
  <si>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</si>
  <si>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</si>
  <si>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</si>
  <si>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</si>
  <si>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</si>
  <si>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</si>
  <si>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</si>
  <si>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</si>
  <si>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2023066-R2</t>
  </si>
  <si>
    <t>Stavba:</t>
  </si>
  <si>
    <t>Opěrná zeď u rekreačního objektu č.ev.117, k.ú. Královka, Šluknov</t>
  </si>
  <si>
    <t>KSO:</t>
  </si>
  <si>
    <t>CC-CZ:</t>
  </si>
  <si>
    <t>Místo:</t>
  </si>
  <si>
    <t>p.p.č.k. 19/3,19/6,687, k.ú.Královka</t>
  </si>
  <si>
    <t>Datum:</t>
  </si>
  <si>
    <t>30. 11. 2023</t>
  </si>
  <si>
    <t>Zadavatel:</t>
  </si>
  <si>
    <t>IČ:</t>
  </si>
  <si>
    <t>Město Šluknov</t>
  </si>
  <si>
    <t>DIČ:</t>
  </si>
  <si>
    <t>Zhotovitel:</t>
  </si>
  <si>
    <t>bude vybrán</t>
  </si>
  <si>
    <t>Projektant:</t>
  </si>
  <si>
    <t>ProProjekt s.r.o.</t>
  </si>
  <si>
    <t>True</t>
  </si>
  <si>
    <t>Zpracovatel:</t>
  </si>
  <si>
    <t>Jakub Hon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</si>
  <si>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</si>
  <si>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</si>
  <si>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</si>
  <si>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</si>
  <si>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</si>
  <si>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</si>
  <si>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</si>
  <si>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</si>
  <si>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</si>
  <si>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</si>
  <si>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</si>
  <si>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</si>
  <si>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</si>
  <si>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</si>
  <si>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</si>
  <si>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</si>
  <si>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</si>
  <si>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</si>
  <si>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</si>
  <si>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</si>
  <si>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</si>
  <si>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</si>
  <si>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</si>
  <si>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</si>
  <si>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</si>
  <si>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</si>
  <si>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</si>
  <si>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</si>
  <si>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</si>
  <si>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</si>
  <si>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</si>
  <si>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</si>
  <si>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</si>
  <si>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</si>
  <si>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</si>
  <si>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</si>
  <si>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</si>
  <si>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</si>
  <si>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</si>
  <si>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</si>
  <si>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</si>
  <si>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</si>
  <si>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 xml:space="preserve">Vedlejší rozpočtové náklady </t>
  </si>
  <si>
    <t>STA</t>
  </si>
  <si>
    <t>1</t>
  </si>
  <si>
    <t>{02284da1-0209-44fb-a238-acd80183d3d2}</t>
  </si>
  <si>
    <t>2</t>
  </si>
  <si>
    <t>SO 01</t>
  </si>
  <si>
    <t>Opěrná zeď</t>
  </si>
  <si>
    <t>{55cef472-a917-4b1c-96ce-b47e99e7669a}</t>
  </si>
  <si>
    <t>KRYCÍ LIST SOUPISU PRACÍ</t>
  </si>
  <si>
    <t>Objekt:</t>
  </si>
  <si>
    <t xml:space="preserve">SO 0 - Vedlejší rozpočtové náklady 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</si>
  <si>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</si>
  <si>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</si>
  <si>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</si>
  <si>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</si>
  <si>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</si>
  <si>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</si>
  <si>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</si>
  <si>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</si>
  <si>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</si>
  <si>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</si>
  <si>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</si>
  <si>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</si>
  <si>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</si>
  <si>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</si>
  <si>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</si>
  <si>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</si>
  <si>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</si>
  <si>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</si>
  <si>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</si>
  <si>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</si>
  <si>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</si>
  <si>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</si>
  <si>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</si>
  <si>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</si>
  <si>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</si>
  <si>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</si>
  <si>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</si>
  <si>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</si>
  <si>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</si>
  <si>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</si>
  <si>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…</t>
  </si>
  <si>
    <t>CS ÚRS 2023 01</t>
  </si>
  <si>
    <t>1024</t>
  </si>
  <si>
    <t>391847168</t>
  </si>
  <si>
    <t>PP</t>
  </si>
  <si>
    <t>Online PSC</t>
  </si>
  <si>
    <t>https://podminky.urs.cz/item/CS_URS_2023_01/012103000</t>
  </si>
  <si>
    <t>3</t>
  </si>
  <si>
    <t>VRN3</t>
  </si>
  <si>
    <t>Zařízení staveniště</t>
  </si>
  <si>
    <t>4</t>
  </si>
  <si>
    <t>030001000</t>
  </si>
  <si>
    <t>1463684315</t>
  </si>
  <si>
    <t>Zařízení staveniště včetně zabezpečení stavby</t>
  </si>
  <si>
    <t>https://podminky.urs.cz/item/CS_URS_2023_01/030001000</t>
  </si>
  <si>
    <t>VRN7</t>
  </si>
  <si>
    <t>Provozní vlivy</t>
  </si>
  <si>
    <t>6</t>
  </si>
  <si>
    <t>070001000</t>
  </si>
  <si>
    <t>Provozní vlivy včetně DIO, DIR, dopravního značení a poplatků</t>
  </si>
  <si>
    <t>-160772784</t>
  </si>
  <si>
    <t>https://podminky.urs.cz/item/CS_URS_2023_01/070001000</t>
  </si>
  <si>
    <t>Ostatní náklady</t>
  </si>
  <si>
    <t>8</t>
  </si>
  <si>
    <t>SO 01 - Opěrná zeď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</si>
  <si>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</si>
  <si>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</si>
  <si>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</si>
  <si>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</si>
  <si>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</si>
  <si>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</si>
  <si>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</si>
  <si>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</si>
  <si>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</si>
  <si>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</si>
  <si>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</si>
  <si>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</si>
  <si>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</si>
  <si>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</si>
  <si>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</si>
  <si>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</si>
  <si>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</si>
  <si>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CS ÚRS 2023 02</t>
  </si>
  <si>
    <t>-1101300115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</si>
  <si>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</si>
  <si>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</si>
  <si>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VV</t>
  </si>
  <si>
    <t>2*2 "demontáž stávající dlažby ke zpětné montáži</t>
  </si>
  <si>
    <t>113107325</t>
  </si>
  <si>
    <t>Odstranění podkladu z kameniva drceného tl přes 400 do 500 mm strojně pl do 50 m2</t>
  </si>
  <si>
    <t>287272966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</si>
  <si>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</si>
  <si>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https://podminky.urs.cz/item/CS_URS_2023_02/113107325</t>
  </si>
  <si>
    <t>12,5*2,5</t>
  </si>
  <si>
    <t>113107343</t>
  </si>
  <si>
    <t>Odstranění podkladu živičného tl přes 100 do 150 mm strojně pl do 50 m2</t>
  </si>
  <si>
    <t>-989573670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</si>
  <si>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</si>
  <si>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https://podminky.urs.cz/item/CS_URS_2023_02/113107343</t>
  </si>
  <si>
    <t>122151503</t>
  </si>
  <si>
    <t>Odkopávky a prokopávky zapažené v hornině třídy těžitelnosti I skupiny 1 a 2 objem do 100 m3 strojně</t>
  </si>
  <si>
    <t>m3</t>
  </si>
  <si>
    <t>562109379</t>
  </si>
  <si>
    <t>Odkopávky a prokopávky zapažené strojně v hornině třídy těžitelnosti I skupiny 1 a 2 přes 50 do 100 m3</t>
  </si>
  <si>
    <t>https://podminky.urs.cz/item/CS_URS_2023_02/122151503</t>
  </si>
  <si>
    <t>4,22*12,5 "vysvahování v komunikaci</t>
  </si>
  <si>
    <t>14,08*1 "Pohled C-C - venkovní část</t>
  </si>
  <si>
    <t>7,27*1 "Pohled B-B - venkovní část</t>
  </si>
  <si>
    <t>22*0,5*0,5 "vnitřní část</t>
  </si>
  <si>
    <t>Součet</t>
  </si>
  <si>
    <t>162251101</t>
  </si>
  <si>
    <t>Vodorovné přemístění do 20 m výkopku/sypaniny z horniny třídy těžitelnosti I skupiny 1 až 3</t>
  </si>
  <si>
    <t>439347695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</si>
  <si>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</si>
  <si>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https://podminky.urs.cz/item/CS_URS_2023_02/162251101</t>
  </si>
  <si>
    <t>4,22*12,5 "Odtěžení v komunikace  -Pohled A-A</t>
  </si>
  <si>
    <t>14,08*1 "Pohled C-C</t>
  </si>
  <si>
    <t>7,27*1 "Pohled B-B</t>
  </si>
  <si>
    <t>90,225 "štěrk a recyklát na zásyp</t>
  </si>
  <si>
    <t>162751117</t>
  </si>
  <si>
    <t>Vodorovné přemístění přes 9 000 do 10000 m výkopku/sypaniny z horniny třídy těžitelnosti I skupiny 1 až 3</t>
  </si>
  <si>
    <t>-322761442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</si>
  <si>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</si>
  <si>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</si>
  <si>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14,08*1 "stávající stěna - Pohled C-C</t>
  </si>
  <si>
    <t>7,27*1 "stávající stěna - Pohled B-B</t>
  </si>
  <si>
    <t>167151101</t>
  </si>
  <si>
    <t>Nakládání výkopku z hornin třídy těžitelnosti I skupiny 1 až 3 do 100 m3</t>
  </si>
  <si>
    <t>1422399253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</si>
  <si>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</si>
  <si>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</si>
  <si>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9</t>
  </si>
  <si>
    <t>t</t>
  </si>
  <si>
    <t>655935320</t>
  </si>
  <si>
    <t>79,6</t>
  </si>
  <si>
    <t>79,6*2 'Přepočtené koeficientem množství</t>
  </si>
  <si>
    <t>10</t>
  </si>
  <si>
    <t>174151101</t>
  </si>
  <si>
    <t>Zásyp jam, šachet rýh nebo kolem objektů sypaninou se zhutněním</t>
  </si>
  <si>
    <t>2128071636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</si>
  <si>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</si>
  <si>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</si>
  <si>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2,10*12,5 "pohled A-A - betonový recyklát</t>
  </si>
  <si>
    <t>2,97*12,5 "pohled A-A - štěrk 16/32</t>
  </si>
  <si>
    <t>14,08*1"stávající stěna - Pohled C-C - štěrk 16/32</t>
  </si>
  <si>
    <t>7,27*1 "stávající stěna - Pohled B-B - štěrk 16/32</t>
  </si>
  <si>
    <t>22*0,5*0,5 "vnitřní část - štěrk 16/32</t>
  </si>
  <si>
    <t>11</t>
  </si>
  <si>
    <t>M</t>
  </si>
  <si>
    <t>58343930</t>
  </si>
  <si>
    <t>kamenivo drcené hrubé frakce 16/32</t>
  </si>
  <si>
    <t>360738771</t>
  </si>
  <si>
    <t>63,975</t>
  </si>
  <si>
    <t>63,975*2 'Přepočtené koeficientem množství</t>
  </si>
  <si>
    <t>12</t>
  </si>
  <si>
    <t>58981124</t>
  </si>
  <si>
    <t>recyklát betonový frakce 16/32</t>
  </si>
  <si>
    <t>-166870659</t>
  </si>
  <si>
    <t>26,25</t>
  </si>
  <si>
    <t>26,25*2 'Přepočtené koeficientem množství</t>
  </si>
  <si>
    <t>13</t>
  </si>
  <si>
    <t>182151111</t>
  </si>
  <si>
    <t>Svahování v zářezech v hornině třídy těžitelnosti I skupiny 1 až 3 strojně</t>
  </si>
  <si>
    <t>1750127863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</si>
  <si>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</si>
  <si>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</si>
  <si>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23*1</t>
  </si>
  <si>
    <t>Zakládání</t>
  </si>
  <si>
    <t>14</t>
  </si>
  <si>
    <t>212792211</t>
  </si>
  <si>
    <t>Odvodnění mostní opěry - drenážní flexibilní plastové potrubí DN 100</t>
  </si>
  <si>
    <t>m</t>
  </si>
  <si>
    <t>-27019918</t>
  </si>
  <si>
    <t>Odvodnění mostní opěry z plastových trub drenážní potrubí flexibilní DN 100</t>
  </si>
  <si>
    <t>https://podminky.urs.cz/item/CS_URS_2023_02/212792211</t>
  </si>
  <si>
    <t>23</t>
  </si>
  <si>
    <t>212972112</t>
  </si>
  <si>
    <t>Opláštění drenážních trub filtrační textilií DN 100</t>
  </si>
  <si>
    <t>-1587563822</t>
  </si>
  <si>
    <t>https://podminky.urs.cz/item/CS_URS_2023_02/212972112</t>
  </si>
  <si>
    <t>16</t>
  </si>
  <si>
    <t>271532212</t>
  </si>
  <si>
    <t>Podsyp pod základové konstrukce se zhutněním z hrubého kameniva frakce 16 až 32 mm</t>
  </si>
  <si>
    <t>868500678</t>
  </si>
  <si>
    <t>Podsyp pod základové konstrukce se zhutněním a urovnáním povrchu z kameniva hrubého, frakce 16 - 32 mm</t>
  </si>
  <si>
    <t>https://podminky.urs.cz/item/CS_URS_2023_02/271532212</t>
  </si>
  <si>
    <t>(13,27+3+6,5)*1,2*0,1 "pod základové pasy</t>
  </si>
  <si>
    <t>17</t>
  </si>
  <si>
    <t>274322511-R1</t>
  </si>
  <si>
    <t>Základové pasy ze ŽB se zvýšenými nároky na prostředí tř. C 25/30</t>
  </si>
  <si>
    <t>-1434464376</t>
  </si>
  <si>
    <t>Základy z betonu železového (bez výztuže) pasy z betonu se zvýšenými nároky na prostředí tř. C 20/25-XC2</t>
  </si>
  <si>
    <t>(13,27+3+6,5)*1,2*0,5 " základové pasy</t>
  </si>
  <si>
    <t>18</t>
  </si>
  <si>
    <t>274351121</t>
  </si>
  <si>
    <t>Zřízení bednění základových pasů rovného</t>
  </si>
  <si>
    <t>-1653840603</t>
  </si>
  <si>
    <t>Bednění základů pasů rovné zřízení</t>
  </si>
  <si>
    <t>https://podminky.urs.cz/item/CS_URS_2023_02/274351121</t>
  </si>
  <si>
    <t>48*0,5</t>
  </si>
  <si>
    <t>19</t>
  </si>
  <si>
    <t>274351122</t>
  </si>
  <si>
    <t>Odstranění bednění základových pasů rovného</t>
  </si>
  <si>
    <t>1758942283</t>
  </si>
  <si>
    <t>Bednění základů pasů rovné odstranění</t>
  </si>
  <si>
    <t>https://podminky.urs.cz/item/CS_URS_2023_02/274351122</t>
  </si>
  <si>
    <t>20</t>
  </si>
  <si>
    <t>274361321</t>
  </si>
  <si>
    <t>Výztuž základových pasů betonářskou ocelí 11 375 (EZ)</t>
  </si>
  <si>
    <t>1138320061</t>
  </si>
  <si>
    <t>Výztuž základů pasů z betonářské oceli 11 375 (EZ)</t>
  </si>
  <si>
    <t>https://podminky.urs.cz/item/CS_URS_2023_02/274361321</t>
  </si>
  <si>
    <t>(25,1*8)*0,395/1000 "Vodorovná R8</t>
  </si>
  <si>
    <t>(2,2*100)*0,89/1000 "Třmínky R12</t>
  </si>
  <si>
    <t>Svislé a kompletní konstrukce</t>
  </si>
  <si>
    <t>311113146</t>
  </si>
  <si>
    <t>Nosná zeď tl přes 400 do 500 mm z hladkých tvárnic ztraceného bednění včetně výplně z betonu tř. C 20/25</t>
  </si>
  <si>
    <t>-1492516135</t>
  </si>
  <si>
    <t>Nadzákladové zdi z tvárnic ztraceného bednění betonových hladkých, včetně výplně z betonu třídy C 20/25, tloušťky zdiva přes 400 do 500 mm</t>
  </si>
  <si>
    <t>https://podminky.urs.cz/item/CS_URS_2023_02/311113146</t>
  </si>
  <si>
    <t>(10,5*2,25)+(2*1,75)+(1*2) "Pohled A-A</t>
  </si>
  <si>
    <t>(5*1,75)+(0,5*1,5)+(0,5*1,25)+(0,5*1) "Pohled C-C</t>
  </si>
  <si>
    <t>(1*2,25)+(0,5*2)+(0,5*1,75)+(0,5*1,5)+(0,5*1) " Pohled B-B</t>
  </si>
  <si>
    <t>22</t>
  </si>
  <si>
    <t>311361321</t>
  </si>
  <si>
    <t>Výztuž nosných zdí betonářskou ocelí 11 375</t>
  </si>
  <si>
    <t>337408156</t>
  </si>
  <si>
    <t>Výztuž nadzákladových zdí nosných svislých nebo odkloněných od svislice, rovných nebo oblých z betonářské oceli 11 375 (EZ)</t>
  </si>
  <si>
    <t>https://podminky.urs.cz/item/CS_URS_2023_02/311361321</t>
  </si>
  <si>
    <t>((12,5*6*2)+(11,5*2)+(10,5*2)+(7*3*2)+(6,5*2)+(6*2)+(5,5*2)+(3,5*3*2)+(3*2*2)+(2,5*2)+(2*2)+(1,5*2))*0,395/1000 "Vodorovná R8</t>
  </si>
  <si>
    <t>((1,75*50)+(0,25*46)+(0,25*42)+(1,5*28)+(0,25*26)+(0,25*24)+(0,25*22)+(1,5*14)+(0,5*12)+(0,25*10)+(0,25*8)+(0,25*6))*0,89/1000 "Svislá R12</t>
  </si>
  <si>
    <t>((1,75*50)+(0,25*46)+(0,25*42)+(1,5*28)+(0,25*26)+(0,25*24)+(0,25*22)+(1,5*14)+(0,5*12)+(0,25*10)+(0,25*8)+(0,25*6))*0,62/1000 "Svislá R10</t>
  </si>
  <si>
    <t>338171113</t>
  </si>
  <si>
    <t>Osazování sloupků a vzpěr plotových ocelových v do 2 m se zabetonováním</t>
  </si>
  <si>
    <t>kus</t>
  </si>
  <si>
    <t>-1901525614</t>
  </si>
  <si>
    <t>Montáž sloupků a vzpěr plotových ocelových trubkových nebo profilovaných výšky do 2 m se zabetonováním do 0,08 m3 do připravených jamek</t>
  </si>
  <si>
    <t>https://podminky.urs.cz/item/CS_URS_2023_02/338171113</t>
  </si>
  <si>
    <t>24</t>
  </si>
  <si>
    <t>55342252</t>
  </si>
  <si>
    <t>sloupek plotový průběžný Pz a komaxitový 2000/38x1,5mm</t>
  </si>
  <si>
    <t>1604486967</t>
  </si>
  <si>
    <t>25</t>
  </si>
  <si>
    <t>3480000-R1</t>
  </si>
  <si>
    <t>137815567</t>
  </si>
  <si>
    <t>D+M plotová stříška lepená mrazuvzdorným lepidlem z tvarovek hladkých, sedlového tvaru přírodní barvy, tloušťka zdiva 500mm</t>
  </si>
  <si>
    <t>26</t>
  </si>
  <si>
    <t>348401120</t>
  </si>
  <si>
    <t>Montáž oplocení ze strojového pletiva s napínacími dráty v do 1,6 m</t>
  </si>
  <si>
    <t>-1858685568</t>
  </si>
  <si>
    <t>Montáž oplocení z pletiva strojového s napínacími dráty do 1,6 m</t>
  </si>
  <si>
    <t>https://podminky.urs.cz/item/CS_URS_2023_02/348401120</t>
  </si>
  <si>
    <t>12,5</t>
  </si>
  <si>
    <t>27</t>
  </si>
  <si>
    <t>31327513</t>
  </si>
  <si>
    <t>pletivo drátěné plastifikované se čtvercovými oky 55/2,5mm v 1600mm</t>
  </si>
  <si>
    <t>-829319912</t>
  </si>
  <si>
    <t>12,5*1,05 'Přepočtené koeficientem množství</t>
  </si>
  <si>
    <t>Komunikace pozemní</t>
  </si>
  <si>
    <t>28</t>
  </si>
  <si>
    <t>567122111</t>
  </si>
  <si>
    <t>Podklad ze směsi stmelené cementem SC C 8/10 (KSC I) tl 120 mm</t>
  </si>
  <si>
    <t>-498832779</t>
  </si>
  <si>
    <t>Podklad ze směsi stmelené cementem SC bez dilatačních spár, s rozprostřením a zhutněním SC C 8/10 (KSC I), po zhutnění tl. 120 mm</t>
  </si>
  <si>
    <t>https://podminky.urs.cz/item/CS_URS_2023_02/567122111</t>
  </si>
  <si>
    <t>31</t>
  </si>
  <si>
    <t>577145112</t>
  </si>
  <si>
    <t>Asfaltový beton vrstva ložní ACL 16 (ABH) tl 50 mm š do 3 m z nemodifikovaného asfaltu</t>
  </si>
  <si>
    <t>1055402396</t>
  </si>
  <si>
    <t>Asfaltový beton vrstva ložní ACL 16 (ABH) s rozprostřením a zhutněním z nemodifikovaného asfaltu v pruhu šířky do 3 m, po zhutnění tl. 50 mm</t>
  </si>
  <si>
    <t>https://podminky.urs.cz/item/CS_URS_2023_02/577145112</t>
  </si>
  <si>
    <t>32</t>
  </si>
  <si>
    <t>596211111</t>
  </si>
  <si>
    <t>Kladení zámkové dlažby komunikací pro pěší ručně tl 60 mm skupiny A pl přes 50 do 100 m2</t>
  </si>
  <si>
    <t>2100577401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</si>
  <si>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</si>
  <si>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</si>
  <si>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2*2 "zpětná montáž zámkové dlažby</t>
  </si>
  <si>
    <t>Trubní vedení</t>
  </si>
  <si>
    <t>34</t>
  </si>
  <si>
    <t>871212201</t>
  </si>
  <si>
    <t>Potrubí pro závlahy v otevřeném výkopu HDPE PE 100 SDR 17 PN10 50x3</t>
  </si>
  <si>
    <t>-1721100033</t>
  </si>
  <si>
    <t>Potrubí pro závlahy v otevřeném výkopu HDPE 100 SDR17 PN10 PE 50x3</t>
  </si>
  <si>
    <t>https://podminky.urs.cz/item/CS_URS_2023_02/871212201</t>
  </si>
  <si>
    <t>23*0,7 "potrubí do opěrné stěny pro odvod vody po 1m (délka potrubí 0,7m) 23ks</t>
  </si>
  <si>
    <t>35</t>
  </si>
  <si>
    <t>8710000-R1</t>
  </si>
  <si>
    <t>Příplatek za zhotovení otvoru v opěrné stěně</t>
  </si>
  <si>
    <t>-6442299</t>
  </si>
  <si>
    <t>23 "otvory v opěrné stěně</t>
  </si>
  <si>
    <t>Ostatní konstrukce a práce, bourání</t>
  </si>
  <si>
    <t>36</t>
  </si>
  <si>
    <t>919735112</t>
  </si>
  <si>
    <t>Řezání stávajícího živičného krytu hl přes 50 do 100 mm</t>
  </si>
  <si>
    <t>1512339123</t>
  </si>
  <si>
    <t>Řezání stávajícího živičného krytu nebo podkladu hloubky přes 50 do 100 mm</t>
  </si>
  <si>
    <t>https://podminky.urs.cz/item/CS_URS_2023_02/919735112</t>
  </si>
  <si>
    <t>2,5+2,5 "stávající cesta</t>
  </si>
  <si>
    <t>37</t>
  </si>
  <si>
    <t>962022591</t>
  </si>
  <si>
    <t>Bourání zdiva nadzákladového kamenného na sucho přes 1 m3</t>
  </si>
  <si>
    <t>1151551787</t>
  </si>
  <si>
    <t>https://podminky.urs.cz/item/CS_URS_2023_02/962022591</t>
  </si>
  <si>
    <t xml:space="preserve">32,87*1 "stávající stěna - pohled A-A </t>
  </si>
  <si>
    <t>38</t>
  </si>
  <si>
    <t>966071721</t>
  </si>
  <si>
    <t>Bourání sloupků a vzpěr plotových ocelových do 2,5 m odřezáním</t>
  </si>
  <si>
    <t>-300101702</t>
  </si>
  <si>
    <t>Bourání plotových sloupků a vzpěr ocelových trubkových nebo profilovaných výšky do 2,50 m odřezáním</t>
  </si>
  <si>
    <t>https://podminky.urs.cz/item/CS_URS_2023_02/966071721</t>
  </si>
  <si>
    <t>39</t>
  </si>
  <si>
    <t>966071821</t>
  </si>
  <si>
    <t>Rozebrání oplocení z drátěného pletiva se čtvercovými oky v do 1,6 m</t>
  </si>
  <si>
    <t>86457589</t>
  </si>
  <si>
    <t>Rozebrání oplocení z pletiva drátěného se čtvercovými oky, výšky do 1,6 m</t>
  </si>
  <si>
    <t>https://podminky.urs.cz/item/CS_URS_2023_02/966071821</t>
  </si>
  <si>
    <t>997</t>
  </si>
  <si>
    <t>Přesun sutě</t>
  </si>
  <si>
    <t>40</t>
  </si>
  <si>
    <t>997221571</t>
  </si>
  <si>
    <t>Vodorovná doprava vybouraných hmot do 1 km</t>
  </si>
  <si>
    <t>1691468397</t>
  </si>
  <si>
    <t>Vodorovná doprava vybouraných hmot bez naložení, ale se složením a s hrubým urovnáním na vzdálenost do 1 km</t>
  </si>
  <si>
    <t>https://podminky.urs.cz/item/CS_URS_2023_02/997221571</t>
  </si>
  <si>
    <t>41</t>
  </si>
  <si>
    <t>997221579</t>
  </si>
  <si>
    <t>Příplatek ZKD 1 km u vodorovné dopravy vybouraných hmot</t>
  </si>
  <si>
    <t>1870129704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</si>
  <si>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</si>
  <si>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</si>
  <si>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42</t>
  </si>
  <si>
    <t>997221612</t>
  </si>
  <si>
    <t>Nakládání vybouraných hmot na dopravní prostředky pro vodorovnou dopravu</t>
  </si>
  <si>
    <t>-1923770464</t>
  </si>
  <si>
    <t>Nakládání na dopravní prostředky pro vodorovnou dopravu vybouraných hmot</t>
  </si>
  <si>
    <t>https://podminky.urs.cz/item/CS_URS_2023_02/997221612</t>
  </si>
  <si>
    <t>44</t>
  </si>
  <si>
    <t>997221875</t>
  </si>
  <si>
    <t>Poplatek za uložení na recyklační skládce (skládkovné) stavebního odpadu asfaltového bez obsahu dehtu zatříděného do Katalogu odpadů pod kódem 17 03 02</t>
  </si>
  <si>
    <t>1438191028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</si>
  <si>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</si>
  <si>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</si>
  <si>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 xml:space="preserve">9,875 "stávající komunikace </t>
  </si>
  <si>
    <t>998</t>
  </si>
  <si>
    <t>Přesun hmot</t>
  </si>
  <si>
    <t>45</t>
  </si>
  <si>
    <t>998152111</t>
  </si>
  <si>
    <t>Přesun hmot pro montované zdi a valy v do 12 m</t>
  </si>
  <si>
    <t>-1643366812</t>
  </si>
  <si>
    <t>Přesun hmot pro zdi a valy samostatné montované z dílců železobetonových nebo z předpjatého betonu vodorovná dopravní vzdálenost do 50 m, pro zdi výšky do 12 m</t>
  </si>
  <si>
    <t>https://podminky.urs.cz/item/CS_URS_2023_02/998152111</t>
  </si>
  <si>
    <t>46</t>
  </si>
  <si>
    <t>998153211</t>
  </si>
  <si>
    <t>Přesun hmot ruční pro samostatné zdi a valy zděné nebo betonové monolitické v do 12 m</t>
  </si>
  <si>
    <t>-1849399198</t>
  </si>
  <si>
    <t>Přesun hmot ruční pro zdi a valy samostatné se svislou nosnou konstrukcí zděnou nebo monolitickou betonovou vodorovná dopravní vzdálenost do 50 m, pro zdi výšky do 12 m</t>
  </si>
  <si>
    <t>https://podminky.urs.cz/item/CS_URS_2023_02/998153211</t>
  </si>
  <si>
    <t>PSV</t>
  </si>
  <si>
    <t>Práce a dodávky PSV</t>
  </si>
  <si>
    <t>711</t>
  </si>
  <si>
    <t>Izolace proti vodě, vlhkosti a plynům</t>
  </si>
  <si>
    <t>47</t>
  </si>
  <si>
    <t>711161273</t>
  </si>
  <si>
    <t>Provedení izolace proti zemní vlhkosti svislé z nopové fólie</t>
  </si>
  <si>
    <t>363460812</t>
  </si>
  <si>
    <t>Provedení izolace proti zemní vlhkosti nopovou fólií na ploše svislé S z nopové fólie</t>
  </si>
  <si>
    <t>https://podminky.urs.cz/item/CS_URS_2023_02/711161273</t>
  </si>
  <si>
    <t>33,7+5 "Pohled A-A</t>
  </si>
  <si>
    <t>15+2,8 "Pohled C-C</t>
  </si>
  <si>
    <t>6,5+1,4 "Pohled B-B</t>
  </si>
  <si>
    <t>48</t>
  </si>
  <si>
    <t>28323005</t>
  </si>
  <si>
    <t>fólie profilovaná (nopová) drenážní HDPE s výškou nopů 8mm</t>
  </si>
  <si>
    <t>2064000216</t>
  </si>
  <si>
    <t>64,4*1,221 'Přepočtené koeficientem množství</t>
  </si>
  <si>
    <t>49</t>
  </si>
  <si>
    <t>711161383</t>
  </si>
  <si>
    <t>Izolace proti zemní vlhkosti nopovou fólií ukončení horní lištou</t>
  </si>
  <si>
    <t>1779916080</t>
  </si>
  <si>
    <t>Izolace proti zemní vlhkosti a beztlakové vodě nopovými fóliemi ostatní ukončení izolace lištou</t>
  </si>
  <si>
    <t>https://podminky.urs.cz/item/CS_URS_2023_02/711161383</t>
  </si>
  <si>
    <t>17+8+10,5</t>
  </si>
  <si>
    <t>50</t>
  </si>
  <si>
    <t>711491272</t>
  </si>
  <si>
    <t>Provedení doplňků izolace proti vodě na ploše svislé z textilií vrstva ochranná</t>
  </si>
  <si>
    <t>503918882</t>
  </si>
  <si>
    <t>Provedení doplňků izolace proti vodě textilií na ploše svislé S vrstva ochranná</t>
  </si>
  <si>
    <t>https://podminky.urs.cz/item/CS_URS_2023_02/711491272</t>
  </si>
  <si>
    <t>23*3</t>
  </si>
  <si>
    <t>51</t>
  </si>
  <si>
    <t>69311081</t>
  </si>
  <si>
    <t>geotextilie netkaná separační, ochranná, filtrační, drenážní PES 300g/m2</t>
  </si>
  <si>
    <t>1231236566</t>
  </si>
  <si>
    <t>69*1,05 'Přepočtené koeficientem množství</t>
  </si>
  <si>
    <t>52</t>
  </si>
  <si>
    <t>998711101</t>
  </si>
  <si>
    <t>Přesun hmot tonážní pro izolace proti vodě, vlhkosti a plynům v objektech v do 6 m</t>
  </si>
  <si>
    <t>-778012749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</si>
  <si>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</si>
  <si>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</si>
  <si>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</si>
  <si>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</si>
  <si>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</si>
  <si>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</si>
  <si>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</si>
  <si>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</si>
  <si>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</si>
  <si>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</si>
  <si>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</si>
  <si>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</si>
  <si>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</si>
  <si>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</si>
  <si>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</si>
  <si>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</si>
  <si>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</si>
  <si>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</si>
  <si>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</si>
  <si>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</si>
  <si>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</si>
  <si>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</si>
  <si>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</si>
  <si>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</si>
  <si>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</si>
  <si>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</si>
  <si>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</si>
  <si>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</si>
  <si>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</si>
  <si>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</si>
  <si>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</si>
  <si>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</si>
  <si>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</si>
  <si>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</si>
  <si>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</si>
  <si>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</si>
  <si>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</si>
  <si>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</si>
  <si>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</si>
  <si>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</si>
  <si>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</si>
  <si>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</si>
  <si>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</si>
  <si>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</si>
  <si>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</si>
  <si>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</si>
  <si>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</si>
  <si>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</si>
  <si>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</si>
  <si>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</si>
  <si>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</si>
  <si>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</si>
  <si>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</si>
  <si>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</si>
  <si>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</si>
  <si>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</si>
  <si>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</si>
  <si>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</si>
  <si>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</si>
  <si>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</si>
  <si>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</si>
  <si>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</si>
  <si>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</si>
  <si>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</si>
  <si>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</si>
  <si>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</si>
  <si>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</si>
  <si>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</si>
  <si>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</si>
  <si>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</si>
  <si>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</si>
  <si>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</si>
  <si>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</si>
  <si>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</si>
  <si>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</si>
  <si>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</si>
  <si>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</si>
  <si>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</si>
  <si>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</si>
  <si>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</si>
  <si>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</si>
  <si>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</si>
  <si>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</si>
  <si>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</si>
  <si>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</si>
  <si>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</si>
  <si>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</si>
  <si>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</si>
  <si>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</si>
  <si>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</si>
  <si>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</si>
  <si>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</si>
  <si>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</si>
  <si>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</si>
  <si>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</si>
  <si>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</si>
  <si>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</si>
  <si>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</si>
  <si>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</si>
  <si>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</si>
  <si>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</si>
  <si>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</si>
  <si>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</si>
  <si>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</si>
  <si>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</si>
  <si>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</si>
  <si>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</si>
  <si>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</si>
  <si>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</si>
  <si>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</si>
  <si>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</si>
  <si>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</si>
  <si>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</si>
  <si>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</si>
  <si>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</si>
  <si>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</si>
  <si>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</si>
  <si>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</si>
  <si>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</si>
  <si>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</si>
  <si>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</si>
  <si>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</si>
  <si>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</si>
  <si>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</si>
  <si>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</si>
  <si>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</si>
  <si>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</si>
  <si>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</si>
  <si>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</si>
  <si>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</si>
  <si>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</si>
  <si>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</si>
  <si>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</si>
  <si>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</si>
  <si>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</si>
  <si>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</si>
  <si>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</si>
  <si>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</si>
  <si>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</si>
  <si>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</si>
  <si>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</si>
  <si>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</si>
  <si>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</si>
  <si>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</si>
  <si>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</si>
  <si>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</si>
  <si>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</si>
  <si>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</si>
  <si>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</si>
  <si>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</si>
  <si>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</si>
  <si>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</si>
  <si>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</si>
  <si>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</si>
  <si>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</si>
  <si>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</si>
  <si>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</si>
  <si>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</si>
  <si>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</si>
  <si>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</si>
  <si>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</si>
  <si>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</si>
  <si>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</si>
  <si>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</si>
  <si>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</si>
  <si>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</si>
  <si>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</si>
  <si>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</si>
  <si>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</si>
  <si>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</si>
  <si>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</si>
  <si>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</si>
  <si>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</si>
  <si>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</si>
  <si>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</si>
  <si>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</si>
  <si>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</si>
  <si>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</si>
  <si>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</si>
  <si>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</si>
  <si>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</si>
  <si>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</si>
  <si>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</si>
  <si>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</si>
  <si>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</si>
  <si>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</si>
  <si>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</si>
  <si>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</si>
  <si>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</si>
  <si>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</t>
  </si>
  <si>
    <t>Laboratorní rozbory stavebního odpadu zeminy a kamení pro použití k terénním úpravám</t>
  </si>
  <si>
    <t>kpl</t>
  </si>
  <si>
    <t>9,875*46 'Přepočtené koeficientem množství</t>
  </si>
  <si>
    <t>9,875 asfalt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</si>
</sst>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0001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2103000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274351121" TargetMode="External"/><Relationship Id="rId18" Type="http://schemas.openxmlformats.org/officeDocument/2006/relationships/hyperlink" Target="https://podminky.urs.cz/item/CS_URS_2023_02/338171113" TargetMode="External"/><Relationship Id="rId26" Type="http://schemas.openxmlformats.org/officeDocument/2006/relationships/hyperlink" Target="https://podminky.urs.cz/item/CS_URS_2023_02/966071721" TargetMode="External"/><Relationship Id="rId3" Type="http://schemas.openxmlformats.org/officeDocument/2006/relationships/hyperlink" Target="https://podminky.urs.cz/item/CS_URS_2023_02/113107343" TargetMode="External"/><Relationship Id="rId21" Type="http://schemas.openxmlformats.org/officeDocument/2006/relationships/hyperlink" Target="https://podminky.urs.cz/item/CS_URS_2023_02/577145112" TargetMode="External"/><Relationship Id="rId34" Type="http://schemas.openxmlformats.org/officeDocument/2006/relationships/hyperlink" Target="https://podminky.urs.cz/item/CS_URS_2023_02/711161383" TargetMode="External"/><Relationship Id="rId7" Type="http://schemas.openxmlformats.org/officeDocument/2006/relationships/hyperlink" Target="https://podminky.urs.cz/item/CS_URS_2023_02/167151101" TargetMode="External"/><Relationship Id="rId12" Type="http://schemas.openxmlformats.org/officeDocument/2006/relationships/hyperlink" Target="https://podminky.urs.cz/item/CS_URS_2023_02/271532212" TargetMode="External"/><Relationship Id="rId17" Type="http://schemas.openxmlformats.org/officeDocument/2006/relationships/hyperlink" Target="https://podminky.urs.cz/item/CS_URS_2023_02/311361321" TargetMode="External"/><Relationship Id="rId25" Type="http://schemas.openxmlformats.org/officeDocument/2006/relationships/hyperlink" Target="https://podminky.urs.cz/item/CS_URS_2023_02/962022591" TargetMode="External"/><Relationship Id="rId33" Type="http://schemas.openxmlformats.org/officeDocument/2006/relationships/hyperlink" Target="https://podminky.urs.cz/item/CS_URS_2023_02/711161273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podminky.urs.cz/item/CS_URS_2023_02/113107325" TargetMode="External"/><Relationship Id="rId16" Type="http://schemas.openxmlformats.org/officeDocument/2006/relationships/hyperlink" Target="https://podminky.urs.cz/item/CS_URS_2023_02/311113146" TargetMode="External"/><Relationship Id="rId20" Type="http://schemas.openxmlformats.org/officeDocument/2006/relationships/hyperlink" Target="https://podminky.urs.cz/item/CS_URS_2023_02/567122111" TargetMode="External"/><Relationship Id="rId29" Type="http://schemas.openxmlformats.org/officeDocument/2006/relationships/hyperlink" Target="https://podminky.urs.cz/item/CS_URS_2023_02/997221612" TargetMode="External"/><Relationship Id="rId1" Type="http://schemas.openxmlformats.org/officeDocument/2006/relationships/hyperlink" Target="https://podminky.urs.cz/item/CS_URS_2023_02/113106123" TargetMode="External"/><Relationship Id="rId6" Type="http://schemas.openxmlformats.org/officeDocument/2006/relationships/hyperlink" Target="https://podminky.urs.cz/item/CS_URS_2023_02/162751117" TargetMode="External"/><Relationship Id="rId11" Type="http://schemas.openxmlformats.org/officeDocument/2006/relationships/hyperlink" Target="https://podminky.urs.cz/item/CS_URS_2023_02/212972112" TargetMode="External"/><Relationship Id="rId24" Type="http://schemas.openxmlformats.org/officeDocument/2006/relationships/hyperlink" Target="https://podminky.urs.cz/item/CS_URS_2023_02/919735112" TargetMode="External"/><Relationship Id="rId32" Type="http://schemas.openxmlformats.org/officeDocument/2006/relationships/hyperlink" Target="https://podminky.urs.cz/item/CS_URS_2023_02/998153211" TargetMode="External"/><Relationship Id="rId37" Type="http://schemas.openxmlformats.org/officeDocument/2006/relationships/hyperlink" Target="https://podminky.urs.cz/item/CS_URS_2023_02/997221579" TargetMode="External"/><Relationship Id="rId5" Type="http://schemas.openxmlformats.org/officeDocument/2006/relationships/hyperlink" Target="https://podminky.urs.cz/item/CS_URS_2023_02/162251101" TargetMode="External"/><Relationship Id="rId15" Type="http://schemas.openxmlformats.org/officeDocument/2006/relationships/hyperlink" Target="https://podminky.urs.cz/item/CS_URS_2023_02/274361321" TargetMode="External"/><Relationship Id="rId23" Type="http://schemas.openxmlformats.org/officeDocument/2006/relationships/hyperlink" Target="https://podminky.urs.cz/item/CS_URS_2023_02/871212201" TargetMode="External"/><Relationship Id="rId28" Type="http://schemas.openxmlformats.org/officeDocument/2006/relationships/hyperlink" Target="https://podminky.urs.cz/item/CS_URS_2023_02/997221571" TargetMode="External"/><Relationship Id="rId36" Type="http://schemas.openxmlformats.org/officeDocument/2006/relationships/hyperlink" Target="https://podminky.urs.cz/item/CS_URS_2023_02/998711101" TargetMode="External"/><Relationship Id="rId10" Type="http://schemas.openxmlformats.org/officeDocument/2006/relationships/hyperlink" Target="https://podminky.urs.cz/item/CS_URS_2023_02/212792211" TargetMode="External"/><Relationship Id="rId19" Type="http://schemas.openxmlformats.org/officeDocument/2006/relationships/hyperlink" Target="https://podminky.urs.cz/item/CS_URS_2023_02/348401120" TargetMode="External"/><Relationship Id="rId31" Type="http://schemas.openxmlformats.org/officeDocument/2006/relationships/hyperlink" Target="https://podminky.urs.cz/item/CS_URS_2023_02/998152111" TargetMode="External"/><Relationship Id="rId4" Type="http://schemas.openxmlformats.org/officeDocument/2006/relationships/hyperlink" Target="https://podminky.urs.cz/item/CS_URS_2023_02/122151503" TargetMode="External"/><Relationship Id="rId9" Type="http://schemas.openxmlformats.org/officeDocument/2006/relationships/hyperlink" Target="https://podminky.urs.cz/item/CS_URS_2023_02/182151111" TargetMode="External"/><Relationship Id="rId14" Type="http://schemas.openxmlformats.org/officeDocument/2006/relationships/hyperlink" Target="https://podminky.urs.cz/item/CS_URS_2023_02/274351122" TargetMode="External"/><Relationship Id="rId22" Type="http://schemas.openxmlformats.org/officeDocument/2006/relationships/hyperlink" Target="https://podminky.urs.cz/item/CS_URS_2023_02/596211111" TargetMode="External"/><Relationship Id="rId27" Type="http://schemas.openxmlformats.org/officeDocument/2006/relationships/hyperlink" Target="https://podminky.urs.cz/item/CS_URS_2023_02/966071821" TargetMode="External"/><Relationship Id="rId30" Type="http://schemas.openxmlformats.org/officeDocument/2006/relationships/hyperlink" Target="https://podminky.urs.cz/item/CS_URS_2023_02/997221875" TargetMode="External"/><Relationship Id="rId35" Type="http://schemas.openxmlformats.org/officeDocument/2006/relationships/hyperlink" Target="https://podminky.urs.cz/item/CS_URS_2023_02/7114912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37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81" t="s">
        <v>6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19"/>
      <c r="BS5" s="16" t="s">
        <v>7</v>
      </c>
    </row>
    <row r="6" spans="1:74" ht="36.9" customHeight="1">
      <c r="B6" s="19"/>
      <c r="D6" s="24" t="s">
        <v>15</v>
      </c>
      <c r="K6" s="251" t="s">
        <v>16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19"/>
      <c r="BS6" s="16" t="s">
        <v>7</v>
      </c>
    </row>
    <row r="7" spans="1:74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ht="14.4" customHeight="1">
      <c r="B9" s="19"/>
      <c r="AR9" s="19"/>
      <c r="BS9" s="16" t="s">
        <v>7</v>
      </c>
    </row>
    <row r="10" spans="1:74" ht="12" customHeight="1">
      <c r="B10" s="19"/>
      <c r="D10" s="25" t="s">
        <v>23</v>
      </c>
      <c r="AK10" s="25" t="s">
        <v>24</v>
      </c>
      <c r="AN10" s="23" t="s">
        <v>3</v>
      </c>
      <c r="AR10" s="19"/>
      <c r="BS10" s="16" t="s">
        <v>7</v>
      </c>
    </row>
    <row r="11" spans="1:74" ht="18.45" customHeight="1">
      <c r="B11" s="19"/>
      <c r="E11" s="23" t="s">
        <v>25</v>
      </c>
      <c r="AK11" s="25" t="s">
        <v>26</v>
      </c>
      <c r="AN11" s="23" t="s">
        <v>3</v>
      </c>
      <c r="AR11" s="19"/>
      <c r="BS11" s="16" t="s">
        <v>7</v>
      </c>
    </row>
    <row r="12" spans="1:74" ht="6.9" customHeight="1">
      <c r="B12" s="19"/>
      <c r="AR12" s="19"/>
      <c r="BS12" s="16" t="s">
        <v>7</v>
      </c>
    </row>
    <row r="13" spans="1:74" ht="12" customHeight="1">
      <c r="B13" s="19"/>
      <c r="D13" s="25" t="s">
        <v>27</v>
      </c>
      <c r="AK13" s="25" t="s">
        <v>24</v>
      </c>
      <c r="AN13" s="23" t="s">
        <v>3</v>
      </c>
      <c r="AR13" s="19"/>
      <c r="BS13" s="16" t="s">
        <v>7</v>
      </c>
    </row>
    <row r="14" spans="1:74" ht="13.2">
      <c r="B14" s="19"/>
      <c r="E14" s="23" t="s">
        <v>28</v>
      </c>
      <c r="AK14" s="25" t="s">
        <v>26</v>
      </c>
      <c r="AN14" s="23" t="s">
        <v>3</v>
      </c>
      <c r="AR14" s="19"/>
      <c r="BS14" s="16" t="s">
        <v>7</v>
      </c>
    </row>
    <row r="15" spans="1:74" ht="6.9" customHeight="1">
      <c r="B15" s="19"/>
      <c r="AR15" s="19"/>
      <c r="BS15" s="16" t="s">
        <v>4</v>
      </c>
    </row>
    <row r="16" spans="1:74" ht="12" customHeight="1">
      <c r="B16" s="19"/>
      <c r="D16" s="25" t="s">
        <v>29</v>
      </c>
      <c r="AK16" s="25" t="s">
        <v>24</v>
      </c>
      <c r="AN16" s="23" t="s">
        <v>3</v>
      </c>
      <c r="AR16" s="19"/>
      <c r="BS16" s="16" t="s">
        <v>4</v>
      </c>
    </row>
    <row r="17" spans="2:71" ht="18.45" customHeight="1">
      <c r="B17" s="19"/>
      <c r="E17" s="23" t="s">
        <v>30</v>
      </c>
      <c r="AK17" s="25" t="s">
        <v>26</v>
      </c>
      <c r="AN17" s="23" t="s">
        <v>3</v>
      </c>
      <c r="AR17" s="19"/>
      <c r="BS17" s="16" t="s">
        <v>31</v>
      </c>
    </row>
    <row r="18" spans="2:71" ht="6.9" customHeight="1">
      <c r="B18" s="19"/>
      <c r="AR18" s="19"/>
      <c r="BS18" s="16" t="s">
        <v>7</v>
      </c>
    </row>
    <row r="19" spans="2:71" ht="12" customHeight="1">
      <c r="B19" s="19"/>
      <c r="D19" s="25" t="s">
        <v>32</v>
      </c>
      <c r="AK19" s="25" t="s">
        <v>24</v>
      </c>
      <c r="AN19" s="23" t="s">
        <v>3</v>
      </c>
      <c r="AR19" s="19"/>
      <c r="BS19" s="16" t="s">
        <v>7</v>
      </c>
    </row>
    <row r="20" spans="2:71" ht="18.45" customHeight="1">
      <c r="B20" s="19"/>
      <c r="E20" s="23" t="s">
        <v>33</v>
      </c>
      <c r="AK20" s="25" t="s">
        <v>26</v>
      </c>
      <c r="AN20" s="23" t="s">
        <v>3</v>
      </c>
      <c r="AR20" s="19"/>
      <c r="BS20" s="16" t="s">
        <v>31</v>
      </c>
    </row>
    <row r="21" spans="2:71" ht="6.9" customHeight="1">
      <c r="B21" s="19"/>
      <c r="AR21" s="19"/>
    </row>
    <row r="22" spans="2:71" ht="12" customHeight="1">
      <c r="B22" s="19"/>
      <c r="D22" s="25" t="s">
        <v>34</v>
      </c>
      <c r="AR22" s="19"/>
    </row>
    <row r="23" spans="2:71" ht="47.25" customHeight="1">
      <c r="B23" s="19"/>
      <c r="E23" s="252" t="s">
        <v>35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53">
        <f>ROUND(AG54,2)</f>
        <v>0</v>
      </c>
      <c r="AL26" s="254"/>
      <c r="AM26" s="254"/>
      <c r="AN26" s="254"/>
      <c r="AO26" s="254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55" t="s">
        <v>37</v>
      </c>
      <c r="M28" s="255"/>
      <c r="N28" s="255"/>
      <c r="O28" s="255"/>
      <c r="P28" s="255"/>
      <c r="W28" s="255" t="s">
        <v>38</v>
      </c>
      <c r="X28" s="255"/>
      <c r="Y28" s="255"/>
      <c r="Z28" s="255"/>
      <c r="AA28" s="255"/>
      <c r="AB28" s="255"/>
      <c r="AC28" s="255"/>
      <c r="AD28" s="255"/>
      <c r="AE28" s="255"/>
      <c r="AK28" s="255" t="s">
        <v>39</v>
      </c>
      <c r="AL28" s="255"/>
      <c r="AM28" s="255"/>
      <c r="AN28" s="255"/>
      <c r="AO28" s="255"/>
      <c r="AR28" s="28"/>
    </row>
    <row r="29" spans="2:71" s="2" customFormat="1" ht="14.4" customHeight="1">
      <c r="B29" s="32"/>
      <c r="D29" s="25" t="s">
        <v>40</v>
      </c>
      <c r="F29" s="25" t="s">
        <v>41</v>
      </c>
      <c r="L29" s="258">
        <v>0.21</v>
      </c>
      <c r="M29" s="257"/>
      <c r="N29" s="257"/>
      <c r="O29" s="257"/>
      <c r="P29" s="257"/>
      <c r="W29" s="256">
        <f>ROUND(AZ54,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f>ROUND(AV54, 2)</f>
        <v>0</v>
      </c>
      <c r="AL29" s="257"/>
      <c r="AM29" s="257"/>
      <c r="AN29" s="257"/>
      <c r="AO29" s="257"/>
      <c r="AR29" s="32"/>
    </row>
    <row r="30" spans="2:71" s="2" customFormat="1" ht="14.4" customHeight="1">
      <c r="B30" s="32"/>
      <c r="F30" s="25" t="s">
        <v>42</v>
      </c>
      <c r="L30" s="258">
        <v>0.15</v>
      </c>
      <c r="M30" s="257"/>
      <c r="N30" s="257"/>
      <c r="O30" s="257"/>
      <c r="P30" s="257"/>
      <c r="W30" s="256">
        <f>ROUND(BA54,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f>ROUND(AW54, 2)</f>
        <v>0</v>
      </c>
      <c r="AL30" s="257"/>
      <c r="AM30" s="257"/>
      <c r="AN30" s="257"/>
      <c r="AO30" s="257"/>
      <c r="AR30" s="32"/>
    </row>
    <row r="31" spans="2:71" s="2" customFormat="1" ht="14.4" hidden="1" customHeight="1">
      <c r="B31" s="32"/>
      <c r="F31" s="25" t="s">
        <v>43</v>
      </c>
      <c r="L31" s="258">
        <v>0.21</v>
      </c>
      <c r="M31" s="257"/>
      <c r="N31" s="257"/>
      <c r="O31" s="257"/>
      <c r="P31" s="257"/>
      <c r="W31" s="256">
        <f>ROUND(BB54,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56">
        <v>0</v>
      </c>
      <c r="AL31" s="257"/>
      <c r="AM31" s="257"/>
      <c r="AN31" s="257"/>
      <c r="AO31" s="257"/>
      <c r="AR31" s="32"/>
    </row>
    <row r="32" spans="2:71" s="2" customFormat="1" ht="14.4" hidden="1" customHeight="1">
      <c r="B32" s="32"/>
      <c r="F32" s="25" t="s">
        <v>44</v>
      </c>
      <c r="L32" s="258">
        <v>0.15</v>
      </c>
      <c r="M32" s="257"/>
      <c r="N32" s="257"/>
      <c r="O32" s="257"/>
      <c r="P32" s="257"/>
      <c r="W32" s="256">
        <f>ROUND(BC54,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56">
        <v>0</v>
      </c>
      <c r="AL32" s="257"/>
      <c r="AM32" s="257"/>
      <c r="AN32" s="257"/>
      <c r="AO32" s="257"/>
      <c r="AR32" s="32"/>
    </row>
    <row r="33" spans="2:44" s="2" customFormat="1" ht="14.4" hidden="1" customHeight="1">
      <c r="B33" s="32"/>
      <c r="F33" s="25" t="s">
        <v>45</v>
      </c>
      <c r="L33" s="258">
        <v>0</v>
      </c>
      <c r="M33" s="257"/>
      <c r="N33" s="257"/>
      <c r="O33" s="257"/>
      <c r="P33" s="257"/>
      <c r="W33" s="256">
        <f>ROUND(BD54,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56">
        <v>0</v>
      </c>
      <c r="AL33" s="257"/>
      <c r="AM33" s="257"/>
      <c r="AN33" s="257"/>
      <c r="AO33" s="257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259" t="s">
        <v>48</v>
      </c>
      <c r="Y35" s="260"/>
      <c r="Z35" s="260"/>
      <c r="AA35" s="260"/>
      <c r="AB35" s="260"/>
      <c r="AC35" s="35"/>
      <c r="AD35" s="35"/>
      <c r="AE35" s="35"/>
      <c r="AF35" s="35"/>
      <c r="AG35" s="35"/>
      <c r="AH35" s="35"/>
      <c r="AI35" s="35"/>
      <c r="AJ35" s="35"/>
      <c r="AK35" s="261">
        <f>SUM(AK26:AK33)</f>
        <v>0</v>
      </c>
      <c r="AL35" s="260"/>
      <c r="AM35" s="260"/>
      <c r="AN35" s="260"/>
      <c r="AO35" s="262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" customHeight="1">
      <c r="B42" s="28"/>
      <c r="C42" s="20" t="s">
        <v>49</v>
      </c>
      <c r="AR42" s="28"/>
    </row>
    <row r="43" spans="2:44" s="1" customFormat="1" ht="6.9" customHeight="1">
      <c r="B43" s="28"/>
      <c r="AR43" s="28"/>
    </row>
    <row r="44" spans="2:44" s="3" customFormat="1" ht="12" customHeight="1">
      <c r="B44" s="41"/>
      <c r="C44" s="25" t="s">
        <v>13</v>
      </c>
      <c r="L44" s="3" t="str">
        <f>K5</f>
        <v>2023066-R2</v>
      </c>
      <c r="AR44" s="41"/>
    </row>
    <row r="45" spans="2:44" s="4" customFormat="1" ht="36.9" customHeight="1">
      <c r="B45" s="42"/>
      <c r="C45" s="43" t="s">
        <v>15</v>
      </c>
      <c r="L45" s="263" t="str">
        <f>K6</f>
        <v>Opěrná zeď u rekreačního objektu č.ev.117, k.ú. Královka, Šluknov</v>
      </c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R45" s="42"/>
    </row>
    <row r="46" spans="2:44" s="1" customFormat="1" ht="6.9" customHeight="1">
      <c r="B46" s="28"/>
      <c r="AR46" s="28"/>
    </row>
    <row r="47" spans="2:44" s="1" customFormat="1" ht="12" customHeight="1">
      <c r="B47" s="28"/>
      <c r="C47" s="25" t="s">
        <v>19</v>
      </c>
      <c r="L47" s="44" t="str">
        <f>IF(K8="","",K8)</f>
        <v>p.p.č.k. 19/3,19/6,687, k.ú.Královka</v>
      </c>
      <c r="AI47" s="25" t="s">
        <v>21</v>
      </c>
      <c r="AM47" s="265" t="str">
        <f>IF(AN8= "","",AN8)</f>
        <v>30. 11. 2023</v>
      </c>
      <c r="AN47" s="265"/>
      <c r="AR47" s="28"/>
    </row>
    <row r="48" spans="2:44" s="1" customFormat="1" ht="6.9" customHeight="1">
      <c r="B48" s="28"/>
      <c r="AR48" s="28"/>
    </row>
    <row r="49" spans="1:91" s="1" customFormat="1" ht="15.15" customHeight="1">
      <c r="B49" s="28"/>
      <c r="C49" s="25" t="s">
        <v>23</v>
      </c>
      <c r="L49" s="3" t="str">
        <f>IF(E11= "","",E11)</f>
        <v>Město Šluknov</v>
      </c>
      <c r="AI49" s="25" t="s">
        <v>29</v>
      </c>
      <c r="AM49" s="266" t="str">
        <f>IF(E17="","",E17)</f>
        <v>ProProjekt s.r.o.</v>
      </c>
      <c r="AN49" s="267"/>
      <c r="AO49" s="267"/>
      <c r="AP49" s="267"/>
      <c r="AR49" s="28"/>
      <c r="AS49" s="268" t="s">
        <v>50</v>
      </c>
      <c r="AT49" s="269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5" t="s">
        <v>27</v>
      </c>
      <c r="L50" s="3" t="str">
        <f>IF(E14="","",E14)</f>
        <v>bude vybrán</v>
      </c>
      <c r="AI50" s="25" t="s">
        <v>32</v>
      </c>
      <c r="AM50" s="266" t="str">
        <f>IF(E20="","",E20)</f>
        <v>Jakub Hon</v>
      </c>
      <c r="AN50" s="267"/>
      <c r="AO50" s="267"/>
      <c r="AP50" s="267"/>
      <c r="AR50" s="28"/>
      <c r="AS50" s="270"/>
      <c r="AT50" s="271"/>
      <c r="BD50" s="49"/>
    </row>
    <row r="51" spans="1:91" s="1" customFormat="1" ht="10.8" customHeight="1">
      <c r="B51" s="28"/>
      <c r="AR51" s="28"/>
      <c r="AS51" s="270"/>
      <c r="AT51" s="271"/>
      <c r="BD51" s="49"/>
    </row>
    <row r="52" spans="1:91" s="1" customFormat="1" ht="29.25" customHeight="1">
      <c r="B52" s="28"/>
      <c r="C52" s="272" t="s">
        <v>51</v>
      </c>
      <c r="D52" s="273"/>
      <c r="E52" s="273"/>
      <c r="F52" s="273"/>
      <c r="G52" s="273"/>
      <c r="H52" s="50"/>
      <c r="I52" s="274" t="s">
        <v>52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53</v>
      </c>
      <c r="AH52" s="273"/>
      <c r="AI52" s="273"/>
      <c r="AJ52" s="273"/>
      <c r="AK52" s="273"/>
      <c r="AL52" s="273"/>
      <c r="AM52" s="273"/>
      <c r="AN52" s="274" t="s">
        <v>54</v>
      </c>
      <c r="AO52" s="273"/>
      <c r="AP52" s="273"/>
      <c r="AQ52" s="51" t="s">
        <v>55</v>
      </c>
      <c r="AR52" s="28"/>
      <c r="AS52" s="52" t="s">
        <v>56</v>
      </c>
      <c r="AT52" s="53" t="s">
        <v>57</v>
      </c>
      <c r="AU52" s="53" t="s">
        <v>58</v>
      </c>
      <c r="AV52" s="53" t="s">
        <v>59</v>
      </c>
      <c r="AW52" s="53" t="s">
        <v>60</v>
      </c>
      <c r="AX52" s="53" t="s">
        <v>61</v>
      </c>
      <c r="AY52" s="53" t="s">
        <v>62</v>
      </c>
      <c r="AZ52" s="53" t="s">
        <v>63</v>
      </c>
      <c r="BA52" s="53" t="s">
        <v>64</v>
      </c>
      <c r="BB52" s="53" t="s">
        <v>65</v>
      </c>
      <c r="BC52" s="53" t="s">
        <v>66</v>
      </c>
      <c r="BD52" s="54" t="s">
        <v>67</v>
      </c>
    </row>
    <row r="53" spans="1:91" s="1" customFormat="1" ht="10.8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68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79">
        <f>ROUND(SUM(AG55:AG56),2)</f>
        <v>0</v>
      </c>
      <c r="AH54" s="279"/>
      <c r="AI54" s="279"/>
      <c r="AJ54" s="279"/>
      <c r="AK54" s="279"/>
      <c r="AL54" s="279"/>
      <c r="AM54" s="279"/>
      <c r="AN54" s="280">
        <f>SUM(AG54,AT54)</f>
        <v>0</v>
      </c>
      <c r="AO54" s="280"/>
      <c r="AP54" s="280"/>
      <c r="AQ54" s="60" t="s">
        <v>3</v>
      </c>
      <c r="AR54" s="56"/>
      <c r="AS54" s="61">
        <f>ROUND(SUM(AS55:AS56),2)</f>
        <v>0</v>
      </c>
      <c r="AT54" s="62">
        <f>ROUND(SUM(AV54:AW54),2)</f>
        <v>0</v>
      </c>
      <c r="AU54" s="63" t="e">
        <f>ROUND(SUM(AU55:AU56),5)</f>
        <v>#REF!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ROUND(SUM(AZ55:AZ56),2)</f>
        <v>0</v>
      </c>
      <c r="BA54" s="62">
        <f>ROUND(SUM(BA55:BA56),2)</f>
        <v>0</v>
      </c>
      <c r="BB54" s="62">
        <f>ROUND(SUM(BB55:BB56),2)</f>
        <v>0</v>
      </c>
      <c r="BC54" s="62">
        <f>ROUND(SUM(BC55:BC56),2)</f>
        <v>0</v>
      </c>
      <c r="BD54" s="64">
        <f>ROUND(SUM(BD55:BD56),2)</f>
        <v>0</v>
      </c>
      <c r="BS54" s="65" t="s">
        <v>69</v>
      </c>
      <c r="BT54" s="65" t="s">
        <v>70</v>
      </c>
      <c r="BU54" s="66" t="s">
        <v>71</v>
      </c>
      <c r="BV54" s="65" t="s">
        <v>72</v>
      </c>
      <c r="BW54" s="65" t="s">
        <v>5</v>
      </c>
      <c r="BX54" s="65" t="s">
        <v>73</v>
      </c>
      <c r="CL54" s="65" t="s">
        <v>3</v>
      </c>
    </row>
    <row r="55" spans="1:91" s="6" customFormat="1" ht="16.5" customHeight="1">
      <c r="A55" s="67" t="s">
        <v>74</v>
      </c>
      <c r="B55" s="68"/>
      <c r="C55" s="69"/>
      <c r="D55" s="278" t="s">
        <v>75</v>
      </c>
      <c r="E55" s="278"/>
      <c r="F55" s="278"/>
      <c r="G55" s="278"/>
      <c r="H55" s="278"/>
      <c r="I55" s="70"/>
      <c r="J55" s="278" t="s">
        <v>76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6">
        <f>'SO 0 - Vedlejší rozpočtov...'!J30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71" t="s">
        <v>77</v>
      </c>
      <c r="AR55" s="68"/>
      <c r="AS55" s="72">
        <v>0</v>
      </c>
      <c r="AT55" s="73">
        <f>ROUND(SUM(AV55:AW55),2)</f>
        <v>0</v>
      </c>
      <c r="AU55" s="74" t="e">
        <f>'SO 0 - Vedlejší rozpočtov...'!P83</f>
        <v>#REF!</v>
      </c>
      <c r="AV55" s="73">
        <f>'SO 0 - Vedlejší rozpočtov...'!J33</f>
        <v>0</v>
      </c>
      <c r="AW55" s="73">
        <f>'SO 0 - Vedlejší rozpočtov...'!J34</f>
        <v>0</v>
      </c>
      <c r="AX55" s="73">
        <f>'SO 0 - Vedlejší rozpočtov...'!J35</f>
        <v>0</v>
      </c>
      <c r="AY55" s="73">
        <f>'SO 0 - Vedlejší rozpočtov...'!J36</f>
        <v>0</v>
      </c>
      <c r="AZ55" s="73">
        <f>'SO 0 - Vedlejší rozpočtov...'!F33</f>
        <v>0</v>
      </c>
      <c r="BA55" s="73">
        <f>'SO 0 - Vedlejší rozpočtov...'!F34</f>
        <v>0</v>
      </c>
      <c r="BB55" s="73">
        <f>'SO 0 - Vedlejší rozpočtov...'!F35</f>
        <v>0</v>
      </c>
      <c r="BC55" s="73">
        <f>'SO 0 - Vedlejší rozpočtov...'!F36</f>
        <v>0</v>
      </c>
      <c r="BD55" s="75">
        <f>'SO 0 - Vedlejší rozpočtov...'!F37</f>
        <v>0</v>
      </c>
      <c r="BT55" s="76" t="s">
        <v>78</v>
      </c>
      <c r="BV55" s="76" t="s">
        <v>72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6" customFormat="1" ht="16.5" customHeight="1">
      <c r="A56" s="67" t="s">
        <v>74</v>
      </c>
      <c r="B56" s="68"/>
      <c r="C56" s="69"/>
      <c r="D56" s="278" t="s">
        <v>81</v>
      </c>
      <c r="E56" s="278"/>
      <c r="F56" s="278"/>
      <c r="G56" s="278"/>
      <c r="H56" s="278"/>
      <c r="I56" s="70"/>
      <c r="J56" s="278" t="s">
        <v>82</v>
      </c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6">
        <f>'SO 01 - Opěrná zeď'!J30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71" t="s">
        <v>77</v>
      </c>
      <c r="AR56" s="68"/>
      <c r="AS56" s="77">
        <v>0</v>
      </c>
      <c r="AT56" s="78">
        <f>ROUND(SUM(AV56:AW56),2)</f>
        <v>0</v>
      </c>
      <c r="AU56" s="79">
        <f>'SO 01 - Opěrná zeď'!P90</f>
        <v>925.13811300000009</v>
      </c>
      <c r="AV56" s="78">
        <f>'SO 01 - Opěrná zeď'!J33</f>
        <v>0</v>
      </c>
      <c r="AW56" s="78">
        <f>'SO 01 - Opěrná zeď'!J34</f>
        <v>0</v>
      </c>
      <c r="AX56" s="78">
        <f>'SO 01 - Opěrná zeď'!J35</f>
        <v>0</v>
      </c>
      <c r="AY56" s="78">
        <f>'SO 01 - Opěrná zeď'!J36</f>
        <v>0</v>
      </c>
      <c r="AZ56" s="78">
        <f>'SO 01 - Opěrná zeď'!F33</f>
        <v>0</v>
      </c>
      <c r="BA56" s="78">
        <f>'SO 01 - Opěrná zeď'!F34</f>
        <v>0</v>
      </c>
      <c r="BB56" s="78">
        <f>'SO 01 - Opěrná zeď'!F35</f>
        <v>0</v>
      </c>
      <c r="BC56" s="78">
        <f>'SO 01 - Opěrná zeď'!F36</f>
        <v>0</v>
      </c>
      <c r="BD56" s="80">
        <f>'SO 01 - Opěrná zeď'!F37</f>
        <v>0</v>
      </c>
      <c r="BT56" s="76" t="s">
        <v>78</v>
      </c>
      <c r="BV56" s="76" t="s">
        <v>72</v>
      </c>
      <c r="BW56" s="76" t="s">
        <v>83</v>
      </c>
      <c r="BX56" s="76" t="s">
        <v>5</v>
      </c>
      <c r="CL56" s="76" t="s">
        <v>3</v>
      </c>
      <c r="CM56" s="76" t="s">
        <v>80</v>
      </c>
    </row>
    <row r="57" spans="1:91" s="1" customFormat="1" ht="30" customHeight="1">
      <c r="B57" s="28"/>
      <c r="AR57" s="28"/>
    </row>
    <row r="58" spans="1:91" s="1" customFormat="1" ht="6.9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28"/>
    </row>
  </sheetData>
  <mergeCells count="44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0 - Vedlejší rozpočtov...'!C2" display="/" xr:uid="{00000000-0004-0000-0000-000000000000}"/>
    <hyperlink ref="A56" location="'SO 01 - Opěrná zeď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10"/>
  <sheetViews>
    <sheetView showGridLines="0" topLeftCell="A77" workbookViewId="0">
      <selection activeCell="I86" sqref="I86:I9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281" t="s">
        <v>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6" t="s">
        <v>79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84</v>
      </c>
      <c r="L4" s="19"/>
      <c r="M4" s="81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82" t="str">
        <f>'Rekapitulace stavby'!K6</f>
        <v>Opěrná zeď u rekreačního objektu č.ev.117, k.ú. Královka, Šluknov</v>
      </c>
      <c r="F7" s="283"/>
      <c r="G7" s="283"/>
      <c r="H7" s="283"/>
      <c r="L7" s="19"/>
    </row>
    <row r="8" spans="2:46" s="1" customFormat="1" ht="12" customHeight="1">
      <c r="B8" s="28"/>
      <c r="D8" s="25" t="s">
        <v>85</v>
      </c>
      <c r="L8" s="28"/>
    </row>
    <row r="9" spans="2:46" s="1" customFormat="1" ht="16.5" customHeight="1">
      <c r="B9" s="28"/>
      <c r="E9" s="263" t="s">
        <v>86</v>
      </c>
      <c r="F9" s="284"/>
      <c r="G9" s="284"/>
      <c r="H9" s="284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5" t="s">
        <v>17</v>
      </c>
      <c r="F11" s="23" t="s">
        <v>3</v>
      </c>
      <c r="I11" s="25" t="s">
        <v>18</v>
      </c>
      <c r="J11" s="23" t="s">
        <v>3</v>
      </c>
      <c r="L11" s="28"/>
    </row>
    <row r="12" spans="2:46" s="1" customFormat="1" ht="12" customHeight="1">
      <c r="B12" s="28"/>
      <c r="D12" s="25" t="s">
        <v>19</v>
      </c>
      <c r="F12" s="23" t="s">
        <v>20</v>
      </c>
      <c r="I12" s="25" t="s">
        <v>21</v>
      </c>
      <c r="J12" s="45" t="str">
        <f>'Rekapitulace stavby'!AN8</f>
        <v>30. 11. 2023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23</v>
      </c>
      <c r="I14" s="25" t="s">
        <v>24</v>
      </c>
      <c r="J14" s="23" t="s">
        <v>3</v>
      </c>
      <c r="L14" s="28"/>
    </row>
    <row r="15" spans="2:46" s="1" customFormat="1" ht="18" customHeight="1">
      <c r="B15" s="28"/>
      <c r="E15" s="23" t="s">
        <v>25</v>
      </c>
      <c r="I15" s="25" t="s">
        <v>26</v>
      </c>
      <c r="J15" s="23" t="s">
        <v>3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5" t="s">
        <v>27</v>
      </c>
      <c r="I17" s="25" t="s">
        <v>24</v>
      </c>
      <c r="J17" s="23" t="s">
        <v>3</v>
      </c>
      <c r="L17" s="28"/>
    </row>
    <row r="18" spans="2:12" s="1" customFormat="1" ht="18" customHeight="1">
      <c r="B18" s="28"/>
      <c r="E18" s="23" t="s">
        <v>28</v>
      </c>
      <c r="I18" s="25" t="s">
        <v>26</v>
      </c>
      <c r="J18" s="23" t="s">
        <v>3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5" t="s">
        <v>29</v>
      </c>
      <c r="I20" s="25" t="s">
        <v>24</v>
      </c>
      <c r="J20" s="23" t="s">
        <v>3</v>
      </c>
      <c r="L20" s="28"/>
    </row>
    <row r="21" spans="2:12" s="1" customFormat="1" ht="18" customHeight="1">
      <c r="B21" s="28"/>
      <c r="E21" s="23" t="s">
        <v>30</v>
      </c>
      <c r="I21" s="25" t="s">
        <v>26</v>
      </c>
      <c r="J21" s="23" t="s">
        <v>3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5" t="s">
        <v>32</v>
      </c>
      <c r="I23" s="25" t="s">
        <v>24</v>
      </c>
      <c r="J23" s="23" t="s">
        <v>3</v>
      </c>
      <c r="L23" s="28"/>
    </row>
    <row r="24" spans="2:12" s="1" customFormat="1" ht="18" customHeight="1">
      <c r="B24" s="28"/>
      <c r="E24" s="23" t="s">
        <v>33</v>
      </c>
      <c r="I24" s="25" t="s">
        <v>26</v>
      </c>
      <c r="J24" s="23" t="s">
        <v>3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5" t="s">
        <v>34</v>
      </c>
      <c r="L26" s="28"/>
    </row>
    <row r="27" spans="2:12" s="7" customFormat="1" ht="16.5" customHeight="1">
      <c r="B27" s="82"/>
      <c r="E27" s="252" t="s">
        <v>3</v>
      </c>
      <c r="F27" s="252"/>
      <c r="G27" s="252"/>
      <c r="H27" s="252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36</v>
      </c>
      <c r="J30" s="59">
        <f>ROUND(J83, 2)</f>
        <v>0</v>
      </c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" customHeight="1">
      <c r="B33" s="28"/>
      <c r="D33" s="48" t="s">
        <v>40</v>
      </c>
      <c r="E33" s="25" t="s">
        <v>41</v>
      </c>
      <c r="F33" s="84">
        <f>ROUND((SUM(BE83:BE96)),  2)</f>
        <v>0</v>
      </c>
      <c r="I33" s="85">
        <v>0.21</v>
      </c>
      <c r="J33" s="84">
        <f>ROUND(((SUM(BE83:BE96))*I33),  2)</f>
        <v>0</v>
      </c>
      <c r="L33" s="28"/>
    </row>
    <row r="34" spans="2:12" s="1" customFormat="1" ht="14.4" customHeight="1">
      <c r="B34" s="28"/>
      <c r="E34" s="25" t="s">
        <v>42</v>
      </c>
      <c r="F34" s="84">
        <f>ROUND((SUM(BF83:BF96)),  2)</f>
        <v>0</v>
      </c>
      <c r="I34" s="85">
        <v>0.15</v>
      </c>
      <c r="J34" s="84">
        <f>ROUND(((SUM(BF83:BF96))*I34),  2)</f>
        <v>0</v>
      </c>
      <c r="L34" s="28"/>
    </row>
    <row r="35" spans="2:12" s="1" customFormat="1" ht="14.4" hidden="1" customHeight="1">
      <c r="B35" s="28"/>
      <c r="E35" s="25" t="s">
        <v>43</v>
      </c>
      <c r="F35" s="84">
        <f>ROUND((SUM(BG83:BG96)),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5" t="s">
        <v>44</v>
      </c>
      <c r="F36" s="84">
        <f>ROUND((SUM(BH83:BH96)),  2)</f>
        <v>0</v>
      </c>
      <c r="I36" s="85">
        <v>0.15</v>
      </c>
      <c r="J36" s="84">
        <f>0</f>
        <v>0</v>
      </c>
      <c r="L36" s="28"/>
    </row>
    <row r="37" spans="2:12" s="1" customFormat="1" ht="14.4" hidden="1" customHeight="1">
      <c r="B37" s="28"/>
      <c r="E37" s="25" t="s">
        <v>45</v>
      </c>
      <c r="F37" s="84">
        <f>ROUND((SUM(BI83:BI96)),  2)</f>
        <v>0</v>
      </c>
      <c r="I37" s="85">
        <v>0</v>
      </c>
      <c r="J37" s="84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6"/>
      <c r="D39" s="87" t="s">
        <v>46</v>
      </c>
      <c r="E39" s="50"/>
      <c r="F39" s="50"/>
      <c r="G39" s="88" t="s">
        <v>47</v>
      </c>
      <c r="H39" s="89" t="s">
        <v>48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" customHeight="1">
      <c r="B45" s="28"/>
      <c r="C45" s="20" t="s">
        <v>87</v>
      </c>
      <c r="L45" s="28"/>
    </row>
    <row r="46" spans="2:12" s="1" customFormat="1" ht="6.9" customHeight="1">
      <c r="B46" s="28"/>
      <c r="L46" s="28"/>
    </row>
    <row r="47" spans="2:12" s="1" customFormat="1" ht="12" customHeight="1">
      <c r="B47" s="28"/>
      <c r="C47" s="25" t="s">
        <v>15</v>
      </c>
      <c r="L47" s="28"/>
    </row>
    <row r="48" spans="2:12" s="1" customFormat="1" ht="16.5" customHeight="1">
      <c r="B48" s="28"/>
      <c r="E48" s="282" t="str">
        <f>E7</f>
        <v>Opěrná zeď u rekreačního objektu č.ev.117, k.ú. Královka, Šluknov</v>
      </c>
      <c r="F48" s="283"/>
      <c r="G48" s="283"/>
      <c r="H48" s="283"/>
      <c r="L48" s="28"/>
    </row>
    <row r="49" spans="2:47" s="1" customFormat="1" ht="12" customHeight="1">
      <c r="B49" s="28"/>
      <c r="C49" s="25" t="s">
        <v>85</v>
      </c>
      <c r="L49" s="28"/>
    </row>
    <row r="50" spans="2:47" s="1" customFormat="1" ht="16.5" customHeight="1">
      <c r="B50" s="28"/>
      <c r="E50" s="263" t="str">
        <f>E9</f>
        <v xml:space="preserve">SO 0 - Vedlejší rozpočtové náklady </v>
      </c>
      <c r="F50" s="284"/>
      <c r="G50" s="284"/>
      <c r="H50" s="284"/>
      <c r="L50" s="28"/>
    </row>
    <row r="51" spans="2:47" s="1" customFormat="1" ht="6.9" customHeight="1">
      <c r="B51" s="28"/>
      <c r="L51" s="28"/>
    </row>
    <row r="52" spans="2:47" s="1" customFormat="1" ht="12" customHeight="1">
      <c r="B52" s="28"/>
      <c r="C52" s="25" t="s">
        <v>19</v>
      </c>
      <c r="F52" s="23" t="str">
        <f>F12</f>
        <v>p.p.č.k. 19/3,19/6,687, k.ú.Královka</v>
      </c>
      <c r="I52" s="25" t="s">
        <v>21</v>
      </c>
      <c r="J52" s="45" t="str">
        <f>IF(J12="","",J12)</f>
        <v>30. 11. 2023</v>
      </c>
      <c r="L52" s="28"/>
    </row>
    <row r="53" spans="2:47" s="1" customFormat="1" ht="6.9" customHeight="1">
      <c r="B53" s="28"/>
      <c r="L53" s="28"/>
    </row>
    <row r="54" spans="2:47" s="1" customFormat="1" ht="15.15" customHeight="1">
      <c r="B54" s="28"/>
      <c r="C54" s="25" t="s">
        <v>23</v>
      </c>
      <c r="F54" s="23" t="str">
        <f>E15</f>
        <v>Město Šluknov</v>
      </c>
      <c r="I54" s="25" t="s">
        <v>29</v>
      </c>
      <c r="J54" s="26" t="str">
        <f>E21</f>
        <v>ProProjekt s.r.o.</v>
      </c>
      <c r="L54" s="28"/>
    </row>
    <row r="55" spans="2:47" s="1" customFormat="1" ht="15.15" customHeight="1">
      <c r="B55" s="28"/>
      <c r="C55" s="25" t="s">
        <v>27</v>
      </c>
      <c r="F55" s="23" t="str">
        <f>IF(E18="","",E18)</f>
        <v>bude vybrán</v>
      </c>
      <c r="I55" s="25" t="s">
        <v>32</v>
      </c>
      <c r="J55" s="26" t="str">
        <f>E24</f>
        <v>Jakub Hon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88</v>
      </c>
      <c r="D57" s="86"/>
      <c r="E57" s="86"/>
      <c r="F57" s="86"/>
      <c r="G57" s="86"/>
      <c r="H57" s="86"/>
      <c r="I57" s="86"/>
      <c r="J57" s="93" t="s">
        <v>89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8" customHeight="1">
      <c r="B59" s="28"/>
      <c r="C59" s="94" t="s">
        <v>68</v>
      </c>
      <c r="J59" s="59">
        <f>J83</f>
        <v>0</v>
      </c>
      <c r="L59" s="28"/>
      <c r="AU59" s="16" t="s">
        <v>90</v>
      </c>
    </row>
    <row r="60" spans="2:47" s="8" customFormat="1" ht="24.9" customHeight="1">
      <c r="B60" s="95"/>
      <c r="D60" s="96" t="s">
        <v>91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9" customFormat="1" ht="19.95" customHeight="1">
      <c r="B61" s="99"/>
      <c r="D61" s="100" t="s">
        <v>92</v>
      </c>
      <c r="E61" s="101"/>
      <c r="F61" s="101"/>
      <c r="G61" s="101"/>
      <c r="H61" s="101"/>
      <c r="I61" s="101"/>
      <c r="J61" s="102">
        <f>J85</f>
        <v>0</v>
      </c>
      <c r="L61" s="99"/>
    </row>
    <row r="62" spans="2:47" s="9" customFormat="1" ht="19.95" customHeight="1">
      <c r="B62" s="99"/>
      <c r="D62" s="100" t="s">
        <v>93</v>
      </c>
      <c r="E62" s="101"/>
      <c r="F62" s="101"/>
      <c r="G62" s="101"/>
      <c r="H62" s="101"/>
      <c r="I62" s="101"/>
      <c r="J62" s="102">
        <f>J89</f>
        <v>0</v>
      </c>
      <c r="L62" s="99"/>
    </row>
    <row r="63" spans="2:47" s="9" customFormat="1" ht="19.95" customHeight="1">
      <c r="B63" s="99"/>
      <c r="D63" s="100" t="s">
        <v>94</v>
      </c>
      <c r="E63" s="101"/>
      <c r="F63" s="101"/>
      <c r="G63" s="101"/>
      <c r="H63" s="101"/>
      <c r="I63" s="101"/>
      <c r="J63" s="102">
        <f>J93</f>
        <v>0</v>
      </c>
      <c r="L63" s="99"/>
    </row>
    <row r="64" spans="2:47" s="1" customFormat="1" ht="21.75" customHeight="1">
      <c r="B64" s="28"/>
      <c r="L64" s="28"/>
    </row>
    <row r="65" spans="2:12" s="1" customFormat="1" ht="6.9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8"/>
    </row>
    <row r="69" spans="2:12" s="1" customFormat="1" ht="6.9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8"/>
    </row>
    <row r="70" spans="2:12" s="1" customFormat="1" ht="24.9" customHeight="1">
      <c r="B70" s="28"/>
      <c r="C70" s="20" t="s">
        <v>95</v>
      </c>
      <c r="L70" s="28"/>
    </row>
    <row r="71" spans="2:12" s="1" customFormat="1" ht="6.9" customHeight="1">
      <c r="B71" s="28"/>
      <c r="L71" s="28"/>
    </row>
    <row r="72" spans="2:12" s="1" customFormat="1" ht="12" customHeight="1">
      <c r="B72" s="28"/>
      <c r="C72" s="25" t="s">
        <v>15</v>
      </c>
      <c r="L72" s="28"/>
    </row>
    <row r="73" spans="2:12" s="1" customFormat="1" ht="16.5" customHeight="1">
      <c r="B73" s="28"/>
      <c r="E73" s="282" t="str">
        <f>E7</f>
        <v>Opěrná zeď u rekreačního objektu č.ev.117, k.ú. Královka, Šluknov</v>
      </c>
      <c r="F73" s="283"/>
      <c r="G73" s="283"/>
      <c r="H73" s="283"/>
      <c r="L73" s="28"/>
    </row>
    <row r="74" spans="2:12" s="1" customFormat="1" ht="12" customHeight="1">
      <c r="B74" s="28"/>
      <c r="C74" s="25" t="s">
        <v>85</v>
      </c>
      <c r="L74" s="28"/>
    </row>
    <row r="75" spans="2:12" s="1" customFormat="1" ht="16.5" customHeight="1">
      <c r="B75" s="28"/>
      <c r="E75" s="263" t="str">
        <f>E9</f>
        <v xml:space="preserve">SO 0 - Vedlejší rozpočtové náklady </v>
      </c>
      <c r="F75" s="284"/>
      <c r="G75" s="284"/>
      <c r="H75" s="284"/>
      <c r="L75" s="28"/>
    </row>
    <row r="76" spans="2:12" s="1" customFormat="1" ht="6.9" customHeight="1">
      <c r="B76" s="28"/>
      <c r="L76" s="28"/>
    </row>
    <row r="77" spans="2:12" s="1" customFormat="1" ht="12" customHeight="1">
      <c r="B77" s="28"/>
      <c r="C77" s="25" t="s">
        <v>19</v>
      </c>
      <c r="F77" s="23" t="str">
        <f>F12</f>
        <v>p.p.č.k. 19/3,19/6,687, k.ú.Královka</v>
      </c>
      <c r="I77" s="25" t="s">
        <v>21</v>
      </c>
      <c r="J77" s="45" t="str">
        <f>IF(J12="","",J12)</f>
        <v>30. 11. 2023</v>
      </c>
      <c r="L77" s="28"/>
    </row>
    <row r="78" spans="2:12" s="1" customFormat="1" ht="6.9" customHeight="1">
      <c r="B78" s="28"/>
      <c r="L78" s="28"/>
    </row>
    <row r="79" spans="2:12" s="1" customFormat="1" ht="15.15" customHeight="1">
      <c r="B79" s="28"/>
      <c r="C79" s="25" t="s">
        <v>23</v>
      </c>
      <c r="F79" s="23" t="str">
        <f>E15</f>
        <v>Město Šluknov</v>
      </c>
      <c r="I79" s="25" t="s">
        <v>29</v>
      </c>
      <c r="J79" s="26" t="str">
        <f>E21</f>
        <v>ProProjekt s.r.o.</v>
      </c>
      <c r="L79" s="28"/>
    </row>
    <row r="80" spans="2:12" s="1" customFormat="1" ht="15.15" customHeight="1">
      <c r="B80" s="28"/>
      <c r="C80" s="25" t="s">
        <v>27</v>
      </c>
      <c r="F80" s="23" t="str">
        <f>IF(E18="","",E18)</f>
        <v>bude vybrán</v>
      </c>
      <c r="I80" s="25" t="s">
        <v>32</v>
      </c>
      <c r="J80" s="26" t="str">
        <f>E24</f>
        <v>Jakub Hon</v>
      </c>
      <c r="L80" s="28"/>
    </row>
    <row r="81" spans="2:65" s="1" customFormat="1" ht="10.35" customHeight="1">
      <c r="B81" s="28"/>
      <c r="L81" s="28"/>
    </row>
    <row r="82" spans="2:65" s="10" customFormat="1" ht="29.25" customHeight="1">
      <c r="B82" s="103"/>
      <c r="C82" s="104" t="s">
        <v>96</v>
      </c>
      <c r="D82" s="105" t="s">
        <v>55</v>
      </c>
      <c r="E82" s="105" t="s">
        <v>51</v>
      </c>
      <c r="F82" s="105" t="s">
        <v>52</v>
      </c>
      <c r="G82" s="105" t="s">
        <v>97</v>
      </c>
      <c r="H82" s="105" t="s">
        <v>98</v>
      </c>
      <c r="I82" s="105" t="s">
        <v>99</v>
      </c>
      <c r="J82" s="105" t="s">
        <v>89</v>
      </c>
      <c r="K82" s="106" t="s">
        <v>100</v>
      </c>
      <c r="L82" s="103"/>
      <c r="M82" s="52" t="s">
        <v>3</v>
      </c>
      <c r="N82" s="53" t="s">
        <v>40</v>
      </c>
      <c r="O82" s="53" t="s">
        <v>101</v>
      </c>
      <c r="P82" s="53" t="s">
        <v>102</v>
      </c>
      <c r="Q82" s="53" t="s">
        <v>103</v>
      </c>
      <c r="R82" s="53" t="s">
        <v>104</v>
      </c>
      <c r="S82" s="53" t="s">
        <v>105</v>
      </c>
      <c r="T82" s="54" t="s">
        <v>106</v>
      </c>
    </row>
    <row r="83" spans="2:65" s="1" customFormat="1" ht="22.8" customHeight="1">
      <c r="B83" s="28"/>
      <c r="C83" s="57" t="s">
        <v>107</v>
      </c>
      <c r="J83" s="107">
        <f>J84</f>
        <v>0</v>
      </c>
      <c r="L83" s="28"/>
      <c r="M83" s="55"/>
      <c r="N83" s="46"/>
      <c r="O83" s="46"/>
      <c r="P83" s="108" t="e">
        <f>P84</f>
        <v>#REF!</v>
      </c>
      <c r="Q83" s="46"/>
      <c r="R83" s="108" t="e">
        <f>R84</f>
        <v>#REF!</v>
      </c>
      <c r="S83" s="46"/>
      <c r="T83" s="109" t="e">
        <f>T84</f>
        <v>#REF!</v>
      </c>
      <c r="AT83" s="16" t="s">
        <v>69</v>
      </c>
      <c r="AU83" s="16" t="s">
        <v>90</v>
      </c>
      <c r="BK83" s="110" t="e">
        <f>BK84</f>
        <v>#REF!</v>
      </c>
    </row>
    <row r="84" spans="2:65" s="11" customFormat="1" ht="25.95" customHeight="1">
      <c r="B84" s="111"/>
      <c r="D84" s="112" t="s">
        <v>69</v>
      </c>
      <c r="E84" s="113" t="s">
        <v>108</v>
      </c>
      <c r="F84" s="113" t="s">
        <v>109</v>
      </c>
      <c r="J84" s="114">
        <f>J85+J89+J93</f>
        <v>0</v>
      </c>
      <c r="L84" s="111"/>
      <c r="M84" s="115"/>
      <c r="P84" s="116" t="e">
        <f>P85+P89+#REF!+P93+#REF!</f>
        <v>#REF!</v>
      </c>
      <c r="R84" s="116" t="e">
        <f>R85+R89+#REF!+R93+#REF!</f>
        <v>#REF!</v>
      </c>
      <c r="T84" s="117" t="e">
        <f>T85+T89+#REF!+T93+#REF!</f>
        <v>#REF!</v>
      </c>
      <c r="AR84" s="112" t="s">
        <v>110</v>
      </c>
      <c r="AT84" s="118" t="s">
        <v>69</v>
      </c>
      <c r="AU84" s="118" t="s">
        <v>70</v>
      </c>
      <c r="AY84" s="112" t="s">
        <v>111</v>
      </c>
      <c r="BK84" s="119" t="e">
        <f>BK85+BK89+#REF!+BK93+#REF!</f>
        <v>#REF!</v>
      </c>
    </row>
    <row r="85" spans="2:65" s="11" customFormat="1" ht="22.8" customHeight="1">
      <c r="B85" s="111"/>
      <c r="D85" s="112" t="s">
        <v>69</v>
      </c>
      <c r="E85" s="120" t="s">
        <v>112</v>
      </c>
      <c r="F85" s="120" t="s">
        <v>113</v>
      </c>
      <c r="J85" s="121">
        <f>BK85</f>
        <v>0</v>
      </c>
      <c r="L85" s="111"/>
      <c r="M85" s="115"/>
      <c r="P85" s="116">
        <f>SUM(P86:P88)</f>
        <v>0</v>
      </c>
      <c r="R85" s="116">
        <f>SUM(R86:R88)</f>
        <v>0</v>
      </c>
      <c r="T85" s="117">
        <f>SUM(T86:T88)</f>
        <v>0</v>
      </c>
      <c r="AR85" s="112" t="s">
        <v>110</v>
      </c>
      <c r="AT85" s="118" t="s">
        <v>69</v>
      </c>
      <c r="AU85" s="118" t="s">
        <v>78</v>
      </c>
      <c r="AY85" s="112" t="s">
        <v>111</v>
      </c>
      <c r="BK85" s="119">
        <f>SUM(BK86:BK88)</f>
        <v>0</v>
      </c>
    </row>
    <row r="86" spans="2:65" s="1" customFormat="1" ht="16.5" customHeight="1">
      <c r="B86" s="122"/>
      <c r="C86" s="123" t="s">
        <v>78</v>
      </c>
      <c r="D86" s="123" t="s">
        <v>114</v>
      </c>
      <c r="E86" s="124" t="s">
        <v>115</v>
      </c>
      <c r="F86" s="125" t="s">
        <v>116</v>
      </c>
      <c r="G86" s="126" t="s">
        <v>117</v>
      </c>
      <c r="H86" s="127">
        <v>1</v>
      </c>
      <c r="I86" s="128"/>
      <c r="J86" s="128">
        <f>ROUND(I86*H86,2)</f>
        <v>0</v>
      </c>
      <c r="K86" s="125" t="s">
        <v>118</v>
      </c>
      <c r="L86" s="28"/>
      <c r="M86" s="129" t="s">
        <v>3</v>
      </c>
      <c r="N86" s="130" t="s">
        <v>41</v>
      </c>
      <c r="O86" s="131">
        <v>0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119</v>
      </c>
      <c r="AT86" s="133" t="s">
        <v>114</v>
      </c>
      <c r="AU86" s="133" t="s">
        <v>80</v>
      </c>
      <c r="AY86" s="16" t="s">
        <v>111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78</v>
      </c>
      <c r="BK86" s="134">
        <f>ROUND(I86*H86,2)</f>
        <v>0</v>
      </c>
      <c r="BL86" s="16" t="s">
        <v>119</v>
      </c>
      <c r="BM86" s="133" t="s">
        <v>120</v>
      </c>
    </row>
    <row r="87" spans="2:65" s="1" customFormat="1" ht="10.199999999999999">
      <c r="B87" s="28"/>
      <c r="D87" s="135" t="s">
        <v>121</v>
      </c>
      <c r="F87" s="136" t="s">
        <v>116</v>
      </c>
      <c r="L87" s="28"/>
      <c r="M87" s="137"/>
      <c r="T87" s="49"/>
      <c r="AT87" s="16" t="s">
        <v>121</v>
      </c>
      <c r="AU87" s="16" t="s">
        <v>80</v>
      </c>
    </row>
    <row r="88" spans="2:65" s="1" customFormat="1" ht="10.199999999999999">
      <c r="B88" s="28"/>
      <c r="D88" s="138" t="s">
        <v>122</v>
      </c>
      <c r="F88" s="139" t="s">
        <v>123</v>
      </c>
      <c r="L88" s="28"/>
      <c r="M88" s="137"/>
      <c r="T88" s="49"/>
      <c r="AT88" s="16" t="s">
        <v>122</v>
      </c>
      <c r="AU88" s="16" t="s">
        <v>80</v>
      </c>
    </row>
    <row r="89" spans="2:65" s="11" customFormat="1" ht="22.8" customHeight="1">
      <c r="B89" s="111"/>
      <c r="D89" s="112" t="s">
        <v>69</v>
      </c>
      <c r="E89" s="120" t="s">
        <v>125</v>
      </c>
      <c r="F89" s="120" t="s">
        <v>126</v>
      </c>
      <c r="J89" s="121">
        <f>BK89</f>
        <v>0</v>
      </c>
      <c r="L89" s="111"/>
      <c r="M89" s="115"/>
      <c r="P89" s="116">
        <f>SUM(P90:P92)</f>
        <v>0</v>
      </c>
      <c r="R89" s="116">
        <f>SUM(R90:R92)</f>
        <v>0</v>
      </c>
      <c r="T89" s="117">
        <f>SUM(T90:T92)</f>
        <v>0</v>
      </c>
      <c r="AR89" s="112" t="s">
        <v>110</v>
      </c>
      <c r="AT89" s="118" t="s">
        <v>69</v>
      </c>
      <c r="AU89" s="118" t="s">
        <v>78</v>
      </c>
      <c r="AY89" s="112" t="s">
        <v>111</v>
      </c>
      <c r="BK89" s="119">
        <f>SUM(BK90:BK92)</f>
        <v>0</v>
      </c>
    </row>
    <row r="90" spans="2:65" s="1" customFormat="1" ht="16.5" customHeight="1">
      <c r="B90" s="122"/>
      <c r="C90" s="123" t="s">
        <v>127</v>
      </c>
      <c r="D90" s="123" t="s">
        <v>114</v>
      </c>
      <c r="E90" s="124" t="s">
        <v>128</v>
      </c>
      <c r="F90" s="125" t="s">
        <v>126</v>
      </c>
      <c r="G90" s="126" t="s">
        <v>117</v>
      </c>
      <c r="H90" s="127">
        <v>1</v>
      </c>
      <c r="I90" s="128"/>
      <c r="J90" s="128">
        <f>ROUND(I90*H90,2)</f>
        <v>0</v>
      </c>
      <c r="K90" s="125" t="s">
        <v>118</v>
      </c>
      <c r="L90" s="28"/>
      <c r="M90" s="129" t="s">
        <v>3</v>
      </c>
      <c r="N90" s="130" t="s">
        <v>41</v>
      </c>
      <c r="O90" s="131">
        <v>0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119</v>
      </c>
      <c r="AT90" s="133" t="s">
        <v>114</v>
      </c>
      <c r="AU90" s="133" t="s">
        <v>80</v>
      </c>
      <c r="AY90" s="16" t="s">
        <v>111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6" t="s">
        <v>78</v>
      </c>
      <c r="BK90" s="134">
        <f>ROUND(I90*H90,2)</f>
        <v>0</v>
      </c>
      <c r="BL90" s="16" t="s">
        <v>119</v>
      </c>
      <c r="BM90" s="133" t="s">
        <v>129</v>
      </c>
    </row>
    <row r="91" spans="2:65" s="1" customFormat="1" ht="10.199999999999999">
      <c r="B91" s="28"/>
      <c r="D91" s="135" t="s">
        <v>121</v>
      </c>
      <c r="F91" s="136" t="s">
        <v>130</v>
      </c>
      <c r="L91" s="28"/>
      <c r="M91" s="137"/>
      <c r="T91" s="49"/>
      <c r="AT91" s="16" t="s">
        <v>121</v>
      </c>
      <c r="AU91" s="16" t="s">
        <v>80</v>
      </c>
    </row>
    <row r="92" spans="2:65" s="1" customFormat="1" ht="10.199999999999999">
      <c r="B92" s="28"/>
      <c r="D92" s="138" t="s">
        <v>122</v>
      </c>
      <c r="F92" s="139" t="s">
        <v>131</v>
      </c>
      <c r="L92" s="28"/>
      <c r="M92" s="137"/>
      <c r="T92" s="49"/>
      <c r="AT92" s="16" t="s">
        <v>122</v>
      </c>
      <c r="AU92" s="16" t="s">
        <v>80</v>
      </c>
    </row>
    <row r="93" spans="2:65" s="11" customFormat="1" ht="22.8" customHeight="1">
      <c r="B93" s="111"/>
      <c r="D93" s="112" t="s">
        <v>69</v>
      </c>
      <c r="E93" s="120" t="s">
        <v>132</v>
      </c>
      <c r="F93" s="120" t="s">
        <v>133</v>
      </c>
      <c r="J93" s="121">
        <f>BK93</f>
        <v>0</v>
      </c>
      <c r="L93" s="111"/>
      <c r="M93" s="115"/>
      <c r="P93" s="116">
        <f>SUM(P94:P96)</f>
        <v>0</v>
      </c>
      <c r="R93" s="116">
        <f>SUM(R94:R96)</f>
        <v>0</v>
      </c>
      <c r="T93" s="117">
        <f>SUM(T94:T96)</f>
        <v>0</v>
      </c>
      <c r="AR93" s="112" t="s">
        <v>110</v>
      </c>
      <c r="AT93" s="118" t="s">
        <v>69</v>
      </c>
      <c r="AU93" s="118" t="s">
        <v>78</v>
      </c>
      <c r="AY93" s="112" t="s">
        <v>111</v>
      </c>
      <c r="BK93" s="119">
        <f>SUM(BK94:BK96)</f>
        <v>0</v>
      </c>
    </row>
    <row r="94" spans="2:65" s="1" customFormat="1" ht="16.5" customHeight="1">
      <c r="B94" s="122"/>
      <c r="C94" s="123" t="s">
        <v>134</v>
      </c>
      <c r="D94" s="123" t="s">
        <v>114</v>
      </c>
      <c r="E94" s="124" t="s">
        <v>135</v>
      </c>
      <c r="F94" s="125" t="s">
        <v>136</v>
      </c>
      <c r="G94" s="126" t="s">
        <v>117</v>
      </c>
      <c r="H94" s="127">
        <v>1</v>
      </c>
      <c r="I94" s="128"/>
      <c r="J94" s="128">
        <f>ROUND(I94*H94,2)</f>
        <v>0</v>
      </c>
      <c r="K94" s="125" t="s">
        <v>118</v>
      </c>
      <c r="L94" s="28"/>
      <c r="M94" s="129" t="s">
        <v>3</v>
      </c>
      <c r="N94" s="130" t="s">
        <v>41</v>
      </c>
      <c r="O94" s="131">
        <v>0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119</v>
      </c>
      <c r="AT94" s="133" t="s">
        <v>114</v>
      </c>
      <c r="AU94" s="133" t="s">
        <v>80</v>
      </c>
      <c r="AY94" s="16" t="s">
        <v>111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6" t="s">
        <v>78</v>
      </c>
      <c r="BK94" s="134">
        <f>ROUND(I94*H94,2)</f>
        <v>0</v>
      </c>
      <c r="BL94" s="16" t="s">
        <v>119</v>
      </c>
      <c r="BM94" s="133" t="s">
        <v>137</v>
      </c>
    </row>
    <row r="95" spans="2:65" s="1" customFormat="1" ht="10.199999999999999">
      <c r="B95" s="28"/>
      <c r="D95" s="135" t="s">
        <v>121</v>
      </c>
      <c r="F95" s="136" t="s">
        <v>136</v>
      </c>
      <c r="L95" s="28"/>
      <c r="M95" s="137"/>
      <c r="T95" s="49"/>
      <c r="AT95" s="16" t="s">
        <v>121</v>
      </c>
      <c r="AU95" s="16" t="s">
        <v>80</v>
      </c>
    </row>
    <row r="96" spans="2:65" s="1" customFormat="1" ht="10.199999999999999">
      <c r="B96" s="28"/>
      <c r="D96" s="138" t="s">
        <v>122</v>
      </c>
      <c r="F96" s="139" t="s">
        <v>138</v>
      </c>
      <c r="L96" s="28"/>
      <c r="M96" s="137"/>
      <c r="T96" s="49"/>
      <c r="AT96" s="16" t="s">
        <v>122</v>
      </c>
      <c r="AU96" s="16" t="s">
        <v>80</v>
      </c>
    </row>
    <row r="97" spans="2:12" s="1" customFormat="1" ht="6.9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28"/>
    </row>
    <row r="98" spans="2:12" ht="10.199999999999999"/>
    <row r="99" spans="2:12" ht="10.199999999999999"/>
    <row r="100" spans="2:12" ht="10.199999999999999"/>
    <row r="101" spans="2:12" ht="10.199999999999999"/>
    <row r="104" spans="2:12" ht="10.199999999999999"/>
    <row r="105" spans="2:12" ht="10.199999999999999"/>
    <row r="108" spans="2:12" ht="10.199999999999999"/>
    <row r="109" spans="2:12" ht="10.199999999999999"/>
    <row r="110" spans="2:12" ht="10.199999999999999"/>
  </sheetData>
  <autoFilter ref="C82:K96" xr:uid="{00000000-0009-0000-0000-000001000000}"/>
  <mergeCells count="8">
    <mergeCell ref="E73:H73"/>
    <mergeCell ref="E75:H75"/>
    <mergeCell ref="L2:V2"/>
    <mergeCell ref="E7:H7"/>
    <mergeCell ref="E9:H9"/>
    <mergeCell ref="E27:H27"/>
    <mergeCell ref="E48:H48"/>
    <mergeCell ref="E50:H50"/>
  </mergeCells>
  <hyperlinks>
    <hyperlink ref="F88" r:id="rId1" xr:uid="{00000000-0004-0000-0100-000000000000}"/>
    <hyperlink ref="F92" r:id="rId2" xr:uid="{00000000-0004-0000-0100-000003000000}"/>
    <hyperlink ref="F96" r:id="rId3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332"/>
  <sheetViews>
    <sheetView showGridLines="0" tabSelected="1" topLeftCell="A81" workbookViewId="0">
      <selection activeCell="I93" sqref="I93:I30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281" t="s">
        <v>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84</v>
      </c>
      <c r="L4" s="19"/>
      <c r="M4" s="81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82" t="str">
        <f>'Rekapitulace stavby'!K6</f>
        <v>Opěrná zeď u rekreačního objektu č.ev.117, k.ú. Královka, Šluknov</v>
      </c>
      <c r="F7" s="283"/>
      <c r="G7" s="283"/>
      <c r="H7" s="283"/>
      <c r="L7" s="19"/>
    </row>
    <row r="8" spans="2:46" s="1" customFormat="1" ht="12" customHeight="1">
      <c r="B8" s="28"/>
      <c r="D8" s="25" t="s">
        <v>85</v>
      </c>
      <c r="L8" s="28"/>
    </row>
    <row r="9" spans="2:46" s="1" customFormat="1" ht="16.5" customHeight="1">
      <c r="B9" s="28"/>
      <c r="E9" s="263" t="s">
        <v>141</v>
      </c>
      <c r="F9" s="284"/>
      <c r="G9" s="284"/>
      <c r="H9" s="284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5" t="s">
        <v>17</v>
      </c>
      <c r="F11" s="23" t="s">
        <v>3</v>
      </c>
      <c r="I11" s="25" t="s">
        <v>18</v>
      </c>
      <c r="J11" s="23" t="s">
        <v>3</v>
      </c>
      <c r="L11" s="28"/>
    </row>
    <row r="12" spans="2:46" s="1" customFormat="1" ht="12" customHeight="1">
      <c r="B12" s="28"/>
      <c r="D12" s="25" t="s">
        <v>19</v>
      </c>
      <c r="F12" s="23" t="s">
        <v>20</v>
      </c>
      <c r="I12" s="25" t="s">
        <v>21</v>
      </c>
      <c r="J12" s="45" t="str">
        <f>'Rekapitulace stavby'!AN8</f>
        <v>30. 11. 2023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23</v>
      </c>
      <c r="I14" s="25" t="s">
        <v>24</v>
      </c>
      <c r="J14" s="23" t="s">
        <v>3</v>
      </c>
      <c r="L14" s="28"/>
    </row>
    <row r="15" spans="2:46" s="1" customFormat="1" ht="18" customHeight="1">
      <c r="B15" s="28"/>
      <c r="E15" s="23" t="s">
        <v>25</v>
      </c>
      <c r="I15" s="25" t="s">
        <v>26</v>
      </c>
      <c r="J15" s="23" t="s">
        <v>3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5" t="s">
        <v>27</v>
      </c>
      <c r="I17" s="25" t="s">
        <v>24</v>
      </c>
      <c r="J17" s="23" t="s">
        <v>3</v>
      </c>
      <c r="L17" s="28"/>
    </row>
    <row r="18" spans="2:12" s="1" customFormat="1" ht="18" customHeight="1">
      <c r="B18" s="28"/>
      <c r="E18" s="23" t="s">
        <v>28</v>
      </c>
      <c r="I18" s="25" t="s">
        <v>26</v>
      </c>
      <c r="J18" s="23" t="s">
        <v>3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5" t="s">
        <v>29</v>
      </c>
      <c r="I20" s="25" t="s">
        <v>24</v>
      </c>
      <c r="J20" s="23" t="s">
        <v>3</v>
      </c>
      <c r="L20" s="28"/>
    </row>
    <row r="21" spans="2:12" s="1" customFormat="1" ht="18" customHeight="1">
      <c r="B21" s="28"/>
      <c r="E21" s="23" t="s">
        <v>30</v>
      </c>
      <c r="I21" s="25" t="s">
        <v>26</v>
      </c>
      <c r="J21" s="23" t="s">
        <v>3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5" t="s">
        <v>32</v>
      </c>
      <c r="I23" s="25" t="s">
        <v>24</v>
      </c>
      <c r="J23" s="23" t="s">
        <v>3</v>
      </c>
      <c r="L23" s="28"/>
    </row>
    <row r="24" spans="2:12" s="1" customFormat="1" ht="18" customHeight="1">
      <c r="B24" s="28"/>
      <c r="E24" s="23" t="s">
        <v>33</v>
      </c>
      <c r="I24" s="25" t="s">
        <v>26</v>
      </c>
      <c r="J24" s="23" t="s">
        <v>3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5" t="s">
        <v>34</v>
      </c>
      <c r="L26" s="28"/>
    </row>
    <row r="27" spans="2:12" s="7" customFormat="1" ht="16.5" customHeight="1">
      <c r="B27" s="82"/>
      <c r="E27" s="252" t="s">
        <v>3</v>
      </c>
      <c r="F27" s="252"/>
      <c r="G27" s="252"/>
      <c r="H27" s="252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36</v>
      </c>
      <c r="J30" s="59">
        <f>ROUND(J90, 2)</f>
        <v>0</v>
      </c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" customHeight="1">
      <c r="B33" s="28"/>
      <c r="D33" s="48" t="s">
        <v>40</v>
      </c>
      <c r="E33" s="25" t="s">
        <v>41</v>
      </c>
      <c r="F33" s="84">
        <f>ROUND((SUM(BE90:BE310)),  2)</f>
        <v>0</v>
      </c>
      <c r="I33" s="85">
        <v>0.21</v>
      </c>
      <c r="J33" s="84">
        <f>ROUND(((SUM(BE90:BE310))*I33),  2)</f>
        <v>0</v>
      </c>
      <c r="L33" s="28"/>
    </row>
    <row r="34" spans="2:12" s="1" customFormat="1" ht="14.4" customHeight="1">
      <c r="B34" s="28"/>
      <c r="E34" s="25" t="s">
        <v>42</v>
      </c>
      <c r="F34" s="84">
        <f>ROUND((SUM(BF90:BF310)),  2)</f>
        <v>0</v>
      </c>
      <c r="I34" s="85">
        <v>0.15</v>
      </c>
      <c r="J34" s="84">
        <f>ROUND(((SUM(BF90:BF310))*I34),  2)</f>
        <v>0</v>
      </c>
      <c r="L34" s="28"/>
    </row>
    <row r="35" spans="2:12" s="1" customFormat="1" ht="14.4" hidden="1" customHeight="1">
      <c r="B35" s="28"/>
      <c r="E35" s="25" t="s">
        <v>43</v>
      </c>
      <c r="F35" s="84">
        <f>ROUND((SUM(BG90:BG310)),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5" t="s">
        <v>44</v>
      </c>
      <c r="F36" s="84">
        <f>ROUND((SUM(BH90:BH310)),  2)</f>
        <v>0</v>
      </c>
      <c r="I36" s="85">
        <v>0.15</v>
      </c>
      <c r="J36" s="84">
        <f>0</f>
        <v>0</v>
      </c>
      <c r="L36" s="28"/>
    </row>
    <row r="37" spans="2:12" s="1" customFormat="1" ht="14.4" hidden="1" customHeight="1">
      <c r="B37" s="28"/>
      <c r="E37" s="25" t="s">
        <v>45</v>
      </c>
      <c r="F37" s="84">
        <f>ROUND((SUM(BI90:BI310)),  2)</f>
        <v>0</v>
      </c>
      <c r="I37" s="85">
        <v>0</v>
      </c>
      <c r="J37" s="84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6"/>
      <c r="D39" s="87" t="s">
        <v>46</v>
      </c>
      <c r="E39" s="50"/>
      <c r="F39" s="50"/>
      <c r="G39" s="88" t="s">
        <v>47</v>
      </c>
      <c r="H39" s="89" t="s">
        <v>48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" customHeight="1">
      <c r="B45" s="28"/>
      <c r="C45" s="20" t="s">
        <v>87</v>
      </c>
      <c r="L45" s="28"/>
    </row>
    <row r="46" spans="2:12" s="1" customFormat="1" ht="6.9" customHeight="1">
      <c r="B46" s="28"/>
      <c r="L46" s="28"/>
    </row>
    <row r="47" spans="2:12" s="1" customFormat="1" ht="12" customHeight="1">
      <c r="B47" s="28"/>
      <c r="C47" s="25" t="s">
        <v>15</v>
      </c>
      <c r="L47" s="28"/>
    </row>
    <row r="48" spans="2:12" s="1" customFormat="1" ht="16.5" customHeight="1">
      <c r="B48" s="28"/>
      <c r="E48" s="282" t="str">
        <f>E7</f>
        <v>Opěrná zeď u rekreačního objektu č.ev.117, k.ú. Královka, Šluknov</v>
      </c>
      <c r="F48" s="283"/>
      <c r="G48" s="283"/>
      <c r="H48" s="283"/>
      <c r="L48" s="28"/>
    </row>
    <row r="49" spans="2:47" s="1" customFormat="1" ht="12" customHeight="1">
      <c r="B49" s="28"/>
      <c r="C49" s="25" t="s">
        <v>85</v>
      </c>
      <c r="L49" s="28"/>
    </row>
    <row r="50" spans="2:47" s="1" customFormat="1" ht="16.5" customHeight="1">
      <c r="B50" s="28"/>
      <c r="E50" s="263" t="str">
        <f>E9</f>
        <v>SO 01 - Opěrná zeď</v>
      </c>
      <c r="F50" s="284"/>
      <c r="G50" s="284"/>
      <c r="H50" s="284"/>
      <c r="L50" s="28"/>
    </row>
    <row r="51" spans="2:47" s="1" customFormat="1" ht="6.9" customHeight="1">
      <c r="B51" s="28"/>
      <c r="L51" s="28"/>
    </row>
    <row r="52" spans="2:47" s="1" customFormat="1" ht="12" customHeight="1">
      <c r="B52" s="28"/>
      <c r="C52" s="25" t="s">
        <v>19</v>
      </c>
      <c r="F52" s="23" t="str">
        <f>F12</f>
        <v>p.p.č.k. 19/3,19/6,687, k.ú.Královka</v>
      </c>
      <c r="I52" s="25" t="s">
        <v>21</v>
      </c>
      <c r="J52" s="45" t="str">
        <f>IF(J12="","",J12)</f>
        <v>30. 11. 2023</v>
      </c>
      <c r="L52" s="28"/>
    </row>
    <row r="53" spans="2:47" s="1" customFormat="1" ht="6.9" customHeight="1">
      <c r="B53" s="28"/>
      <c r="L53" s="28"/>
    </row>
    <row r="54" spans="2:47" s="1" customFormat="1" ht="15.15" customHeight="1">
      <c r="B54" s="28"/>
      <c r="C54" s="25" t="s">
        <v>23</v>
      </c>
      <c r="F54" s="23" t="str">
        <f>E15</f>
        <v>Město Šluknov</v>
      </c>
      <c r="I54" s="25" t="s">
        <v>29</v>
      </c>
      <c r="J54" s="26" t="str">
        <f>E21</f>
        <v>ProProjekt s.r.o.</v>
      </c>
      <c r="L54" s="28"/>
    </row>
    <row r="55" spans="2:47" s="1" customFormat="1" ht="15.15" customHeight="1">
      <c r="B55" s="28"/>
      <c r="C55" s="25" t="s">
        <v>27</v>
      </c>
      <c r="F55" s="23" t="str">
        <f>IF(E18="","",E18)</f>
        <v>bude vybrán</v>
      </c>
      <c r="I55" s="25" t="s">
        <v>32</v>
      </c>
      <c r="J55" s="26" t="str">
        <f>E24</f>
        <v>Jakub Hon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88</v>
      </c>
      <c r="D57" s="86"/>
      <c r="E57" s="86"/>
      <c r="F57" s="86"/>
      <c r="G57" s="86"/>
      <c r="H57" s="86"/>
      <c r="I57" s="86"/>
      <c r="J57" s="93" t="s">
        <v>89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8" customHeight="1">
      <c r="B59" s="28"/>
      <c r="C59" s="94" t="s">
        <v>68</v>
      </c>
      <c r="J59" s="59">
        <f>J90</f>
        <v>0</v>
      </c>
      <c r="L59" s="28"/>
      <c r="AU59" s="16" t="s">
        <v>90</v>
      </c>
    </row>
    <row r="60" spans="2:47" s="8" customFormat="1" ht="24.9" customHeight="1">
      <c r="B60" s="95"/>
      <c r="D60" s="96" t="s">
        <v>142</v>
      </c>
      <c r="E60" s="97"/>
      <c r="F60" s="97"/>
      <c r="G60" s="97"/>
      <c r="H60" s="97"/>
      <c r="I60" s="97"/>
      <c r="J60" s="98">
        <f>J91</f>
        <v>0</v>
      </c>
      <c r="L60" s="95"/>
    </row>
    <row r="61" spans="2:47" s="9" customFormat="1" ht="19.95" customHeight="1">
      <c r="B61" s="99"/>
      <c r="D61" s="100" t="s">
        <v>143</v>
      </c>
      <c r="E61" s="101"/>
      <c r="F61" s="101"/>
      <c r="G61" s="101"/>
      <c r="H61" s="101"/>
      <c r="I61" s="101"/>
      <c r="J61" s="102">
        <f>J92</f>
        <v>0</v>
      </c>
      <c r="L61" s="99"/>
    </row>
    <row r="62" spans="2:47" s="9" customFormat="1" ht="19.95" customHeight="1">
      <c r="B62" s="99"/>
      <c r="D62" s="100" t="s">
        <v>144</v>
      </c>
      <c r="E62" s="101"/>
      <c r="F62" s="101"/>
      <c r="G62" s="101"/>
      <c r="H62" s="101"/>
      <c r="I62" s="101"/>
      <c r="J62" s="102">
        <f>J163</f>
        <v>0</v>
      </c>
      <c r="L62" s="99"/>
    </row>
    <row r="63" spans="2:47" s="9" customFormat="1" ht="19.95" customHeight="1">
      <c r="B63" s="99"/>
      <c r="D63" s="100" t="s">
        <v>145</v>
      </c>
      <c r="E63" s="101"/>
      <c r="F63" s="101"/>
      <c r="G63" s="101"/>
      <c r="H63" s="101"/>
      <c r="I63" s="101"/>
      <c r="J63" s="102">
        <f>J192</f>
        <v>0</v>
      </c>
      <c r="L63" s="99"/>
    </row>
    <row r="64" spans="2:47" s="9" customFormat="1" ht="19.95" customHeight="1">
      <c r="B64" s="99"/>
      <c r="D64" s="100" t="s">
        <v>146</v>
      </c>
      <c r="E64" s="101"/>
      <c r="F64" s="101"/>
      <c r="G64" s="101"/>
      <c r="H64" s="101"/>
      <c r="I64" s="101"/>
      <c r="J64" s="102">
        <f>J222</f>
        <v>0</v>
      </c>
      <c r="L64" s="99"/>
    </row>
    <row r="65" spans="2:12" s="9" customFormat="1" ht="19.95" customHeight="1">
      <c r="B65" s="99"/>
      <c r="D65" s="100" t="s">
        <v>147</v>
      </c>
      <c r="E65" s="101"/>
      <c r="F65" s="101"/>
      <c r="G65" s="101"/>
      <c r="H65" s="101"/>
      <c r="I65" s="101"/>
      <c r="J65" s="102">
        <f>J235</f>
        <v>0</v>
      </c>
      <c r="L65" s="99"/>
    </row>
    <row r="66" spans="2:12" s="9" customFormat="1" ht="19.95" customHeight="1">
      <c r="B66" s="99"/>
      <c r="D66" s="100" t="s">
        <v>148</v>
      </c>
      <c r="E66" s="101"/>
      <c r="F66" s="101"/>
      <c r="G66" s="101"/>
      <c r="H66" s="101"/>
      <c r="I66" s="101"/>
      <c r="J66" s="102">
        <f>J243</f>
        <v>0</v>
      </c>
      <c r="L66" s="99"/>
    </row>
    <row r="67" spans="2:12" s="9" customFormat="1" ht="19.95" customHeight="1">
      <c r="B67" s="99"/>
      <c r="D67" s="100" t="s">
        <v>149</v>
      </c>
      <c r="E67" s="101"/>
      <c r="F67" s="101"/>
      <c r="G67" s="101"/>
      <c r="H67" s="101"/>
      <c r="I67" s="101"/>
      <c r="J67" s="102">
        <f>J262</f>
        <v>0</v>
      </c>
      <c r="L67" s="99"/>
    </row>
    <row r="68" spans="2:12" s="9" customFormat="1" ht="19.95" customHeight="1">
      <c r="B68" s="99"/>
      <c r="D68" s="100" t="s">
        <v>150</v>
      </c>
      <c r="E68" s="101"/>
      <c r="F68" s="101"/>
      <c r="G68" s="101"/>
      <c r="H68" s="101"/>
      <c r="I68" s="101"/>
      <c r="J68" s="102">
        <f>J278</f>
        <v>0</v>
      </c>
      <c r="L68" s="99"/>
    </row>
    <row r="69" spans="2:12" s="8" customFormat="1" ht="24.9" customHeight="1">
      <c r="B69" s="95"/>
      <c r="D69" s="96" t="s">
        <v>151</v>
      </c>
      <c r="E69" s="97"/>
      <c r="F69" s="97"/>
      <c r="G69" s="97"/>
      <c r="H69" s="97"/>
      <c r="I69" s="97"/>
      <c r="J69" s="98">
        <f>J285</f>
        <v>0</v>
      </c>
      <c r="L69" s="95"/>
    </row>
    <row r="70" spans="2:12" s="9" customFormat="1" ht="19.95" customHeight="1">
      <c r="B70" s="99"/>
      <c r="D70" s="100" t="s">
        <v>152</v>
      </c>
      <c r="E70" s="101"/>
      <c r="F70" s="101"/>
      <c r="G70" s="101"/>
      <c r="H70" s="101"/>
      <c r="I70" s="101"/>
      <c r="J70" s="102">
        <f>J286</f>
        <v>0</v>
      </c>
      <c r="L70" s="99"/>
    </row>
    <row r="71" spans="2:12" s="1" customFormat="1" ht="21.75" customHeight="1">
      <c r="B71" s="28"/>
      <c r="L71" s="28"/>
    </row>
    <row r="72" spans="2:12" s="1" customFormat="1" ht="6.9" customHeigh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28"/>
    </row>
    <row r="76" spans="2:12" s="1" customFormat="1" ht="6.9" customHeight="1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28"/>
    </row>
    <row r="77" spans="2:12" s="1" customFormat="1" ht="24.9" customHeight="1">
      <c r="B77" s="28"/>
      <c r="C77" s="20" t="s">
        <v>95</v>
      </c>
      <c r="L77" s="28"/>
    </row>
    <row r="78" spans="2:12" s="1" customFormat="1" ht="6.9" customHeight="1">
      <c r="B78" s="28"/>
      <c r="L78" s="28"/>
    </row>
    <row r="79" spans="2:12" s="1" customFormat="1" ht="12" customHeight="1">
      <c r="B79" s="28"/>
      <c r="C79" s="25" t="s">
        <v>15</v>
      </c>
      <c r="L79" s="28"/>
    </row>
    <row r="80" spans="2:12" s="1" customFormat="1" ht="16.5" customHeight="1">
      <c r="B80" s="28"/>
      <c r="E80" s="282" t="str">
        <f>E7</f>
        <v>Opěrná zeď u rekreačního objektu č.ev.117, k.ú. Královka, Šluknov</v>
      </c>
      <c r="F80" s="283"/>
      <c r="G80" s="283"/>
      <c r="H80" s="283"/>
      <c r="L80" s="28"/>
    </row>
    <row r="81" spans="2:65" s="1" customFormat="1" ht="12" customHeight="1">
      <c r="B81" s="28"/>
      <c r="C81" s="25" t="s">
        <v>85</v>
      </c>
      <c r="L81" s="28"/>
    </row>
    <row r="82" spans="2:65" s="1" customFormat="1" ht="16.5" customHeight="1">
      <c r="B82" s="28"/>
      <c r="E82" s="263" t="str">
        <f>E9</f>
        <v>SO 01 - Opěrná zeď</v>
      </c>
      <c r="F82" s="284"/>
      <c r="G82" s="284"/>
      <c r="H82" s="284"/>
      <c r="L82" s="28"/>
    </row>
    <row r="83" spans="2:65" s="1" customFormat="1" ht="6.9" customHeight="1">
      <c r="B83" s="28"/>
      <c r="L83" s="28"/>
    </row>
    <row r="84" spans="2:65" s="1" customFormat="1" ht="12" customHeight="1">
      <c r="B84" s="28"/>
      <c r="C84" s="25" t="s">
        <v>19</v>
      </c>
      <c r="F84" s="23" t="str">
        <f>F12</f>
        <v>p.p.č.k. 19/3,19/6,687, k.ú.Královka</v>
      </c>
      <c r="I84" s="25" t="s">
        <v>21</v>
      </c>
      <c r="J84" s="45" t="str">
        <f>IF(J12="","",J12)</f>
        <v>30. 11. 2023</v>
      </c>
      <c r="L84" s="28"/>
    </row>
    <row r="85" spans="2:65" s="1" customFormat="1" ht="6.9" customHeight="1">
      <c r="B85" s="28"/>
      <c r="L85" s="28"/>
    </row>
    <row r="86" spans="2:65" s="1" customFormat="1" ht="15.15" customHeight="1">
      <c r="B86" s="28"/>
      <c r="C86" s="25" t="s">
        <v>23</v>
      </c>
      <c r="F86" s="23" t="str">
        <f>E15</f>
        <v>Město Šluknov</v>
      </c>
      <c r="I86" s="25" t="s">
        <v>29</v>
      </c>
      <c r="J86" s="26" t="str">
        <f>E21</f>
        <v>ProProjekt s.r.o.</v>
      </c>
      <c r="L86" s="28"/>
    </row>
    <row r="87" spans="2:65" s="1" customFormat="1" ht="15.15" customHeight="1">
      <c r="B87" s="28"/>
      <c r="C87" s="25" t="s">
        <v>27</v>
      </c>
      <c r="F87" s="23" t="str">
        <f>IF(E18="","",E18)</f>
        <v>bude vybrán</v>
      </c>
      <c r="I87" s="25" t="s">
        <v>32</v>
      </c>
      <c r="J87" s="26" t="str">
        <f>E24</f>
        <v>Jakub Hon</v>
      </c>
      <c r="L87" s="28"/>
    </row>
    <row r="88" spans="2:65" s="1" customFormat="1" ht="10.35" customHeight="1">
      <c r="B88" s="28"/>
      <c r="L88" s="28"/>
    </row>
    <row r="89" spans="2:65" s="10" customFormat="1" ht="29.25" customHeight="1">
      <c r="B89" s="103"/>
      <c r="C89" s="104" t="s">
        <v>96</v>
      </c>
      <c r="D89" s="105" t="s">
        <v>55</v>
      </c>
      <c r="E89" s="105" t="s">
        <v>51</v>
      </c>
      <c r="F89" s="105" t="s">
        <v>52</v>
      </c>
      <c r="G89" s="105" t="s">
        <v>97</v>
      </c>
      <c r="H89" s="105" t="s">
        <v>98</v>
      </c>
      <c r="I89" s="105" t="s">
        <v>99</v>
      </c>
      <c r="J89" s="105" t="s">
        <v>89</v>
      </c>
      <c r="K89" s="106" t="s">
        <v>100</v>
      </c>
      <c r="L89" s="103"/>
      <c r="M89" s="52" t="s">
        <v>3</v>
      </c>
      <c r="N89" s="53" t="s">
        <v>40</v>
      </c>
      <c r="O89" s="53" t="s">
        <v>101</v>
      </c>
      <c r="P89" s="53" t="s">
        <v>102</v>
      </c>
      <c r="Q89" s="53" t="s">
        <v>103</v>
      </c>
      <c r="R89" s="53" t="s">
        <v>104</v>
      </c>
      <c r="S89" s="53" t="s">
        <v>105</v>
      </c>
      <c r="T89" s="54" t="s">
        <v>106</v>
      </c>
    </row>
    <row r="90" spans="2:65" s="1" customFormat="1" ht="22.8" customHeight="1">
      <c r="B90" s="28"/>
      <c r="C90" s="57" t="s">
        <v>107</v>
      </c>
      <c r="J90" s="107">
        <f>BK90</f>
        <v>0</v>
      </c>
      <c r="L90" s="28"/>
      <c r="M90" s="55"/>
      <c r="N90" s="46"/>
      <c r="O90" s="46"/>
      <c r="P90" s="108">
        <f>P91+P285</f>
        <v>925.13811300000009</v>
      </c>
      <c r="Q90" s="46"/>
      <c r="R90" s="108">
        <f>R91+R285</f>
        <v>278.55047195999998</v>
      </c>
      <c r="S90" s="46"/>
      <c r="T90" s="109">
        <f>T91+T285</f>
        <v>156.41225</v>
      </c>
      <c r="AT90" s="16" t="s">
        <v>69</v>
      </c>
      <c r="AU90" s="16" t="s">
        <v>90</v>
      </c>
      <c r="BK90" s="110">
        <f>BK91+BK285</f>
        <v>0</v>
      </c>
    </row>
    <row r="91" spans="2:65" s="11" customFormat="1" ht="25.95" customHeight="1">
      <c r="B91" s="111"/>
      <c r="D91" s="112" t="s">
        <v>69</v>
      </c>
      <c r="E91" s="113" t="s">
        <v>153</v>
      </c>
      <c r="F91" s="113" t="s">
        <v>154</v>
      </c>
      <c r="J91" s="114">
        <f>BK91</f>
        <v>0</v>
      </c>
      <c r="L91" s="111"/>
      <c r="M91" s="115"/>
      <c r="P91" s="116">
        <f>P92+P163+P192+P222+P235+P243+P262+P278</f>
        <v>902.34457100000009</v>
      </c>
      <c r="R91" s="116">
        <f>R92+R163+R192+R222+R235+R243+R262+R278</f>
        <v>278.49689136000001</v>
      </c>
      <c r="T91" s="117">
        <f>T92+T163+T192+T222+T235+T243+T262+T278</f>
        <v>156.41225</v>
      </c>
      <c r="AR91" s="112" t="s">
        <v>78</v>
      </c>
      <c r="AT91" s="118" t="s">
        <v>69</v>
      </c>
      <c r="AU91" s="118" t="s">
        <v>70</v>
      </c>
      <c r="AY91" s="112" t="s">
        <v>111</v>
      </c>
      <c r="BK91" s="119">
        <f>BK92+BK163+BK192+BK222+BK235+BK243+BK262+BK278</f>
        <v>0</v>
      </c>
    </row>
    <row r="92" spans="2:65" s="11" customFormat="1" ht="22.8" customHeight="1">
      <c r="B92" s="111"/>
      <c r="D92" s="112" t="s">
        <v>69</v>
      </c>
      <c r="E92" s="120" t="s">
        <v>78</v>
      </c>
      <c r="F92" s="120" t="s">
        <v>155</v>
      </c>
      <c r="J92" s="121">
        <f>BK92</f>
        <v>0</v>
      </c>
      <c r="L92" s="111"/>
      <c r="M92" s="115"/>
      <c r="P92" s="116">
        <f>SUM(P93:P162)</f>
        <v>121.410375</v>
      </c>
      <c r="R92" s="116">
        <f>SUM(R93:R162)</f>
        <v>180.45</v>
      </c>
      <c r="T92" s="117">
        <f>SUM(T93:T162)</f>
        <v>34.352499999999999</v>
      </c>
      <c r="AR92" s="112" t="s">
        <v>78</v>
      </c>
      <c r="AT92" s="118" t="s">
        <v>69</v>
      </c>
      <c r="AU92" s="118" t="s">
        <v>78</v>
      </c>
      <c r="AY92" s="112" t="s">
        <v>111</v>
      </c>
      <c r="BK92" s="119">
        <f>SUM(BK93:BK162)</f>
        <v>0</v>
      </c>
    </row>
    <row r="93" spans="2:65" s="1" customFormat="1" ht="16.5" customHeight="1">
      <c r="B93" s="122"/>
      <c r="C93" s="123" t="s">
        <v>78</v>
      </c>
      <c r="D93" s="123" t="s">
        <v>114</v>
      </c>
      <c r="E93" s="124" t="s">
        <v>156</v>
      </c>
      <c r="F93" s="125" t="s">
        <v>157</v>
      </c>
      <c r="G93" s="126" t="s">
        <v>158</v>
      </c>
      <c r="H93" s="127">
        <v>4</v>
      </c>
      <c r="I93" s="128"/>
      <c r="J93" s="128">
        <f>ROUND(I93*H93,2)</f>
        <v>0</v>
      </c>
      <c r="K93" s="125" t="s">
        <v>159</v>
      </c>
      <c r="L93" s="28"/>
      <c r="M93" s="129" t="s">
        <v>3</v>
      </c>
      <c r="N93" s="130" t="s">
        <v>41</v>
      </c>
      <c r="O93" s="131">
        <v>0.27200000000000002</v>
      </c>
      <c r="P93" s="131">
        <f>O93*H93</f>
        <v>1.0880000000000001</v>
      </c>
      <c r="Q93" s="131">
        <v>0</v>
      </c>
      <c r="R93" s="131">
        <f>Q93*H93</f>
        <v>0</v>
      </c>
      <c r="S93" s="131">
        <v>0.26</v>
      </c>
      <c r="T93" s="132">
        <f>S93*H93</f>
        <v>1.04</v>
      </c>
      <c r="AR93" s="133" t="s">
        <v>127</v>
      </c>
      <c r="AT93" s="133" t="s">
        <v>114</v>
      </c>
      <c r="AU93" s="133" t="s">
        <v>80</v>
      </c>
      <c r="AY93" s="16" t="s">
        <v>111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6" t="s">
        <v>78</v>
      </c>
      <c r="BK93" s="134">
        <f>ROUND(I93*H93,2)</f>
        <v>0</v>
      </c>
      <c r="BL93" s="16" t="s">
        <v>127</v>
      </c>
      <c r="BM93" s="133" t="s">
        <v>160</v>
      </c>
    </row>
    <row r="94" spans="2:65" s="1" customFormat="1" ht="19.2">
      <c r="B94" s="28"/>
      <c r="D94" s="135" t="s">
        <v>121</v>
      </c>
      <c r="F94" s="136" t="s">
        <v>161</v>
      </c>
      <c r="L94" s="28"/>
      <c r="M94" s="137"/>
      <c r="T94" s="49"/>
      <c r="AT94" s="16" t="s">
        <v>121</v>
      </c>
      <c r="AU94" s="16" t="s">
        <v>80</v>
      </c>
    </row>
    <row r="95" spans="2:65" s="1" customFormat="1" ht="10.199999999999999">
      <c r="B95" s="28"/>
      <c r="D95" s="138" t="s">
        <v>122</v>
      </c>
      <c r="F95" s="139" t="s">
        <v>162</v>
      </c>
      <c r="L95" s="28"/>
      <c r="M95" s="137"/>
      <c r="T95" s="49"/>
      <c r="AT95" s="16" t="s">
        <v>122</v>
      </c>
      <c r="AU95" s="16" t="s">
        <v>80</v>
      </c>
    </row>
    <row r="96" spans="2:65" s="12" customFormat="1" ht="10.199999999999999">
      <c r="B96" s="143"/>
      <c r="D96" s="135" t="s">
        <v>163</v>
      </c>
      <c r="E96" s="144" t="s">
        <v>3</v>
      </c>
      <c r="F96" s="145" t="s">
        <v>164</v>
      </c>
      <c r="H96" s="146">
        <v>4</v>
      </c>
      <c r="L96" s="143"/>
      <c r="M96" s="147"/>
      <c r="T96" s="148"/>
      <c r="AT96" s="144" t="s">
        <v>163</v>
      </c>
      <c r="AU96" s="144" t="s">
        <v>80</v>
      </c>
      <c r="AV96" s="12" t="s">
        <v>80</v>
      </c>
      <c r="AW96" s="12" t="s">
        <v>31</v>
      </c>
      <c r="AX96" s="12" t="s">
        <v>78</v>
      </c>
      <c r="AY96" s="144" t="s">
        <v>111</v>
      </c>
    </row>
    <row r="97" spans="2:65" s="1" customFormat="1" ht="16.5" customHeight="1">
      <c r="B97" s="122"/>
      <c r="C97" s="123" t="s">
        <v>80</v>
      </c>
      <c r="D97" s="123" t="s">
        <v>114</v>
      </c>
      <c r="E97" s="124" t="s">
        <v>165</v>
      </c>
      <c r="F97" s="125" t="s">
        <v>166</v>
      </c>
      <c r="G97" s="126" t="s">
        <v>158</v>
      </c>
      <c r="H97" s="127">
        <v>31.25</v>
      </c>
      <c r="I97" s="128"/>
      <c r="J97" s="128">
        <f>ROUND(I97*H97,2)</f>
        <v>0</v>
      </c>
      <c r="K97" s="125" t="s">
        <v>159</v>
      </c>
      <c r="L97" s="28"/>
      <c r="M97" s="129" t="s">
        <v>3</v>
      </c>
      <c r="N97" s="130" t="s">
        <v>41</v>
      </c>
      <c r="O97" s="131">
        <v>0.29499999999999998</v>
      </c>
      <c r="P97" s="131">
        <f>O97*H97</f>
        <v>9.21875</v>
      </c>
      <c r="Q97" s="131">
        <v>0</v>
      </c>
      <c r="R97" s="131">
        <f>Q97*H97</f>
        <v>0</v>
      </c>
      <c r="S97" s="131">
        <v>0.75</v>
      </c>
      <c r="T97" s="132">
        <f>S97*H97</f>
        <v>23.4375</v>
      </c>
      <c r="AR97" s="133" t="s">
        <v>127</v>
      </c>
      <c r="AT97" s="133" t="s">
        <v>114</v>
      </c>
      <c r="AU97" s="133" t="s">
        <v>80</v>
      </c>
      <c r="AY97" s="16" t="s">
        <v>111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6" t="s">
        <v>78</v>
      </c>
      <c r="BK97" s="134">
        <f>ROUND(I97*H97,2)</f>
        <v>0</v>
      </c>
      <c r="BL97" s="16" t="s">
        <v>127</v>
      </c>
      <c r="BM97" s="133" t="s">
        <v>167</v>
      </c>
    </row>
    <row r="98" spans="2:65" s="1" customFormat="1" ht="19.2">
      <c r="B98" s="28"/>
      <c r="D98" s="135" t="s">
        <v>121</v>
      </c>
      <c r="F98" s="136" t="s">
        <v>168</v>
      </c>
      <c r="L98" s="28"/>
      <c r="M98" s="137"/>
      <c r="T98" s="49"/>
      <c r="AT98" s="16" t="s">
        <v>121</v>
      </c>
      <c r="AU98" s="16" t="s">
        <v>80</v>
      </c>
    </row>
    <row r="99" spans="2:65" s="1" customFormat="1" ht="10.199999999999999">
      <c r="B99" s="28"/>
      <c r="D99" s="138" t="s">
        <v>122</v>
      </c>
      <c r="F99" s="139" t="s">
        <v>169</v>
      </c>
      <c r="L99" s="28"/>
      <c r="M99" s="137"/>
      <c r="T99" s="49"/>
      <c r="AT99" s="16" t="s">
        <v>122</v>
      </c>
      <c r="AU99" s="16" t="s">
        <v>80</v>
      </c>
    </row>
    <row r="100" spans="2:65" s="12" customFormat="1" ht="10.199999999999999">
      <c r="B100" s="143"/>
      <c r="D100" s="135" t="s">
        <v>163</v>
      </c>
      <c r="E100" s="144" t="s">
        <v>3</v>
      </c>
      <c r="F100" s="145" t="s">
        <v>170</v>
      </c>
      <c r="H100" s="146">
        <v>31.25</v>
      </c>
      <c r="L100" s="143"/>
      <c r="M100" s="147"/>
      <c r="T100" s="148"/>
      <c r="AT100" s="144" t="s">
        <v>163</v>
      </c>
      <c r="AU100" s="144" t="s">
        <v>80</v>
      </c>
      <c r="AV100" s="12" t="s">
        <v>80</v>
      </c>
      <c r="AW100" s="12" t="s">
        <v>31</v>
      </c>
      <c r="AX100" s="12" t="s">
        <v>78</v>
      </c>
      <c r="AY100" s="144" t="s">
        <v>111</v>
      </c>
    </row>
    <row r="101" spans="2:65" s="1" customFormat="1" ht="16.5" customHeight="1">
      <c r="B101" s="122"/>
      <c r="C101" s="123" t="s">
        <v>124</v>
      </c>
      <c r="D101" s="123" t="s">
        <v>114</v>
      </c>
      <c r="E101" s="124" t="s">
        <v>171</v>
      </c>
      <c r="F101" s="125" t="s">
        <v>172</v>
      </c>
      <c r="G101" s="126" t="s">
        <v>158</v>
      </c>
      <c r="H101" s="127">
        <v>31.25</v>
      </c>
      <c r="I101" s="128"/>
      <c r="J101" s="128">
        <f>ROUND(I101*H101,2)</f>
        <v>0</v>
      </c>
      <c r="K101" s="125" t="s">
        <v>159</v>
      </c>
      <c r="L101" s="28"/>
      <c r="M101" s="129" t="s">
        <v>3</v>
      </c>
      <c r="N101" s="130" t="s">
        <v>41</v>
      </c>
      <c r="O101" s="131">
        <v>0.22</v>
      </c>
      <c r="P101" s="131">
        <f>O101*H101</f>
        <v>6.875</v>
      </c>
      <c r="Q101" s="131">
        <v>0</v>
      </c>
      <c r="R101" s="131">
        <f>Q101*H101</f>
        <v>0</v>
      </c>
      <c r="S101" s="131">
        <v>0.316</v>
      </c>
      <c r="T101" s="132">
        <f>S101*H101</f>
        <v>9.875</v>
      </c>
      <c r="AR101" s="133" t="s">
        <v>127</v>
      </c>
      <c r="AT101" s="133" t="s">
        <v>114</v>
      </c>
      <c r="AU101" s="133" t="s">
        <v>80</v>
      </c>
      <c r="AY101" s="16" t="s">
        <v>111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6" t="s">
        <v>78</v>
      </c>
      <c r="BK101" s="134">
        <f>ROUND(I101*H101,2)</f>
        <v>0</v>
      </c>
      <c r="BL101" s="16" t="s">
        <v>127</v>
      </c>
      <c r="BM101" s="133" t="s">
        <v>173</v>
      </c>
    </row>
    <row r="102" spans="2:65" s="1" customFormat="1" ht="19.2">
      <c r="B102" s="28"/>
      <c r="D102" s="135" t="s">
        <v>121</v>
      </c>
      <c r="F102" s="136" t="s">
        <v>174</v>
      </c>
      <c r="L102" s="28"/>
      <c r="M102" s="137"/>
      <c r="T102" s="49"/>
      <c r="AT102" s="16" t="s">
        <v>121</v>
      </c>
      <c r="AU102" s="16" t="s">
        <v>80</v>
      </c>
    </row>
    <row r="103" spans="2:65" s="1" customFormat="1" ht="10.199999999999999">
      <c r="B103" s="28"/>
      <c r="D103" s="138" t="s">
        <v>122</v>
      </c>
      <c r="F103" s="139" t="s">
        <v>175</v>
      </c>
      <c r="L103" s="28"/>
      <c r="M103" s="137"/>
      <c r="T103" s="49"/>
      <c r="AT103" s="16" t="s">
        <v>122</v>
      </c>
      <c r="AU103" s="16" t="s">
        <v>80</v>
      </c>
    </row>
    <row r="104" spans="2:65" s="12" customFormat="1" ht="10.199999999999999">
      <c r="B104" s="143"/>
      <c r="D104" s="135" t="s">
        <v>163</v>
      </c>
      <c r="E104" s="144" t="s">
        <v>3</v>
      </c>
      <c r="F104" s="145" t="s">
        <v>170</v>
      </c>
      <c r="H104" s="146">
        <v>31.25</v>
      </c>
      <c r="L104" s="143"/>
      <c r="M104" s="147"/>
      <c r="T104" s="148"/>
      <c r="AT104" s="144" t="s">
        <v>163</v>
      </c>
      <c r="AU104" s="144" t="s">
        <v>80</v>
      </c>
      <c r="AV104" s="12" t="s">
        <v>80</v>
      </c>
      <c r="AW104" s="12" t="s">
        <v>31</v>
      </c>
      <c r="AX104" s="12" t="s">
        <v>78</v>
      </c>
      <c r="AY104" s="144" t="s">
        <v>111</v>
      </c>
    </row>
    <row r="105" spans="2:65" s="1" customFormat="1" ht="21.75" customHeight="1">
      <c r="B105" s="122"/>
      <c r="C105" s="123" t="s">
        <v>127</v>
      </c>
      <c r="D105" s="123" t="s">
        <v>114</v>
      </c>
      <c r="E105" s="124" t="s">
        <v>176</v>
      </c>
      <c r="F105" s="125" t="s">
        <v>177</v>
      </c>
      <c r="G105" s="126" t="s">
        <v>178</v>
      </c>
      <c r="H105" s="127">
        <v>79.599999999999994</v>
      </c>
      <c r="I105" s="128"/>
      <c r="J105" s="128">
        <f>ROUND(I105*H105,2)</f>
        <v>0</v>
      </c>
      <c r="K105" s="125" t="s">
        <v>159</v>
      </c>
      <c r="L105" s="28"/>
      <c r="M105" s="129" t="s">
        <v>3</v>
      </c>
      <c r="N105" s="130" t="s">
        <v>41</v>
      </c>
      <c r="O105" s="131">
        <v>0.22800000000000001</v>
      </c>
      <c r="P105" s="131">
        <f>O105*H105</f>
        <v>18.148799999999998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127</v>
      </c>
      <c r="AT105" s="133" t="s">
        <v>114</v>
      </c>
      <c r="AU105" s="133" t="s">
        <v>80</v>
      </c>
      <c r="AY105" s="16" t="s">
        <v>111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6" t="s">
        <v>78</v>
      </c>
      <c r="BK105" s="134">
        <f>ROUND(I105*H105,2)</f>
        <v>0</v>
      </c>
      <c r="BL105" s="16" t="s">
        <v>127</v>
      </c>
      <c r="BM105" s="133" t="s">
        <v>179</v>
      </c>
    </row>
    <row r="106" spans="2:65" s="1" customFormat="1" ht="10.199999999999999">
      <c r="B106" s="28"/>
      <c r="D106" s="135" t="s">
        <v>121</v>
      </c>
      <c r="F106" s="136" t="s">
        <v>180</v>
      </c>
      <c r="L106" s="28"/>
      <c r="M106" s="137"/>
      <c r="T106" s="49"/>
      <c r="AT106" s="16" t="s">
        <v>121</v>
      </c>
      <c r="AU106" s="16" t="s">
        <v>80</v>
      </c>
    </row>
    <row r="107" spans="2:65" s="1" customFormat="1" ht="10.199999999999999">
      <c r="B107" s="28"/>
      <c r="D107" s="138" t="s">
        <v>122</v>
      </c>
      <c r="F107" s="139" t="s">
        <v>181</v>
      </c>
      <c r="L107" s="28"/>
      <c r="M107" s="137"/>
      <c r="T107" s="49"/>
      <c r="AT107" s="16" t="s">
        <v>122</v>
      </c>
      <c r="AU107" s="16" t="s">
        <v>80</v>
      </c>
    </row>
    <row r="108" spans="2:65" s="12" customFormat="1" ht="10.199999999999999">
      <c r="B108" s="143"/>
      <c r="D108" s="135" t="s">
        <v>163</v>
      </c>
      <c r="E108" s="144" t="s">
        <v>3</v>
      </c>
      <c r="F108" s="145" t="s">
        <v>182</v>
      </c>
      <c r="H108" s="146">
        <v>52.75</v>
      </c>
      <c r="L108" s="143"/>
      <c r="M108" s="147"/>
      <c r="T108" s="148"/>
      <c r="AT108" s="144" t="s">
        <v>163</v>
      </c>
      <c r="AU108" s="144" t="s">
        <v>80</v>
      </c>
      <c r="AV108" s="12" t="s">
        <v>80</v>
      </c>
      <c r="AW108" s="12" t="s">
        <v>31</v>
      </c>
      <c r="AX108" s="12" t="s">
        <v>70</v>
      </c>
      <c r="AY108" s="144" t="s">
        <v>111</v>
      </c>
    </row>
    <row r="109" spans="2:65" s="12" customFormat="1" ht="10.199999999999999">
      <c r="B109" s="143"/>
      <c r="D109" s="135" t="s">
        <v>163</v>
      </c>
      <c r="E109" s="144" t="s">
        <v>3</v>
      </c>
      <c r="F109" s="145" t="s">
        <v>183</v>
      </c>
      <c r="H109" s="146">
        <v>14.08</v>
      </c>
      <c r="L109" s="143"/>
      <c r="M109" s="147"/>
      <c r="T109" s="148"/>
      <c r="AT109" s="144" t="s">
        <v>163</v>
      </c>
      <c r="AU109" s="144" t="s">
        <v>80</v>
      </c>
      <c r="AV109" s="12" t="s">
        <v>80</v>
      </c>
      <c r="AW109" s="12" t="s">
        <v>31</v>
      </c>
      <c r="AX109" s="12" t="s">
        <v>70</v>
      </c>
      <c r="AY109" s="144" t="s">
        <v>111</v>
      </c>
    </row>
    <row r="110" spans="2:65" s="12" customFormat="1" ht="10.199999999999999">
      <c r="B110" s="143"/>
      <c r="D110" s="135" t="s">
        <v>163</v>
      </c>
      <c r="E110" s="144" t="s">
        <v>3</v>
      </c>
      <c r="F110" s="145" t="s">
        <v>184</v>
      </c>
      <c r="H110" s="146">
        <v>7.27</v>
      </c>
      <c r="L110" s="143"/>
      <c r="M110" s="147"/>
      <c r="T110" s="148"/>
      <c r="AT110" s="144" t="s">
        <v>163</v>
      </c>
      <c r="AU110" s="144" t="s">
        <v>80</v>
      </c>
      <c r="AV110" s="12" t="s">
        <v>80</v>
      </c>
      <c r="AW110" s="12" t="s">
        <v>31</v>
      </c>
      <c r="AX110" s="12" t="s">
        <v>70</v>
      </c>
      <c r="AY110" s="144" t="s">
        <v>111</v>
      </c>
    </row>
    <row r="111" spans="2:65" s="12" customFormat="1" ht="10.199999999999999">
      <c r="B111" s="143"/>
      <c r="D111" s="135" t="s">
        <v>163</v>
      </c>
      <c r="E111" s="144" t="s">
        <v>3</v>
      </c>
      <c r="F111" s="145" t="s">
        <v>185</v>
      </c>
      <c r="H111" s="146">
        <v>5.5</v>
      </c>
      <c r="L111" s="143"/>
      <c r="M111" s="147"/>
      <c r="T111" s="148"/>
      <c r="AT111" s="144" t="s">
        <v>163</v>
      </c>
      <c r="AU111" s="144" t="s">
        <v>80</v>
      </c>
      <c r="AV111" s="12" t="s">
        <v>80</v>
      </c>
      <c r="AW111" s="12" t="s">
        <v>31</v>
      </c>
      <c r="AX111" s="12" t="s">
        <v>70</v>
      </c>
      <c r="AY111" s="144" t="s">
        <v>111</v>
      </c>
    </row>
    <row r="112" spans="2:65" s="13" customFormat="1" ht="10.199999999999999">
      <c r="B112" s="149"/>
      <c r="D112" s="135" t="s">
        <v>163</v>
      </c>
      <c r="E112" s="150" t="s">
        <v>3</v>
      </c>
      <c r="F112" s="151" t="s">
        <v>186</v>
      </c>
      <c r="H112" s="152">
        <v>79.599999999999994</v>
      </c>
      <c r="L112" s="149"/>
      <c r="M112" s="153"/>
      <c r="T112" s="154"/>
      <c r="AT112" s="150" t="s">
        <v>163</v>
      </c>
      <c r="AU112" s="150" t="s">
        <v>80</v>
      </c>
      <c r="AV112" s="13" t="s">
        <v>127</v>
      </c>
      <c r="AW112" s="13" t="s">
        <v>31</v>
      </c>
      <c r="AX112" s="13" t="s">
        <v>78</v>
      </c>
      <c r="AY112" s="150" t="s">
        <v>111</v>
      </c>
    </row>
    <row r="113" spans="2:65" s="1" customFormat="1" ht="16.5" customHeight="1">
      <c r="B113" s="122"/>
      <c r="C113" s="123" t="s">
        <v>110</v>
      </c>
      <c r="D113" s="123" t="s">
        <v>114</v>
      </c>
      <c r="E113" s="124" t="s">
        <v>187</v>
      </c>
      <c r="F113" s="125" t="s">
        <v>188</v>
      </c>
      <c r="G113" s="126" t="s">
        <v>178</v>
      </c>
      <c r="H113" s="127">
        <v>169.82499999999999</v>
      </c>
      <c r="I113" s="128"/>
      <c r="J113" s="128">
        <f>ROUND(I113*H113,2)</f>
        <v>0</v>
      </c>
      <c r="K113" s="125" t="s">
        <v>159</v>
      </c>
      <c r="L113" s="28"/>
      <c r="M113" s="129" t="s">
        <v>3</v>
      </c>
      <c r="N113" s="130" t="s">
        <v>41</v>
      </c>
      <c r="O113" s="131">
        <v>8.4000000000000005E-2</v>
      </c>
      <c r="P113" s="131">
        <f>O113*H113</f>
        <v>14.2653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127</v>
      </c>
      <c r="AT113" s="133" t="s">
        <v>114</v>
      </c>
      <c r="AU113" s="133" t="s">
        <v>80</v>
      </c>
      <c r="AY113" s="16" t="s">
        <v>111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6" t="s">
        <v>78</v>
      </c>
      <c r="BK113" s="134">
        <f>ROUND(I113*H113,2)</f>
        <v>0</v>
      </c>
      <c r="BL113" s="16" t="s">
        <v>127</v>
      </c>
      <c r="BM113" s="133" t="s">
        <v>189</v>
      </c>
    </row>
    <row r="114" spans="2:65" s="1" customFormat="1" ht="19.2">
      <c r="B114" s="28"/>
      <c r="D114" s="135" t="s">
        <v>121</v>
      </c>
      <c r="F114" s="136" t="s">
        <v>190</v>
      </c>
      <c r="L114" s="28"/>
      <c r="M114" s="137"/>
      <c r="T114" s="49"/>
      <c r="AT114" s="16" t="s">
        <v>121</v>
      </c>
      <c r="AU114" s="16" t="s">
        <v>80</v>
      </c>
    </row>
    <row r="115" spans="2:65" s="1" customFormat="1" ht="10.199999999999999">
      <c r="B115" s="28"/>
      <c r="D115" s="138" t="s">
        <v>122</v>
      </c>
      <c r="F115" s="139" t="s">
        <v>191</v>
      </c>
      <c r="L115" s="28"/>
      <c r="M115" s="137"/>
      <c r="T115" s="49"/>
      <c r="AT115" s="16" t="s">
        <v>122</v>
      </c>
      <c r="AU115" s="16" t="s">
        <v>80</v>
      </c>
    </row>
    <row r="116" spans="2:65" s="12" customFormat="1" ht="10.199999999999999">
      <c r="B116" s="143"/>
      <c r="D116" s="135" t="s">
        <v>163</v>
      </c>
      <c r="E116" s="144" t="s">
        <v>3</v>
      </c>
      <c r="F116" s="145" t="s">
        <v>192</v>
      </c>
      <c r="H116" s="146">
        <v>52.75</v>
      </c>
      <c r="L116" s="143"/>
      <c r="M116" s="147"/>
      <c r="T116" s="148"/>
      <c r="AT116" s="144" t="s">
        <v>163</v>
      </c>
      <c r="AU116" s="144" t="s">
        <v>80</v>
      </c>
      <c r="AV116" s="12" t="s">
        <v>80</v>
      </c>
      <c r="AW116" s="12" t="s">
        <v>31</v>
      </c>
      <c r="AX116" s="12" t="s">
        <v>70</v>
      </c>
      <c r="AY116" s="144" t="s">
        <v>111</v>
      </c>
    </row>
    <row r="117" spans="2:65" s="12" customFormat="1" ht="10.199999999999999">
      <c r="B117" s="143"/>
      <c r="D117" s="135" t="s">
        <v>163</v>
      </c>
      <c r="E117" s="144" t="s">
        <v>3</v>
      </c>
      <c r="F117" s="145" t="s">
        <v>193</v>
      </c>
      <c r="H117" s="146">
        <v>14.08</v>
      </c>
      <c r="L117" s="143"/>
      <c r="M117" s="147"/>
      <c r="T117" s="148"/>
      <c r="AT117" s="144" t="s">
        <v>163</v>
      </c>
      <c r="AU117" s="144" t="s">
        <v>80</v>
      </c>
      <c r="AV117" s="12" t="s">
        <v>80</v>
      </c>
      <c r="AW117" s="12" t="s">
        <v>31</v>
      </c>
      <c r="AX117" s="12" t="s">
        <v>70</v>
      </c>
      <c r="AY117" s="144" t="s">
        <v>111</v>
      </c>
    </row>
    <row r="118" spans="2:65" s="12" customFormat="1" ht="10.199999999999999">
      <c r="B118" s="143"/>
      <c r="D118" s="135" t="s">
        <v>163</v>
      </c>
      <c r="E118" s="144" t="s">
        <v>3</v>
      </c>
      <c r="F118" s="145" t="s">
        <v>194</v>
      </c>
      <c r="H118" s="146">
        <v>7.27</v>
      </c>
      <c r="L118" s="143"/>
      <c r="M118" s="147"/>
      <c r="T118" s="148"/>
      <c r="AT118" s="144" t="s">
        <v>163</v>
      </c>
      <c r="AU118" s="144" t="s">
        <v>80</v>
      </c>
      <c r="AV118" s="12" t="s">
        <v>80</v>
      </c>
      <c r="AW118" s="12" t="s">
        <v>31</v>
      </c>
      <c r="AX118" s="12" t="s">
        <v>70</v>
      </c>
      <c r="AY118" s="144" t="s">
        <v>111</v>
      </c>
    </row>
    <row r="119" spans="2:65" s="12" customFormat="1" ht="10.199999999999999">
      <c r="B119" s="143"/>
      <c r="D119" s="135" t="s">
        <v>163</v>
      </c>
      <c r="E119" s="144" t="s">
        <v>3</v>
      </c>
      <c r="F119" s="145" t="s">
        <v>185</v>
      </c>
      <c r="H119" s="146">
        <v>5.5</v>
      </c>
      <c r="L119" s="143"/>
      <c r="M119" s="147"/>
      <c r="T119" s="148"/>
      <c r="AT119" s="144" t="s">
        <v>163</v>
      </c>
      <c r="AU119" s="144" t="s">
        <v>80</v>
      </c>
      <c r="AV119" s="12" t="s">
        <v>80</v>
      </c>
      <c r="AW119" s="12" t="s">
        <v>31</v>
      </c>
      <c r="AX119" s="12" t="s">
        <v>70</v>
      </c>
      <c r="AY119" s="144" t="s">
        <v>111</v>
      </c>
    </row>
    <row r="120" spans="2:65" s="12" customFormat="1" ht="10.199999999999999">
      <c r="B120" s="143"/>
      <c r="D120" s="135" t="s">
        <v>163</v>
      </c>
      <c r="E120" s="144" t="s">
        <v>3</v>
      </c>
      <c r="F120" s="145" t="s">
        <v>195</v>
      </c>
      <c r="H120" s="146">
        <v>90.224999999999994</v>
      </c>
      <c r="L120" s="143"/>
      <c r="M120" s="147"/>
      <c r="T120" s="148"/>
      <c r="AT120" s="144" t="s">
        <v>163</v>
      </c>
      <c r="AU120" s="144" t="s">
        <v>80</v>
      </c>
      <c r="AV120" s="12" t="s">
        <v>80</v>
      </c>
      <c r="AW120" s="12" t="s">
        <v>31</v>
      </c>
      <c r="AX120" s="12" t="s">
        <v>70</v>
      </c>
      <c r="AY120" s="144" t="s">
        <v>111</v>
      </c>
    </row>
    <row r="121" spans="2:65" s="13" customFormat="1" ht="10.199999999999999">
      <c r="B121" s="149"/>
      <c r="D121" s="135" t="s">
        <v>163</v>
      </c>
      <c r="E121" s="150" t="s">
        <v>3</v>
      </c>
      <c r="F121" s="151" t="s">
        <v>186</v>
      </c>
      <c r="H121" s="152">
        <v>169.82499999999999</v>
      </c>
      <c r="L121" s="149"/>
      <c r="M121" s="153"/>
      <c r="T121" s="154"/>
      <c r="AT121" s="150" t="s">
        <v>163</v>
      </c>
      <c r="AU121" s="150" t="s">
        <v>80</v>
      </c>
      <c r="AV121" s="13" t="s">
        <v>127</v>
      </c>
      <c r="AW121" s="13" t="s">
        <v>31</v>
      </c>
      <c r="AX121" s="13" t="s">
        <v>78</v>
      </c>
      <c r="AY121" s="150" t="s">
        <v>111</v>
      </c>
    </row>
    <row r="122" spans="2:65" s="1" customFormat="1" ht="21.75" customHeight="1">
      <c r="B122" s="122"/>
      <c r="C122" s="123" t="s">
        <v>134</v>
      </c>
      <c r="D122" s="123" t="s">
        <v>114</v>
      </c>
      <c r="E122" s="124" t="s">
        <v>196</v>
      </c>
      <c r="F122" s="125" t="s">
        <v>197</v>
      </c>
      <c r="G122" s="126" t="s">
        <v>178</v>
      </c>
      <c r="H122" s="127">
        <v>79.599999999999994</v>
      </c>
      <c r="I122" s="128"/>
      <c r="J122" s="128">
        <f>ROUND(I122*H122,2)</f>
        <v>0</v>
      </c>
      <c r="K122" s="125" t="s">
        <v>159</v>
      </c>
      <c r="L122" s="28"/>
      <c r="M122" s="129" t="s">
        <v>3</v>
      </c>
      <c r="N122" s="130" t="s">
        <v>41</v>
      </c>
      <c r="O122" s="131">
        <v>8.6999999999999994E-2</v>
      </c>
      <c r="P122" s="131">
        <f>O122*H122</f>
        <v>6.9251999999999994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127</v>
      </c>
      <c r="AT122" s="133" t="s">
        <v>114</v>
      </c>
      <c r="AU122" s="133" t="s">
        <v>80</v>
      </c>
      <c r="AY122" s="16" t="s">
        <v>111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6" t="s">
        <v>78</v>
      </c>
      <c r="BK122" s="134">
        <f>ROUND(I122*H122,2)</f>
        <v>0</v>
      </c>
      <c r="BL122" s="16" t="s">
        <v>127</v>
      </c>
      <c r="BM122" s="133" t="s">
        <v>198</v>
      </c>
    </row>
    <row r="123" spans="2:65" s="1" customFormat="1" ht="19.2">
      <c r="B123" s="28"/>
      <c r="D123" s="135" t="s">
        <v>121</v>
      </c>
      <c r="F123" s="136" t="s">
        <v>199</v>
      </c>
      <c r="L123" s="28"/>
      <c r="M123" s="137"/>
      <c r="T123" s="49"/>
      <c r="AT123" s="16" t="s">
        <v>121</v>
      </c>
      <c r="AU123" s="16" t="s">
        <v>80</v>
      </c>
    </row>
    <row r="124" spans="2:65" s="1" customFormat="1" ht="10.199999999999999">
      <c r="B124" s="28"/>
      <c r="D124" s="138" t="s">
        <v>122</v>
      </c>
      <c r="F124" s="139" t="s">
        <v>200</v>
      </c>
      <c r="L124" s="28"/>
      <c r="M124" s="137"/>
      <c r="T124" s="49"/>
      <c r="AT124" s="16" t="s">
        <v>122</v>
      </c>
      <c r="AU124" s="16" t="s">
        <v>80</v>
      </c>
    </row>
    <row r="125" spans="2:65" s="12" customFormat="1" ht="10.199999999999999">
      <c r="B125" s="143"/>
      <c r="D125" s="135" t="s">
        <v>163</v>
      </c>
      <c r="E125" s="144" t="s">
        <v>3</v>
      </c>
      <c r="F125" s="145" t="s">
        <v>192</v>
      </c>
      <c r="H125" s="146">
        <v>52.75</v>
      </c>
      <c r="L125" s="143"/>
      <c r="M125" s="147"/>
      <c r="T125" s="148"/>
      <c r="AT125" s="144" t="s">
        <v>163</v>
      </c>
      <c r="AU125" s="144" t="s">
        <v>80</v>
      </c>
      <c r="AV125" s="12" t="s">
        <v>80</v>
      </c>
      <c r="AW125" s="12" t="s">
        <v>31</v>
      </c>
      <c r="AX125" s="12" t="s">
        <v>70</v>
      </c>
      <c r="AY125" s="144" t="s">
        <v>111</v>
      </c>
    </row>
    <row r="126" spans="2:65" s="12" customFormat="1" ht="10.199999999999999">
      <c r="B126" s="143"/>
      <c r="D126" s="135" t="s">
        <v>163</v>
      </c>
      <c r="E126" s="144" t="s">
        <v>3</v>
      </c>
      <c r="F126" s="145" t="s">
        <v>201</v>
      </c>
      <c r="H126" s="146">
        <v>14.08</v>
      </c>
      <c r="L126" s="143"/>
      <c r="M126" s="147"/>
      <c r="T126" s="148"/>
      <c r="AT126" s="144" t="s">
        <v>163</v>
      </c>
      <c r="AU126" s="144" t="s">
        <v>80</v>
      </c>
      <c r="AV126" s="12" t="s">
        <v>80</v>
      </c>
      <c r="AW126" s="12" t="s">
        <v>31</v>
      </c>
      <c r="AX126" s="12" t="s">
        <v>70</v>
      </c>
      <c r="AY126" s="144" t="s">
        <v>111</v>
      </c>
    </row>
    <row r="127" spans="2:65" s="12" customFormat="1" ht="10.199999999999999">
      <c r="B127" s="143"/>
      <c r="D127" s="135" t="s">
        <v>163</v>
      </c>
      <c r="E127" s="144" t="s">
        <v>3</v>
      </c>
      <c r="F127" s="145" t="s">
        <v>202</v>
      </c>
      <c r="H127" s="146">
        <v>7.27</v>
      </c>
      <c r="L127" s="143"/>
      <c r="M127" s="147"/>
      <c r="T127" s="148"/>
      <c r="AT127" s="144" t="s">
        <v>163</v>
      </c>
      <c r="AU127" s="144" t="s">
        <v>80</v>
      </c>
      <c r="AV127" s="12" t="s">
        <v>80</v>
      </c>
      <c r="AW127" s="12" t="s">
        <v>31</v>
      </c>
      <c r="AX127" s="12" t="s">
        <v>70</v>
      </c>
      <c r="AY127" s="144" t="s">
        <v>111</v>
      </c>
    </row>
    <row r="128" spans="2:65" s="12" customFormat="1" ht="10.199999999999999">
      <c r="B128" s="143"/>
      <c r="D128" s="135" t="s">
        <v>163</v>
      </c>
      <c r="E128" s="144" t="s">
        <v>3</v>
      </c>
      <c r="F128" s="145" t="s">
        <v>185</v>
      </c>
      <c r="H128" s="146">
        <v>5.5</v>
      </c>
      <c r="L128" s="143"/>
      <c r="M128" s="147"/>
      <c r="T128" s="148"/>
      <c r="AT128" s="144" t="s">
        <v>163</v>
      </c>
      <c r="AU128" s="144" t="s">
        <v>80</v>
      </c>
      <c r="AV128" s="12" t="s">
        <v>80</v>
      </c>
      <c r="AW128" s="12" t="s">
        <v>31</v>
      </c>
      <c r="AX128" s="12" t="s">
        <v>70</v>
      </c>
      <c r="AY128" s="144" t="s">
        <v>111</v>
      </c>
    </row>
    <row r="129" spans="2:65" s="13" customFormat="1" ht="10.199999999999999">
      <c r="B129" s="149"/>
      <c r="D129" s="135" t="s">
        <v>163</v>
      </c>
      <c r="E129" s="150" t="s">
        <v>3</v>
      </c>
      <c r="F129" s="151" t="s">
        <v>186</v>
      </c>
      <c r="H129" s="152">
        <v>79.599999999999994</v>
      </c>
      <c r="L129" s="149"/>
      <c r="M129" s="153"/>
      <c r="T129" s="154"/>
      <c r="AT129" s="150" t="s">
        <v>163</v>
      </c>
      <c r="AU129" s="150" t="s">
        <v>80</v>
      </c>
      <c r="AV129" s="13" t="s">
        <v>127</v>
      </c>
      <c r="AW129" s="13" t="s">
        <v>31</v>
      </c>
      <c r="AX129" s="13" t="s">
        <v>78</v>
      </c>
      <c r="AY129" s="150" t="s">
        <v>111</v>
      </c>
    </row>
    <row r="130" spans="2:65" s="1" customFormat="1" ht="16.5" customHeight="1">
      <c r="B130" s="122"/>
      <c r="C130" s="123" t="s">
        <v>140</v>
      </c>
      <c r="D130" s="123" t="s">
        <v>114</v>
      </c>
      <c r="E130" s="124" t="s">
        <v>203</v>
      </c>
      <c r="F130" s="125" t="s">
        <v>204</v>
      </c>
      <c r="G130" s="126" t="s">
        <v>178</v>
      </c>
      <c r="H130" s="127">
        <v>169.82499999999999</v>
      </c>
      <c r="I130" s="128"/>
      <c r="J130" s="128">
        <f>ROUND(I130*H130,2)</f>
        <v>0</v>
      </c>
      <c r="K130" s="125" t="s">
        <v>159</v>
      </c>
      <c r="L130" s="28"/>
      <c r="M130" s="129" t="s">
        <v>3</v>
      </c>
      <c r="N130" s="130" t="s">
        <v>41</v>
      </c>
      <c r="O130" s="131">
        <v>0.19700000000000001</v>
      </c>
      <c r="P130" s="131">
        <f>O130*H130</f>
        <v>33.455525000000002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127</v>
      </c>
      <c r="AT130" s="133" t="s">
        <v>114</v>
      </c>
      <c r="AU130" s="133" t="s">
        <v>80</v>
      </c>
      <c r="AY130" s="16" t="s">
        <v>111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78</v>
      </c>
      <c r="BK130" s="134">
        <f>ROUND(I130*H130,2)</f>
        <v>0</v>
      </c>
      <c r="BL130" s="16" t="s">
        <v>127</v>
      </c>
      <c r="BM130" s="133" t="s">
        <v>205</v>
      </c>
    </row>
    <row r="131" spans="2:65" s="1" customFormat="1" ht="19.2">
      <c r="B131" s="28"/>
      <c r="D131" s="135" t="s">
        <v>121</v>
      </c>
      <c r="F131" s="136" t="s">
        <v>206</v>
      </c>
      <c r="L131" s="28"/>
      <c r="M131" s="137"/>
      <c r="T131" s="49"/>
      <c r="AT131" s="16" t="s">
        <v>121</v>
      </c>
      <c r="AU131" s="16" t="s">
        <v>80</v>
      </c>
    </row>
    <row r="132" spans="2:65" s="1" customFormat="1" ht="10.199999999999999">
      <c r="B132" s="28"/>
      <c r="D132" s="138" t="s">
        <v>122</v>
      </c>
      <c r="F132" s="139" t="s">
        <v>207</v>
      </c>
      <c r="L132" s="28"/>
      <c r="M132" s="137"/>
      <c r="T132" s="49"/>
      <c r="AT132" s="16" t="s">
        <v>122</v>
      </c>
      <c r="AU132" s="16" t="s">
        <v>80</v>
      </c>
    </row>
    <row r="133" spans="2:65" s="12" customFormat="1" ht="10.199999999999999">
      <c r="B133" s="143"/>
      <c r="D133" s="135" t="s">
        <v>163</v>
      </c>
      <c r="E133" s="144" t="s">
        <v>3</v>
      </c>
      <c r="F133" s="145" t="s">
        <v>192</v>
      </c>
      <c r="H133" s="146">
        <v>52.75</v>
      </c>
      <c r="L133" s="143"/>
      <c r="M133" s="147"/>
      <c r="T133" s="148"/>
      <c r="AT133" s="144" t="s">
        <v>163</v>
      </c>
      <c r="AU133" s="144" t="s">
        <v>80</v>
      </c>
      <c r="AV133" s="12" t="s">
        <v>80</v>
      </c>
      <c r="AW133" s="12" t="s">
        <v>31</v>
      </c>
      <c r="AX133" s="12" t="s">
        <v>70</v>
      </c>
      <c r="AY133" s="144" t="s">
        <v>111</v>
      </c>
    </row>
    <row r="134" spans="2:65" s="12" customFormat="1" ht="10.199999999999999">
      <c r="B134" s="143"/>
      <c r="D134" s="135" t="s">
        <v>163</v>
      </c>
      <c r="E134" s="144" t="s">
        <v>3</v>
      </c>
      <c r="F134" s="145" t="s">
        <v>193</v>
      </c>
      <c r="H134" s="146">
        <v>14.08</v>
      </c>
      <c r="L134" s="143"/>
      <c r="M134" s="147"/>
      <c r="T134" s="148"/>
      <c r="AT134" s="144" t="s">
        <v>163</v>
      </c>
      <c r="AU134" s="144" t="s">
        <v>80</v>
      </c>
      <c r="AV134" s="12" t="s">
        <v>80</v>
      </c>
      <c r="AW134" s="12" t="s">
        <v>31</v>
      </c>
      <c r="AX134" s="12" t="s">
        <v>70</v>
      </c>
      <c r="AY134" s="144" t="s">
        <v>111</v>
      </c>
    </row>
    <row r="135" spans="2:65" s="12" customFormat="1" ht="10.199999999999999">
      <c r="B135" s="143"/>
      <c r="D135" s="135" t="s">
        <v>163</v>
      </c>
      <c r="E135" s="144" t="s">
        <v>3</v>
      </c>
      <c r="F135" s="145" t="s">
        <v>194</v>
      </c>
      <c r="H135" s="146">
        <v>7.27</v>
      </c>
      <c r="L135" s="143"/>
      <c r="M135" s="147"/>
      <c r="T135" s="148"/>
      <c r="AT135" s="144" t="s">
        <v>163</v>
      </c>
      <c r="AU135" s="144" t="s">
        <v>80</v>
      </c>
      <c r="AV135" s="12" t="s">
        <v>80</v>
      </c>
      <c r="AW135" s="12" t="s">
        <v>31</v>
      </c>
      <c r="AX135" s="12" t="s">
        <v>70</v>
      </c>
      <c r="AY135" s="144" t="s">
        <v>111</v>
      </c>
    </row>
    <row r="136" spans="2:65" s="12" customFormat="1" ht="10.199999999999999">
      <c r="B136" s="143"/>
      <c r="D136" s="135" t="s">
        <v>163</v>
      </c>
      <c r="E136" s="144" t="s">
        <v>3</v>
      </c>
      <c r="F136" s="145" t="s">
        <v>185</v>
      </c>
      <c r="H136" s="146">
        <v>5.5</v>
      </c>
      <c r="L136" s="143"/>
      <c r="M136" s="147"/>
      <c r="T136" s="148"/>
      <c r="AT136" s="144" t="s">
        <v>163</v>
      </c>
      <c r="AU136" s="144" t="s">
        <v>80</v>
      </c>
      <c r="AV136" s="12" t="s">
        <v>80</v>
      </c>
      <c r="AW136" s="12" t="s">
        <v>31</v>
      </c>
      <c r="AX136" s="12" t="s">
        <v>70</v>
      </c>
      <c r="AY136" s="144" t="s">
        <v>111</v>
      </c>
    </row>
    <row r="137" spans="2:65" s="12" customFormat="1" ht="10.199999999999999">
      <c r="B137" s="143"/>
      <c r="D137" s="135" t="s">
        <v>163</v>
      </c>
      <c r="E137" s="144" t="s">
        <v>3</v>
      </c>
      <c r="F137" s="145" t="s">
        <v>195</v>
      </c>
      <c r="H137" s="146">
        <v>90.224999999999994</v>
      </c>
      <c r="L137" s="143"/>
      <c r="M137" s="147"/>
      <c r="T137" s="148"/>
      <c r="AT137" s="144" t="s">
        <v>163</v>
      </c>
      <c r="AU137" s="144" t="s">
        <v>80</v>
      </c>
      <c r="AV137" s="12" t="s">
        <v>80</v>
      </c>
      <c r="AW137" s="12" t="s">
        <v>31</v>
      </c>
      <c r="AX137" s="12" t="s">
        <v>70</v>
      </c>
      <c r="AY137" s="144" t="s">
        <v>111</v>
      </c>
    </row>
    <row r="138" spans="2:65" s="13" customFormat="1" ht="10.199999999999999">
      <c r="B138" s="149"/>
      <c r="D138" s="135" t="s">
        <v>163</v>
      </c>
      <c r="E138" s="150" t="s">
        <v>3</v>
      </c>
      <c r="F138" s="151" t="s">
        <v>186</v>
      </c>
      <c r="H138" s="152">
        <v>169.82499999999999</v>
      </c>
      <c r="L138" s="149"/>
      <c r="M138" s="153"/>
      <c r="T138" s="154"/>
      <c r="AT138" s="150" t="s">
        <v>163</v>
      </c>
      <c r="AU138" s="150" t="s">
        <v>80</v>
      </c>
      <c r="AV138" s="13" t="s">
        <v>127</v>
      </c>
      <c r="AW138" s="13" t="s">
        <v>31</v>
      </c>
      <c r="AX138" s="13" t="s">
        <v>78</v>
      </c>
      <c r="AY138" s="150" t="s">
        <v>111</v>
      </c>
    </row>
    <row r="139" spans="2:65" s="1" customFormat="1" ht="24.15" customHeight="1">
      <c r="B139" s="122"/>
      <c r="C139" s="123" t="s">
        <v>208</v>
      </c>
      <c r="D139" s="123" t="s">
        <v>114</v>
      </c>
      <c r="E139" s="124" t="s">
        <v>665</v>
      </c>
      <c r="F139" s="125" t="s">
        <v>666</v>
      </c>
      <c r="G139" s="126" t="s">
        <v>667</v>
      </c>
      <c r="H139" s="127">
        <v>1</v>
      </c>
      <c r="I139" s="128"/>
      <c r="J139" s="128">
        <f>ROUND(I139*H139,2)</f>
        <v>0</v>
      </c>
      <c r="K139" s="125" t="s">
        <v>159</v>
      </c>
      <c r="L139" s="28"/>
      <c r="M139" s="129" t="s">
        <v>3</v>
      </c>
      <c r="N139" s="130" t="s">
        <v>41</v>
      </c>
      <c r="O139" s="131">
        <v>0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127</v>
      </c>
      <c r="AT139" s="133" t="s">
        <v>114</v>
      </c>
      <c r="AU139" s="133" t="s">
        <v>80</v>
      </c>
      <c r="AY139" s="16" t="s">
        <v>111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6" t="s">
        <v>78</v>
      </c>
      <c r="BK139" s="134">
        <f>ROUND(I139*H139,2)</f>
        <v>0</v>
      </c>
      <c r="BL139" s="16" t="s">
        <v>127</v>
      </c>
      <c r="BM139" s="133" t="s">
        <v>210</v>
      </c>
    </row>
    <row r="140" spans="2:65" s="12" customFormat="1" ht="10.199999999999999">
      <c r="B140" s="143"/>
      <c r="D140" s="135" t="s">
        <v>163</v>
      </c>
      <c r="E140" s="144" t="s">
        <v>3</v>
      </c>
      <c r="F140" s="145" t="s">
        <v>211</v>
      </c>
      <c r="H140" s="146">
        <v>79.599999999999994</v>
      </c>
      <c r="L140" s="143"/>
      <c r="M140" s="147"/>
      <c r="T140" s="148"/>
      <c r="AT140" s="144" t="s">
        <v>163</v>
      </c>
      <c r="AU140" s="144" t="s">
        <v>80</v>
      </c>
      <c r="AV140" s="12" t="s">
        <v>80</v>
      </c>
      <c r="AW140" s="12" t="s">
        <v>31</v>
      </c>
      <c r="AX140" s="12" t="s">
        <v>78</v>
      </c>
      <c r="AY140" s="144" t="s">
        <v>111</v>
      </c>
    </row>
    <row r="141" spans="2:65" s="12" customFormat="1" ht="10.199999999999999">
      <c r="B141" s="143"/>
      <c r="D141" s="135" t="s">
        <v>163</v>
      </c>
      <c r="F141" s="145" t="s">
        <v>212</v>
      </c>
      <c r="H141" s="146">
        <v>159.19999999999999</v>
      </c>
      <c r="L141" s="143"/>
      <c r="M141" s="147"/>
      <c r="T141" s="148"/>
      <c r="AT141" s="144" t="s">
        <v>163</v>
      </c>
      <c r="AU141" s="144" t="s">
        <v>80</v>
      </c>
      <c r="AV141" s="12" t="s">
        <v>80</v>
      </c>
      <c r="AW141" s="12" t="s">
        <v>4</v>
      </c>
      <c r="AX141" s="12" t="s">
        <v>78</v>
      </c>
      <c r="AY141" s="144" t="s">
        <v>111</v>
      </c>
    </row>
    <row r="142" spans="2:65" s="1" customFormat="1" ht="16.5" customHeight="1">
      <c r="B142" s="122"/>
      <c r="C142" s="123" t="s">
        <v>213</v>
      </c>
      <c r="D142" s="123" t="s">
        <v>114</v>
      </c>
      <c r="E142" s="124" t="s">
        <v>214</v>
      </c>
      <c r="F142" s="125" t="s">
        <v>215</v>
      </c>
      <c r="G142" s="126" t="s">
        <v>178</v>
      </c>
      <c r="H142" s="127">
        <v>90.224999999999994</v>
      </c>
      <c r="I142" s="128"/>
      <c r="J142" s="128">
        <f>ROUND(I142*H142,2)</f>
        <v>0</v>
      </c>
      <c r="K142" s="125" t="s">
        <v>159</v>
      </c>
      <c r="L142" s="28"/>
      <c r="M142" s="129" t="s">
        <v>3</v>
      </c>
      <c r="N142" s="130" t="s">
        <v>41</v>
      </c>
      <c r="O142" s="131">
        <v>0.32800000000000001</v>
      </c>
      <c r="P142" s="131">
        <f>O142*H142</f>
        <v>29.593799999999998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127</v>
      </c>
      <c r="AT142" s="133" t="s">
        <v>114</v>
      </c>
      <c r="AU142" s="133" t="s">
        <v>80</v>
      </c>
      <c r="AY142" s="16" t="s">
        <v>111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78</v>
      </c>
      <c r="BK142" s="134">
        <f>ROUND(I142*H142,2)</f>
        <v>0</v>
      </c>
      <c r="BL142" s="16" t="s">
        <v>127</v>
      </c>
      <c r="BM142" s="133" t="s">
        <v>216</v>
      </c>
    </row>
    <row r="143" spans="2:65" s="1" customFormat="1" ht="19.2">
      <c r="B143" s="28"/>
      <c r="D143" s="135" t="s">
        <v>121</v>
      </c>
      <c r="F143" s="136" t="s">
        <v>217</v>
      </c>
      <c r="L143" s="28"/>
      <c r="M143" s="137"/>
      <c r="T143" s="49"/>
      <c r="AT143" s="16" t="s">
        <v>121</v>
      </c>
      <c r="AU143" s="16" t="s">
        <v>80</v>
      </c>
    </row>
    <row r="144" spans="2:65" s="1" customFormat="1" ht="10.199999999999999">
      <c r="B144" s="28"/>
      <c r="D144" s="138" t="s">
        <v>122</v>
      </c>
      <c r="F144" s="139" t="s">
        <v>218</v>
      </c>
      <c r="L144" s="28"/>
      <c r="M144" s="137"/>
      <c r="T144" s="49"/>
      <c r="AT144" s="16" t="s">
        <v>122</v>
      </c>
      <c r="AU144" s="16" t="s">
        <v>80</v>
      </c>
    </row>
    <row r="145" spans="2:65" s="12" customFormat="1" ht="10.199999999999999">
      <c r="B145" s="143"/>
      <c r="D145" s="135" t="s">
        <v>163</v>
      </c>
      <c r="E145" s="144" t="s">
        <v>3</v>
      </c>
      <c r="F145" s="145" t="s">
        <v>219</v>
      </c>
      <c r="H145" s="146">
        <v>26.25</v>
      </c>
      <c r="L145" s="143"/>
      <c r="M145" s="147"/>
      <c r="T145" s="148"/>
      <c r="AT145" s="144" t="s">
        <v>163</v>
      </c>
      <c r="AU145" s="144" t="s">
        <v>80</v>
      </c>
      <c r="AV145" s="12" t="s">
        <v>80</v>
      </c>
      <c r="AW145" s="12" t="s">
        <v>31</v>
      </c>
      <c r="AX145" s="12" t="s">
        <v>70</v>
      </c>
      <c r="AY145" s="144" t="s">
        <v>111</v>
      </c>
    </row>
    <row r="146" spans="2:65" s="12" customFormat="1" ht="10.199999999999999">
      <c r="B146" s="143"/>
      <c r="D146" s="135" t="s">
        <v>163</v>
      </c>
      <c r="E146" s="144" t="s">
        <v>3</v>
      </c>
      <c r="F146" s="145" t="s">
        <v>220</v>
      </c>
      <c r="H146" s="146">
        <v>37.125</v>
      </c>
      <c r="L146" s="143"/>
      <c r="M146" s="147"/>
      <c r="T146" s="148"/>
      <c r="AT146" s="144" t="s">
        <v>163</v>
      </c>
      <c r="AU146" s="144" t="s">
        <v>80</v>
      </c>
      <c r="AV146" s="12" t="s">
        <v>80</v>
      </c>
      <c r="AW146" s="12" t="s">
        <v>31</v>
      </c>
      <c r="AX146" s="12" t="s">
        <v>70</v>
      </c>
      <c r="AY146" s="144" t="s">
        <v>111</v>
      </c>
    </row>
    <row r="147" spans="2:65" s="12" customFormat="1" ht="10.199999999999999">
      <c r="B147" s="143"/>
      <c r="D147" s="135" t="s">
        <v>163</v>
      </c>
      <c r="E147" s="144" t="s">
        <v>3</v>
      </c>
      <c r="F147" s="145" t="s">
        <v>221</v>
      </c>
      <c r="H147" s="146">
        <v>14.08</v>
      </c>
      <c r="L147" s="143"/>
      <c r="M147" s="147"/>
      <c r="T147" s="148"/>
      <c r="AT147" s="144" t="s">
        <v>163</v>
      </c>
      <c r="AU147" s="144" t="s">
        <v>80</v>
      </c>
      <c r="AV147" s="12" t="s">
        <v>80</v>
      </c>
      <c r="AW147" s="12" t="s">
        <v>31</v>
      </c>
      <c r="AX147" s="12" t="s">
        <v>70</v>
      </c>
      <c r="AY147" s="144" t="s">
        <v>111</v>
      </c>
    </row>
    <row r="148" spans="2:65" s="12" customFormat="1" ht="10.199999999999999">
      <c r="B148" s="143"/>
      <c r="D148" s="135" t="s">
        <v>163</v>
      </c>
      <c r="E148" s="144" t="s">
        <v>3</v>
      </c>
      <c r="F148" s="145" t="s">
        <v>222</v>
      </c>
      <c r="H148" s="146">
        <v>7.27</v>
      </c>
      <c r="L148" s="143"/>
      <c r="M148" s="147"/>
      <c r="T148" s="148"/>
      <c r="AT148" s="144" t="s">
        <v>163</v>
      </c>
      <c r="AU148" s="144" t="s">
        <v>80</v>
      </c>
      <c r="AV148" s="12" t="s">
        <v>80</v>
      </c>
      <c r="AW148" s="12" t="s">
        <v>31</v>
      </c>
      <c r="AX148" s="12" t="s">
        <v>70</v>
      </c>
      <c r="AY148" s="144" t="s">
        <v>111</v>
      </c>
    </row>
    <row r="149" spans="2:65" s="12" customFormat="1" ht="10.199999999999999">
      <c r="B149" s="143"/>
      <c r="D149" s="135" t="s">
        <v>163</v>
      </c>
      <c r="E149" s="144" t="s">
        <v>3</v>
      </c>
      <c r="F149" s="145" t="s">
        <v>223</v>
      </c>
      <c r="H149" s="146">
        <v>5.5</v>
      </c>
      <c r="L149" s="143"/>
      <c r="M149" s="147"/>
      <c r="T149" s="148"/>
      <c r="AT149" s="144" t="s">
        <v>163</v>
      </c>
      <c r="AU149" s="144" t="s">
        <v>80</v>
      </c>
      <c r="AV149" s="12" t="s">
        <v>80</v>
      </c>
      <c r="AW149" s="12" t="s">
        <v>31</v>
      </c>
      <c r="AX149" s="12" t="s">
        <v>70</v>
      </c>
      <c r="AY149" s="144" t="s">
        <v>111</v>
      </c>
    </row>
    <row r="150" spans="2:65" s="13" customFormat="1" ht="10.199999999999999">
      <c r="B150" s="149"/>
      <c r="D150" s="135" t="s">
        <v>163</v>
      </c>
      <c r="E150" s="150" t="s">
        <v>3</v>
      </c>
      <c r="F150" s="151" t="s">
        <v>186</v>
      </c>
      <c r="H150" s="152">
        <v>90.224999999999994</v>
      </c>
      <c r="L150" s="149"/>
      <c r="M150" s="153"/>
      <c r="T150" s="154"/>
      <c r="AT150" s="150" t="s">
        <v>163</v>
      </c>
      <c r="AU150" s="150" t="s">
        <v>80</v>
      </c>
      <c r="AV150" s="13" t="s">
        <v>127</v>
      </c>
      <c r="AW150" s="13" t="s">
        <v>31</v>
      </c>
      <c r="AX150" s="13" t="s">
        <v>78</v>
      </c>
      <c r="AY150" s="150" t="s">
        <v>111</v>
      </c>
    </row>
    <row r="151" spans="2:65" s="1" customFormat="1" ht="16.5" customHeight="1">
      <c r="B151" s="122"/>
      <c r="C151" s="155" t="s">
        <v>224</v>
      </c>
      <c r="D151" s="155" t="s">
        <v>225</v>
      </c>
      <c r="E151" s="156" t="s">
        <v>226</v>
      </c>
      <c r="F151" s="157" t="s">
        <v>227</v>
      </c>
      <c r="G151" s="158" t="s">
        <v>209</v>
      </c>
      <c r="H151" s="159">
        <v>127.95</v>
      </c>
      <c r="I151" s="160"/>
      <c r="J151" s="160">
        <f>ROUND(I151*H151,2)</f>
        <v>0</v>
      </c>
      <c r="K151" s="157" t="s">
        <v>159</v>
      </c>
      <c r="L151" s="161"/>
      <c r="M151" s="162" t="s">
        <v>3</v>
      </c>
      <c r="N151" s="163" t="s">
        <v>41</v>
      </c>
      <c r="O151" s="131">
        <v>0</v>
      </c>
      <c r="P151" s="131">
        <f>O151*H151</f>
        <v>0</v>
      </c>
      <c r="Q151" s="131">
        <v>1</v>
      </c>
      <c r="R151" s="131">
        <f>Q151*H151</f>
        <v>127.95</v>
      </c>
      <c r="S151" s="131">
        <v>0</v>
      </c>
      <c r="T151" s="132">
        <f>S151*H151</f>
        <v>0</v>
      </c>
      <c r="AR151" s="133" t="s">
        <v>140</v>
      </c>
      <c r="AT151" s="133" t="s">
        <v>225</v>
      </c>
      <c r="AU151" s="133" t="s">
        <v>80</v>
      </c>
      <c r="AY151" s="16" t="s">
        <v>111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78</v>
      </c>
      <c r="BK151" s="134">
        <f>ROUND(I151*H151,2)</f>
        <v>0</v>
      </c>
      <c r="BL151" s="16" t="s">
        <v>127</v>
      </c>
      <c r="BM151" s="133" t="s">
        <v>228</v>
      </c>
    </row>
    <row r="152" spans="2:65" s="1" customFormat="1" ht="10.199999999999999">
      <c r="B152" s="28"/>
      <c r="D152" s="135" t="s">
        <v>121</v>
      </c>
      <c r="F152" s="136" t="s">
        <v>227</v>
      </c>
      <c r="L152" s="28"/>
      <c r="M152" s="137"/>
      <c r="T152" s="49"/>
      <c r="AT152" s="16" t="s">
        <v>121</v>
      </c>
      <c r="AU152" s="16" t="s">
        <v>80</v>
      </c>
    </row>
    <row r="153" spans="2:65" s="12" customFormat="1" ht="10.199999999999999">
      <c r="B153" s="143"/>
      <c r="D153" s="135" t="s">
        <v>163</v>
      </c>
      <c r="E153" s="144" t="s">
        <v>3</v>
      </c>
      <c r="F153" s="145" t="s">
        <v>229</v>
      </c>
      <c r="H153" s="146">
        <v>63.975000000000001</v>
      </c>
      <c r="L153" s="143"/>
      <c r="M153" s="147"/>
      <c r="T153" s="148"/>
      <c r="AT153" s="144" t="s">
        <v>163</v>
      </c>
      <c r="AU153" s="144" t="s">
        <v>80</v>
      </c>
      <c r="AV153" s="12" t="s">
        <v>80</v>
      </c>
      <c r="AW153" s="12" t="s">
        <v>31</v>
      </c>
      <c r="AX153" s="12" t="s">
        <v>78</v>
      </c>
      <c r="AY153" s="144" t="s">
        <v>111</v>
      </c>
    </row>
    <row r="154" spans="2:65" s="12" customFormat="1" ht="10.199999999999999">
      <c r="B154" s="143"/>
      <c r="D154" s="135" t="s">
        <v>163</v>
      </c>
      <c r="F154" s="145" t="s">
        <v>230</v>
      </c>
      <c r="H154" s="146">
        <v>127.95</v>
      </c>
      <c r="L154" s="143"/>
      <c r="M154" s="147"/>
      <c r="T154" s="148"/>
      <c r="AT154" s="144" t="s">
        <v>163</v>
      </c>
      <c r="AU154" s="144" t="s">
        <v>80</v>
      </c>
      <c r="AV154" s="12" t="s">
        <v>80</v>
      </c>
      <c r="AW154" s="12" t="s">
        <v>4</v>
      </c>
      <c r="AX154" s="12" t="s">
        <v>78</v>
      </c>
      <c r="AY154" s="144" t="s">
        <v>111</v>
      </c>
    </row>
    <row r="155" spans="2:65" s="1" customFormat="1" ht="16.5" customHeight="1">
      <c r="B155" s="122"/>
      <c r="C155" s="155" t="s">
        <v>231</v>
      </c>
      <c r="D155" s="155" t="s">
        <v>225</v>
      </c>
      <c r="E155" s="156" t="s">
        <v>232</v>
      </c>
      <c r="F155" s="157" t="s">
        <v>233</v>
      </c>
      <c r="G155" s="158" t="s">
        <v>209</v>
      </c>
      <c r="H155" s="159">
        <v>52.5</v>
      </c>
      <c r="I155" s="160"/>
      <c r="J155" s="160">
        <f>ROUND(I155*H155,2)</f>
        <v>0</v>
      </c>
      <c r="K155" s="157" t="s">
        <v>159</v>
      </c>
      <c r="L155" s="161"/>
      <c r="M155" s="162" t="s">
        <v>3</v>
      </c>
      <c r="N155" s="163" t="s">
        <v>41</v>
      </c>
      <c r="O155" s="131">
        <v>0</v>
      </c>
      <c r="P155" s="131">
        <f>O155*H155</f>
        <v>0</v>
      </c>
      <c r="Q155" s="131">
        <v>1</v>
      </c>
      <c r="R155" s="131">
        <f>Q155*H155</f>
        <v>52.5</v>
      </c>
      <c r="S155" s="131">
        <v>0</v>
      </c>
      <c r="T155" s="132">
        <f>S155*H155</f>
        <v>0</v>
      </c>
      <c r="AR155" s="133" t="s">
        <v>140</v>
      </c>
      <c r="AT155" s="133" t="s">
        <v>225</v>
      </c>
      <c r="AU155" s="133" t="s">
        <v>80</v>
      </c>
      <c r="AY155" s="16" t="s">
        <v>111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6" t="s">
        <v>78</v>
      </c>
      <c r="BK155" s="134">
        <f>ROUND(I155*H155,2)</f>
        <v>0</v>
      </c>
      <c r="BL155" s="16" t="s">
        <v>127</v>
      </c>
      <c r="BM155" s="133" t="s">
        <v>234</v>
      </c>
    </row>
    <row r="156" spans="2:65" s="1" customFormat="1" ht="10.199999999999999">
      <c r="B156" s="28"/>
      <c r="D156" s="135" t="s">
        <v>121</v>
      </c>
      <c r="F156" s="136" t="s">
        <v>233</v>
      </c>
      <c r="L156" s="28"/>
      <c r="M156" s="137"/>
      <c r="T156" s="49"/>
      <c r="AT156" s="16" t="s">
        <v>121</v>
      </c>
      <c r="AU156" s="16" t="s">
        <v>80</v>
      </c>
    </row>
    <row r="157" spans="2:65" s="12" customFormat="1" ht="10.199999999999999">
      <c r="B157" s="143"/>
      <c r="D157" s="135" t="s">
        <v>163</v>
      </c>
      <c r="E157" s="144" t="s">
        <v>3</v>
      </c>
      <c r="F157" s="145" t="s">
        <v>235</v>
      </c>
      <c r="H157" s="146">
        <v>26.25</v>
      </c>
      <c r="L157" s="143"/>
      <c r="M157" s="147"/>
      <c r="T157" s="148"/>
      <c r="AT157" s="144" t="s">
        <v>163</v>
      </c>
      <c r="AU157" s="144" t="s">
        <v>80</v>
      </c>
      <c r="AV157" s="12" t="s">
        <v>80</v>
      </c>
      <c r="AW157" s="12" t="s">
        <v>31</v>
      </c>
      <c r="AX157" s="12" t="s">
        <v>78</v>
      </c>
      <c r="AY157" s="144" t="s">
        <v>111</v>
      </c>
    </row>
    <row r="158" spans="2:65" s="12" customFormat="1" ht="10.199999999999999">
      <c r="B158" s="143"/>
      <c r="D158" s="135" t="s">
        <v>163</v>
      </c>
      <c r="F158" s="145" t="s">
        <v>236</v>
      </c>
      <c r="H158" s="146">
        <v>52.5</v>
      </c>
      <c r="L158" s="143"/>
      <c r="M158" s="147"/>
      <c r="T158" s="148"/>
      <c r="AT158" s="144" t="s">
        <v>163</v>
      </c>
      <c r="AU158" s="144" t="s">
        <v>80</v>
      </c>
      <c r="AV158" s="12" t="s">
        <v>80</v>
      </c>
      <c r="AW158" s="12" t="s">
        <v>4</v>
      </c>
      <c r="AX158" s="12" t="s">
        <v>78</v>
      </c>
      <c r="AY158" s="144" t="s">
        <v>111</v>
      </c>
    </row>
    <row r="159" spans="2:65" s="1" customFormat="1" ht="16.5" customHeight="1">
      <c r="B159" s="122"/>
      <c r="C159" s="123" t="s">
        <v>237</v>
      </c>
      <c r="D159" s="123" t="s">
        <v>114</v>
      </c>
      <c r="E159" s="124" t="s">
        <v>238</v>
      </c>
      <c r="F159" s="125" t="s">
        <v>239</v>
      </c>
      <c r="G159" s="126" t="s">
        <v>158</v>
      </c>
      <c r="H159" s="127">
        <v>23</v>
      </c>
      <c r="I159" s="128"/>
      <c r="J159" s="128">
        <f>ROUND(I159*H159,2)</f>
        <v>0</v>
      </c>
      <c r="K159" s="125" t="s">
        <v>159</v>
      </c>
      <c r="L159" s="28"/>
      <c r="M159" s="129" t="s">
        <v>3</v>
      </c>
      <c r="N159" s="130" t="s">
        <v>41</v>
      </c>
      <c r="O159" s="131">
        <v>0.08</v>
      </c>
      <c r="P159" s="131">
        <f>O159*H159</f>
        <v>1.84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127</v>
      </c>
      <c r="AT159" s="133" t="s">
        <v>114</v>
      </c>
      <c r="AU159" s="133" t="s">
        <v>80</v>
      </c>
      <c r="AY159" s="16" t="s">
        <v>111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6" t="s">
        <v>78</v>
      </c>
      <c r="BK159" s="134">
        <f>ROUND(I159*H159,2)</f>
        <v>0</v>
      </c>
      <c r="BL159" s="16" t="s">
        <v>127</v>
      </c>
      <c r="BM159" s="133" t="s">
        <v>240</v>
      </c>
    </row>
    <row r="160" spans="2:65" s="1" customFormat="1" ht="19.2">
      <c r="B160" s="28"/>
      <c r="D160" s="135" t="s">
        <v>121</v>
      </c>
      <c r="F160" s="136" t="s">
        <v>241</v>
      </c>
      <c r="L160" s="28"/>
      <c r="M160" s="137"/>
      <c r="T160" s="49"/>
      <c r="AT160" s="16" t="s">
        <v>121</v>
      </c>
      <c r="AU160" s="16" t="s">
        <v>80</v>
      </c>
    </row>
    <row r="161" spans="2:65" s="1" customFormat="1" ht="10.199999999999999">
      <c r="B161" s="28"/>
      <c r="D161" s="138" t="s">
        <v>122</v>
      </c>
      <c r="F161" s="139" t="s">
        <v>242</v>
      </c>
      <c r="L161" s="28"/>
      <c r="M161" s="137"/>
      <c r="T161" s="49"/>
      <c r="AT161" s="16" t="s">
        <v>122</v>
      </c>
      <c r="AU161" s="16" t="s">
        <v>80</v>
      </c>
    </row>
    <row r="162" spans="2:65" s="12" customFormat="1" ht="10.199999999999999">
      <c r="B162" s="143"/>
      <c r="D162" s="135" t="s">
        <v>163</v>
      </c>
      <c r="E162" s="144" t="s">
        <v>3</v>
      </c>
      <c r="F162" s="145" t="s">
        <v>243</v>
      </c>
      <c r="H162" s="146">
        <v>23</v>
      </c>
      <c r="L162" s="143"/>
      <c r="M162" s="147"/>
      <c r="T162" s="148"/>
      <c r="AT162" s="144" t="s">
        <v>163</v>
      </c>
      <c r="AU162" s="144" t="s">
        <v>80</v>
      </c>
      <c r="AV162" s="12" t="s">
        <v>80</v>
      </c>
      <c r="AW162" s="12" t="s">
        <v>31</v>
      </c>
      <c r="AX162" s="12" t="s">
        <v>78</v>
      </c>
      <c r="AY162" s="144" t="s">
        <v>111</v>
      </c>
    </row>
    <row r="163" spans="2:65" s="11" customFormat="1" ht="22.8" customHeight="1">
      <c r="B163" s="111"/>
      <c r="D163" s="112" t="s">
        <v>69</v>
      </c>
      <c r="E163" s="120" t="s">
        <v>80</v>
      </c>
      <c r="F163" s="120" t="s">
        <v>244</v>
      </c>
      <c r="J163" s="121">
        <f>BK163</f>
        <v>0</v>
      </c>
      <c r="L163" s="111"/>
      <c r="M163" s="115"/>
      <c r="P163" s="116">
        <f>SUM(P164:P191)</f>
        <v>30.504898000000001</v>
      </c>
      <c r="R163" s="116">
        <f>SUM(R164:R191)</f>
        <v>40.450963439999995</v>
      </c>
      <c r="T163" s="117">
        <f>SUM(T164:T191)</f>
        <v>0</v>
      </c>
      <c r="AR163" s="112" t="s">
        <v>78</v>
      </c>
      <c r="AT163" s="118" t="s">
        <v>69</v>
      </c>
      <c r="AU163" s="118" t="s">
        <v>78</v>
      </c>
      <c r="AY163" s="112" t="s">
        <v>111</v>
      </c>
      <c r="BK163" s="119">
        <f>SUM(BK164:BK191)</f>
        <v>0</v>
      </c>
    </row>
    <row r="164" spans="2:65" s="1" customFormat="1" ht="16.5" customHeight="1">
      <c r="B164" s="122"/>
      <c r="C164" s="123" t="s">
        <v>245</v>
      </c>
      <c r="D164" s="123" t="s">
        <v>114</v>
      </c>
      <c r="E164" s="124" t="s">
        <v>246</v>
      </c>
      <c r="F164" s="125" t="s">
        <v>247</v>
      </c>
      <c r="G164" s="126" t="s">
        <v>248</v>
      </c>
      <c r="H164" s="127">
        <v>23</v>
      </c>
      <c r="I164" s="128"/>
      <c r="J164" s="128">
        <f>ROUND(I164*H164,2)</f>
        <v>0</v>
      </c>
      <c r="K164" s="125" t="s">
        <v>159</v>
      </c>
      <c r="L164" s="28"/>
      <c r="M164" s="129" t="s">
        <v>3</v>
      </c>
      <c r="N164" s="130" t="s">
        <v>41</v>
      </c>
      <c r="O164" s="131">
        <v>0.15</v>
      </c>
      <c r="P164" s="131">
        <f>O164*H164</f>
        <v>3.4499999999999997</v>
      </c>
      <c r="Q164" s="131">
        <v>4.8000000000000001E-4</v>
      </c>
      <c r="R164" s="131">
        <f>Q164*H164</f>
        <v>1.1039999999999999E-2</v>
      </c>
      <c r="S164" s="131">
        <v>0</v>
      </c>
      <c r="T164" s="132">
        <f>S164*H164</f>
        <v>0</v>
      </c>
      <c r="AR164" s="133" t="s">
        <v>127</v>
      </c>
      <c r="AT164" s="133" t="s">
        <v>114</v>
      </c>
      <c r="AU164" s="133" t="s">
        <v>80</v>
      </c>
      <c r="AY164" s="16" t="s">
        <v>111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6" t="s">
        <v>78</v>
      </c>
      <c r="BK164" s="134">
        <f>ROUND(I164*H164,2)</f>
        <v>0</v>
      </c>
      <c r="BL164" s="16" t="s">
        <v>127</v>
      </c>
      <c r="BM164" s="133" t="s">
        <v>249</v>
      </c>
    </row>
    <row r="165" spans="2:65" s="1" customFormat="1" ht="10.199999999999999">
      <c r="B165" s="28"/>
      <c r="D165" s="135" t="s">
        <v>121</v>
      </c>
      <c r="F165" s="136" t="s">
        <v>250</v>
      </c>
      <c r="L165" s="28"/>
      <c r="M165" s="137"/>
      <c r="T165" s="49"/>
      <c r="AT165" s="16" t="s">
        <v>121</v>
      </c>
      <c r="AU165" s="16" t="s">
        <v>80</v>
      </c>
    </row>
    <row r="166" spans="2:65" s="1" customFormat="1" ht="10.199999999999999">
      <c r="B166" s="28"/>
      <c r="D166" s="138" t="s">
        <v>122</v>
      </c>
      <c r="F166" s="139" t="s">
        <v>251</v>
      </c>
      <c r="L166" s="28"/>
      <c r="M166" s="137"/>
      <c r="T166" s="49"/>
      <c r="AT166" s="16" t="s">
        <v>122</v>
      </c>
      <c r="AU166" s="16" t="s">
        <v>80</v>
      </c>
    </row>
    <row r="167" spans="2:65" s="12" customFormat="1" ht="10.199999999999999">
      <c r="B167" s="143"/>
      <c r="D167" s="135" t="s">
        <v>163</v>
      </c>
      <c r="E167" s="144" t="s">
        <v>3</v>
      </c>
      <c r="F167" s="145" t="s">
        <v>252</v>
      </c>
      <c r="H167" s="146">
        <v>23</v>
      </c>
      <c r="L167" s="143"/>
      <c r="M167" s="147"/>
      <c r="T167" s="148"/>
      <c r="AT167" s="144" t="s">
        <v>163</v>
      </c>
      <c r="AU167" s="144" t="s">
        <v>80</v>
      </c>
      <c r="AV167" s="12" t="s">
        <v>80</v>
      </c>
      <c r="AW167" s="12" t="s">
        <v>31</v>
      </c>
      <c r="AX167" s="12" t="s">
        <v>78</v>
      </c>
      <c r="AY167" s="144" t="s">
        <v>111</v>
      </c>
    </row>
    <row r="168" spans="2:65" s="1" customFormat="1" ht="16.5" customHeight="1">
      <c r="B168" s="122"/>
      <c r="C168" s="123" t="s">
        <v>9</v>
      </c>
      <c r="D168" s="123" t="s">
        <v>114</v>
      </c>
      <c r="E168" s="124" t="s">
        <v>253</v>
      </c>
      <c r="F168" s="125" t="s">
        <v>254</v>
      </c>
      <c r="G168" s="126" t="s">
        <v>248</v>
      </c>
      <c r="H168" s="127">
        <v>23</v>
      </c>
      <c r="I168" s="128"/>
      <c r="J168" s="128">
        <f>ROUND(I168*H168,2)</f>
        <v>0</v>
      </c>
      <c r="K168" s="125" t="s">
        <v>159</v>
      </c>
      <c r="L168" s="28"/>
      <c r="M168" s="129" t="s">
        <v>3</v>
      </c>
      <c r="N168" s="130" t="s">
        <v>41</v>
      </c>
      <c r="O168" s="131">
        <v>0.05</v>
      </c>
      <c r="P168" s="131">
        <f>O168*H168</f>
        <v>1.1500000000000001</v>
      </c>
      <c r="Q168" s="131">
        <v>1E-4</v>
      </c>
      <c r="R168" s="131">
        <f>Q168*H168</f>
        <v>2.3E-3</v>
      </c>
      <c r="S168" s="131">
        <v>0</v>
      </c>
      <c r="T168" s="132">
        <f>S168*H168</f>
        <v>0</v>
      </c>
      <c r="AR168" s="133" t="s">
        <v>127</v>
      </c>
      <c r="AT168" s="133" t="s">
        <v>114</v>
      </c>
      <c r="AU168" s="133" t="s">
        <v>80</v>
      </c>
      <c r="AY168" s="16" t="s">
        <v>111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6" t="s">
        <v>78</v>
      </c>
      <c r="BK168" s="134">
        <f>ROUND(I168*H168,2)</f>
        <v>0</v>
      </c>
      <c r="BL168" s="16" t="s">
        <v>127</v>
      </c>
      <c r="BM168" s="133" t="s">
        <v>255</v>
      </c>
    </row>
    <row r="169" spans="2:65" s="1" customFormat="1" ht="10.199999999999999">
      <c r="B169" s="28"/>
      <c r="D169" s="135" t="s">
        <v>121</v>
      </c>
      <c r="F169" s="136" t="s">
        <v>254</v>
      </c>
      <c r="L169" s="28"/>
      <c r="M169" s="137"/>
      <c r="T169" s="49"/>
      <c r="AT169" s="16" t="s">
        <v>121</v>
      </c>
      <c r="AU169" s="16" t="s">
        <v>80</v>
      </c>
    </row>
    <row r="170" spans="2:65" s="1" customFormat="1" ht="10.199999999999999">
      <c r="B170" s="28"/>
      <c r="D170" s="138" t="s">
        <v>122</v>
      </c>
      <c r="F170" s="139" t="s">
        <v>256</v>
      </c>
      <c r="L170" s="28"/>
      <c r="M170" s="137"/>
      <c r="T170" s="49"/>
      <c r="AT170" s="16" t="s">
        <v>122</v>
      </c>
      <c r="AU170" s="16" t="s">
        <v>80</v>
      </c>
    </row>
    <row r="171" spans="2:65" s="1" customFormat="1" ht="16.5" customHeight="1">
      <c r="B171" s="122"/>
      <c r="C171" s="123" t="s">
        <v>257</v>
      </c>
      <c r="D171" s="123" t="s">
        <v>114</v>
      </c>
      <c r="E171" s="124" t="s">
        <v>258</v>
      </c>
      <c r="F171" s="125" t="s">
        <v>259</v>
      </c>
      <c r="G171" s="126" t="s">
        <v>178</v>
      </c>
      <c r="H171" s="127">
        <v>2.7320000000000002</v>
      </c>
      <c r="I171" s="128"/>
      <c r="J171" s="128">
        <f>ROUND(I171*H171,2)</f>
        <v>0</v>
      </c>
      <c r="K171" s="125" t="s">
        <v>159</v>
      </c>
      <c r="L171" s="28"/>
      <c r="M171" s="129" t="s">
        <v>3</v>
      </c>
      <c r="N171" s="130" t="s">
        <v>41</v>
      </c>
      <c r="O171" s="131">
        <v>1.0249999999999999</v>
      </c>
      <c r="P171" s="131">
        <f>O171*H171</f>
        <v>2.8003</v>
      </c>
      <c r="Q171" s="131">
        <v>2.16</v>
      </c>
      <c r="R171" s="131">
        <f>Q171*H171</f>
        <v>5.9011200000000006</v>
      </c>
      <c r="S171" s="131">
        <v>0</v>
      </c>
      <c r="T171" s="132">
        <f>S171*H171</f>
        <v>0</v>
      </c>
      <c r="AR171" s="133" t="s">
        <v>127</v>
      </c>
      <c r="AT171" s="133" t="s">
        <v>114</v>
      </c>
      <c r="AU171" s="133" t="s">
        <v>80</v>
      </c>
      <c r="AY171" s="16" t="s">
        <v>111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6" t="s">
        <v>78</v>
      </c>
      <c r="BK171" s="134">
        <f>ROUND(I171*H171,2)</f>
        <v>0</v>
      </c>
      <c r="BL171" s="16" t="s">
        <v>127</v>
      </c>
      <c r="BM171" s="133" t="s">
        <v>260</v>
      </c>
    </row>
    <row r="172" spans="2:65" s="1" customFormat="1" ht="10.199999999999999">
      <c r="B172" s="28"/>
      <c r="D172" s="135" t="s">
        <v>121</v>
      </c>
      <c r="F172" s="136" t="s">
        <v>261</v>
      </c>
      <c r="L172" s="28"/>
      <c r="M172" s="137"/>
      <c r="T172" s="49"/>
      <c r="AT172" s="16" t="s">
        <v>121</v>
      </c>
      <c r="AU172" s="16" t="s">
        <v>80</v>
      </c>
    </row>
    <row r="173" spans="2:65" s="1" customFormat="1" ht="10.199999999999999">
      <c r="B173" s="28"/>
      <c r="D173" s="138" t="s">
        <v>122</v>
      </c>
      <c r="F173" s="139" t="s">
        <v>262</v>
      </c>
      <c r="L173" s="28"/>
      <c r="M173" s="137"/>
      <c r="T173" s="49"/>
      <c r="AT173" s="16" t="s">
        <v>122</v>
      </c>
      <c r="AU173" s="16" t="s">
        <v>80</v>
      </c>
    </row>
    <row r="174" spans="2:65" s="12" customFormat="1" ht="10.199999999999999">
      <c r="B174" s="143"/>
      <c r="D174" s="135" t="s">
        <v>163</v>
      </c>
      <c r="E174" s="144" t="s">
        <v>3</v>
      </c>
      <c r="F174" s="145" t="s">
        <v>263</v>
      </c>
      <c r="H174" s="146">
        <v>2.7320000000000002</v>
      </c>
      <c r="L174" s="143"/>
      <c r="M174" s="147"/>
      <c r="T174" s="148"/>
      <c r="AT174" s="144" t="s">
        <v>163</v>
      </c>
      <c r="AU174" s="144" t="s">
        <v>80</v>
      </c>
      <c r="AV174" s="12" t="s">
        <v>80</v>
      </c>
      <c r="AW174" s="12" t="s">
        <v>31</v>
      </c>
      <c r="AX174" s="12" t="s">
        <v>78</v>
      </c>
      <c r="AY174" s="144" t="s">
        <v>111</v>
      </c>
    </row>
    <row r="175" spans="2:65" s="1" customFormat="1" ht="16.5" customHeight="1">
      <c r="B175" s="122"/>
      <c r="C175" s="123" t="s">
        <v>264</v>
      </c>
      <c r="D175" s="123" t="s">
        <v>114</v>
      </c>
      <c r="E175" s="124" t="s">
        <v>265</v>
      </c>
      <c r="F175" s="125" t="s">
        <v>266</v>
      </c>
      <c r="G175" s="126" t="s">
        <v>178</v>
      </c>
      <c r="H175" s="127">
        <v>13.662000000000001</v>
      </c>
      <c r="I175" s="128"/>
      <c r="J175" s="128">
        <f>ROUND(I175*H175,2)</f>
        <v>0</v>
      </c>
      <c r="K175" s="125" t="s">
        <v>3</v>
      </c>
      <c r="L175" s="28"/>
      <c r="M175" s="129" t="s">
        <v>3</v>
      </c>
      <c r="N175" s="130" t="s">
        <v>41</v>
      </c>
      <c r="O175" s="131">
        <v>0.629</v>
      </c>
      <c r="P175" s="131">
        <f>O175*H175</f>
        <v>8.5933980000000005</v>
      </c>
      <c r="Q175" s="131">
        <v>2.5018699999999998</v>
      </c>
      <c r="R175" s="131">
        <f>Q175*H175</f>
        <v>34.180547939999997</v>
      </c>
      <c r="S175" s="131">
        <v>0</v>
      </c>
      <c r="T175" s="132">
        <f>S175*H175</f>
        <v>0</v>
      </c>
      <c r="AR175" s="133" t="s">
        <v>127</v>
      </c>
      <c r="AT175" s="133" t="s">
        <v>114</v>
      </c>
      <c r="AU175" s="133" t="s">
        <v>80</v>
      </c>
      <c r="AY175" s="16" t="s">
        <v>111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78</v>
      </c>
      <c r="BK175" s="134">
        <f>ROUND(I175*H175,2)</f>
        <v>0</v>
      </c>
      <c r="BL175" s="16" t="s">
        <v>127</v>
      </c>
      <c r="BM175" s="133" t="s">
        <v>267</v>
      </c>
    </row>
    <row r="176" spans="2:65" s="1" customFormat="1" ht="10.199999999999999">
      <c r="B176" s="28"/>
      <c r="D176" s="135" t="s">
        <v>121</v>
      </c>
      <c r="F176" s="136" t="s">
        <v>268</v>
      </c>
      <c r="L176" s="28"/>
      <c r="M176" s="137"/>
      <c r="T176" s="49"/>
      <c r="AT176" s="16" t="s">
        <v>121</v>
      </c>
      <c r="AU176" s="16" t="s">
        <v>80</v>
      </c>
    </row>
    <row r="177" spans="2:65" s="12" customFormat="1" ht="10.199999999999999">
      <c r="B177" s="143"/>
      <c r="D177" s="135" t="s">
        <v>163</v>
      </c>
      <c r="E177" s="144" t="s">
        <v>3</v>
      </c>
      <c r="F177" s="145" t="s">
        <v>269</v>
      </c>
      <c r="H177" s="146">
        <v>13.662000000000001</v>
      </c>
      <c r="L177" s="143"/>
      <c r="M177" s="147"/>
      <c r="T177" s="148"/>
      <c r="AT177" s="144" t="s">
        <v>163</v>
      </c>
      <c r="AU177" s="144" t="s">
        <v>80</v>
      </c>
      <c r="AV177" s="12" t="s">
        <v>80</v>
      </c>
      <c r="AW177" s="12" t="s">
        <v>31</v>
      </c>
      <c r="AX177" s="12" t="s">
        <v>78</v>
      </c>
      <c r="AY177" s="144" t="s">
        <v>111</v>
      </c>
    </row>
    <row r="178" spans="2:65" s="1" customFormat="1" ht="16.5" customHeight="1">
      <c r="B178" s="122"/>
      <c r="C178" s="123" t="s">
        <v>270</v>
      </c>
      <c r="D178" s="123" t="s">
        <v>114</v>
      </c>
      <c r="E178" s="124" t="s">
        <v>271</v>
      </c>
      <c r="F178" s="125" t="s">
        <v>272</v>
      </c>
      <c r="G178" s="126" t="s">
        <v>158</v>
      </c>
      <c r="H178" s="127">
        <v>24</v>
      </c>
      <c r="I178" s="128"/>
      <c r="J178" s="128">
        <f>ROUND(I178*H178,2)</f>
        <v>0</v>
      </c>
      <c r="K178" s="125" t="s">
        <v>159</v>
      </c>
      <c r="L178" s="28"/>
      <c r="M178" s="129" t="s">
        <v>3</v>
      </c>
      <c r="N178" s="130" t="s">
        <v>41</v>
      </c>
      <c r="O178" s="131">
        <v>0.247</v>
      </c>
      <c r="P178" s="131">
        <f>O178*H178</f>
        <v>5.9279999999999999</v>
      </c>
      <c r="Q178" s="131">
        <v>2.6900000000000001E-3</v>
      </c>
      <c r="R178" s="131">
        <f>Q178*H178</f>
        <v>6.4560000000000006E-2</v>
      </c>
      <c r="S178" s="131">
        <v>0</v>
      </c>
      <c r="T178" s="132">
        <f>S178*H178</f>
        <v>0</v>
      </c>
      <c r="AR178" s="133" t="s">
        <v>127</v>
      </c>
      <c r="AT178" s="133" t="s">
        <v>114</v>
      </c>
      <c r="AU178" s="133" t="s">
        <v>80</v>
      </c>
      <c r="AY178" s="16" t="s">
        <v>111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6" t="s">
        <v>78</v>
      </c>
      <c r="BK178" s="134">
        <f>ROUND(I178*H178,2)</f>
        <v>0</v>
      </c>
      <c r="BL178" s="16" t="s">
        <v>127</v>
      </c>
      <c r="BM178" s="133" t="s">
        <v>273</v>
      </c>
    </row>
    <row r="179" spans="2:65" s="1" customFormat="1" ht="10.199999999999999">
      <c r="B179" s="28"/>
      <c r="D179" s="135" t="s">
        <v>121</v>
      </c>
      <c r="F179" s="136" t="s">
        <v>274</v>
      </c>
      <c r="L179" s="28"/>
      <c r="M179" s="137"/>
      <c r="T179" s="49"/>
      <c r="AT179" s="16" t="s">
        <v>121</v>
      </c>
      <c r="AU179" s="16" t="s">
        <v>80</v>
      </c>
    </row>
    <row r="180" spans="2:65" s="1" customFormat="1" ht="10.199999999999999">
      <c r="B180" s="28"/>
      <c r="D180" s="138" t="s">
        <v>122</v>
      </c>
      <c r="F180" s="139" t="s">
        <v>275</v>
      </c>
      <c r="L180" s="28"/>
      <c r="M180" s="137"/>
      <c r="T180" s="49"/>
      <c r="AT180" s="16" t="s">
        <v>122</v>
      </c>
      <c r="AU180" s="16" t="s">
        <v>80</v>
      </c>
    </row>
    <row r="181" spans="2:65" s="12" customFormat="1" ht="10.199999999999999">
      <c r="B181" s="143"/>
      <c r="D181" s="135" t="s">
        <v>163</v>
      </c>
      <c r="E181" s="144" t="s">
        <v>3</v>
      </c>
      <c r="F181" s="145" t="s">
        <v>276</v>
      </c>
      <c r="H181" s="146">
        <v>24</v>
      </c>
      <c r="L181" s="143"/>
      <c r="M181" s="147"/>
      <c r="T181" s="148"/>
      <c r="AT181" s="144" t="s">
        <v>163</v>
      </c>
      <c r="AU181" s="144" t="s">
        <v>80</v>
      </c>
      <c r="AV181" s="12" t="s">
        <v>80</v>
      </c>
      <c r="AW181" s="12" t="s">
        <v>31</v>
      </c>
      <c r="AX181" s="12" t="s">
        <v>78</v>
      </c>
      <c r="AY181" s="144" t="s">
        <v>111</v>
      </c>
    </row>
    <row r="182" spans="2:65" s="1" customFormat="1" ht="16.5" customHeight="1">
      <c r="B182" s="122"/>
      <c r="C182" s="123" t="s">
        <v>277</v>
      </c>
      <c r="D182" s="123" t="s">
        <v>114</v>
      </c>
      <c r="E182" s="124" t="s">
        <v>278</v>
      </c>
      <c r="F182" s="125" t="s">
        <v>279</v>
      </c>
      <c r="G182" s="126" t="s">
        <v>158</v>
      </c>
      <c r="H182" s="127">
        <v>24</v>
      </c>
      <c r="I182" s="128"/>
      <c r="J182" s="128">
        <f>ROUND(I182*H182,2)</f>
        <v>0</v>
      </c>
      <c r="K182" s="125" t="s">
        <v>159</v>
      </c>
      <c r="L182" s="28"/>
      <c r="M182" s="129" t="s">
        <v>3</v>
      </c>
      <c r="N182" s="130" t="s">
        <v>41</v>
      </c>
      <c r="O182" s="131">
        <v>8.3000000000000004E-2</v>
      </c>
      <c r="P182" s="131">
        <f>O182*H182</f>
        <v>1.992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127</v>
      </c>
      <c r="AT182" s="133" t="s">
        <v>114</v>
      </c>
      <c r="AU182" s="133" t="s">
        <v>80</v>
      </c>
      <c r="AY182" s="16" t="s">
        <v>111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6" t="s">
        <v>78</v>
      </c>
      <c r="BK182" s="134">
        <f>ROUND(I182*H182,2)</f>
        <v>0</v>
      </c>
      <c r="BL182" s="16" t="s">
        <v>127</v>
      </c>
      <c r="BM182" s="133" t="s">
        <v>280</v>
      </c>
    </row>
    <row r="183" spans="2:65" s="1" customFormat="1" ht="10.199999999999999">
      <c r="B183" s="28"/>
      <c r="D183" s="135" t="s">
        <v>121</v>
      </c>
      <c r="F183" s="136" t="s">
        <v>281</v>
      </c>
      <c r="L183" s="28"/>
      <c r="M183" s="137"/>
      <c r="T183" s="49"/>
      <c r="AT183" s="16" t="s">
        <v>121</v>
      </c>
      <c r="AU183" s="16" t="s">
        <v>80</v>
      </c>
    </row>
    <row r="184" spans="2:65" s="1" customFormat="1" ht="10.199999999999999">
      <c r="B184" s="28"/>
      <c r="D184" s="138" t="s">
        <v>122</v>
      </c>
      <c r="F184" s="139" t="s">
        <v>282</v>
      </c>
      <c r="L184" s="28"/>
      <c r="M184" s="137"/>
      <c r="T184" s="49"/>
      <c r="AT184" s="16" t="s">
        <v>122</v>
      </c>
      <c r="AU184" s="16" t="s">
        <v>80</v>
      </c>
    </row>
    <row r="185" spans="2:65" s="12" customFormat="1" ht="10.199999999999999">
      <c r="B185" s="143"/>
      <c r="D185" s="135" t="s">
        <v>163</v>
      </c>
      <c r="E185" s="144" t="s">
        <v>3</v>
      </c>
      <c r="F185" s="145" t="s">
        <v>276</v>
      </c>
      <c r="H185" s="146">
        <v>24</v>
      </c>
      <c r="L185" s="143"/>
      <c r="M185" s="147"/>
      <c r="T185" s="148"/>
      <c r="AT185" s="144" t="s">
        <v>163</v>
      </c>
      <c r="AU185" s="144" t="s">
        <v>80</v>
      </c>
      <c r="AV185" s="12" t="s">
        <v>80</v>
      </c>
      <c r="AW185" s="12" t="s">
        <v>31</v>
      </c>
      <c r="AX185" s="12" t="s">
        <v>78</v>
      </c>
      <c r="AY185" s="144" t="s">
        <v>111</v>
      </c>
    </row>
    <row r="186" spans="2:65" s="1" customFormat="1" ht="16.5" customHeight="1">
      <c r="B186" s="122"/>
      <c r="C186" s="123" t="s">
        <v>283</v>
      </c>
      <c r="D186" s="123" t="s">
        <v>114</v>
      </c>
      <c r="E186" s="124" t="s">
        <v>284</v>
      </c>
      <c r="F186" s="125" t="s">
        <v>285</v>
      </c>
      <c r="G186" s="126" t="s">
        <v>209</v>
      </c>
      <c r="H186" s="127">
        <v>0.27500000000000002</v>
      </c>
      <c r="I186" s="128"/>
      <c r="J186" s="128">
        <f>ROUND(I186*H186,2)</f>
        <v>0</v>
      </c>
      <c r="K186" s="125" t="s">
        <v>159</v>
      </c>
      <c r="L186" s="28"/>
      <c r="M186" s="129" t="s">
        <v>3</v>
      </c>
      <c r="N186" s="130" t="s">
        <v>41</v>
      </c>
      <c r="O186" s="131">
        <v>23.968</v>
      </c>
      <c r="P186" s="131">
        <f>O186*H186</f>
        <v>6.5912000000000006</v>
      </c>
      <c r="Q186" s="131">
        <v>1.05962</v>
      </c>
      <c r="R186" s="131">
        <f>Q186*H186</f>
        <v>0.29139550000000003</v>
      </c>
      <c r="S186" s="131">
        <v>0</v>
      </c>
      <c r="T186" s="132">
        <f>S186*H186</f>
        <v>0</v>
      </c>
      <c r="AR186" s="133" t="s">
        <v>127</v>
      </c>
      <c r="AT186" s="133" t="s">
        <v>114</v>
      </c>
      <c r="AU186" s="133" t="s">
        <v>80</v>
      </c>
      <c r="AY186" s="16" t="s">
        <v>111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6" t="s">
        <v>78</v>
      </c>
      <c r="BK186" s="134">
        <f>ROUND(I186*H186,2)</f>
        <v>0</v>
      </c>
      <c r="BL186" s="16" t="s">
        <v>127</v>
      </c>
      <c r="BM186" s="133" t="s">
        <v>286</v>
      </c>
    </row>
    <row r="187" spans="2:65" s="1" customFormat="1" ht="10.199999999999999">
      <c r="B187" s="28"/>
      <c r="D187" s="135" t="s">
        <v>121</v>
      </c>
      <c r="F187" s="136" t="s">
        <v>287</v>
      </c>
      <c r="L187" s="28"/>
      <c r="M187" s="137"/>
      <c r="T187" s="49"/>
      <c r="AT187" s="16" t="s">
        <v>121</v>
      </c>
      <c r="AU187" s="16" t="s">
        <v>80</v>
      </c>
    </row>
    <row r="188" spans="2:65" s="1" customFormat="1" ht="10.199999999999999">
      <c r="B188" s="28"/>
      <c r="D188" s="138" t="s">
        <v>122</v>
      </c>
      <c r="F188" s="139" t="s">
        <v>288</v>
      </c>
      <c r="L188" s="28"/>
      <c r="M188" s="137"/>
      <c r="T188" s="49"/>
      <c r="AT188" s="16" t="s">
        <v>122</v>
      </c>
      <c r="AU188" s="16" t="s">
        <v>80</v>
      </c>
    </row>
    <row r="189" spans="2:65" s="12" customFormat="1" ht="10.199999999999999">
      <c r="B189" s="143"/>
      <c r="D189" s="135" t="s">
        <v>163</v>
      </c>
      <c r="E189" s="144" t="s">
        <v>3</v>
      </c>
      <c r="F189" s="145" t="s">
        <v>289</v>
      </c>
      <c r="H189" s="146">
        <v>7.9000000000000001E-2</v>
      </c>
      <c r="L189" s="143"/>
      <c r="M189" s="147"/>
      <c r="T189" s="148"/>
      <c r="AT189" s="144" t="s">
        <v>163</v>
      </c>
      <c r="AU189" s="144" t="s">
        <v>80</v>
      </c>
      <c r="AV189" s="12" t="s">
        <v>80</v>
      </c>
      <c r="AW189" s="12" t="s">
        <v>31</v>
      </c>
      <c r="AX189" s="12" t="s">
        <v>70</v>
      </c>
      <c r="AY189" s="144" t="s">
        <v>111</v>
      </c>
    </row>
    <row r="190" spans="2:65" s="12" customFormat="1" ht="10.199999999999999">
      <c r="B190" s="143"/>
      <c r="D190" s="135" t="s">
        <v>163</v>
      </c>
      <c r="E190" s="144" t="s">
        <v>3</v>
      </c>
      <c r="F190" s="145" t="s">
        <v>290</v>
      </c>
      <c r="H190" s="146">
        <v>0.19600000000000001</v>
      </c>
      <c r="L190" s="143"/>
      <c r="M190" s="147"/>
      <c r="T190" s="148"/>
      <c r="AT190" s="144" t="s">
        <v>163</v>
      </c>
      <c r="AU190" s="144" t="s">
        <v>80</v>
      </c>
      <c r="AV190" s="12" t="s">
        <v>80</v>
      </c>
      <c r="AW190" s="12" t="s">
        <v>31</v>
      </c>
      <c r="AX190" s="12" t="s">
        <v>70</v>
      </c>
      <c r="AY190" s="144" t="s">
        <v>111</v>
      </c>
    </row>
    <row r="191" spans="2:65" s="13" customFormat="1" ht="10.199999999999999">
      <c r="B191" s="149"/>
      <c r="D191" s="135" t="s">
        <v>163</v>
      </c>
      <c r="E191" s="150" t="s">
        <v>3</v>
      </c>
      <c r="F191" s="151" t="s">
        <v>186</v>
      </c>
      <c r="H191" s="152">
        <v>0.27500000000000002</v>
      </c>
      <c r="L191" s="149"/>
      <c r="M191" s="153"/>
      <c r="T191" s="154"/>
      <c r="AT191" s="150" t="s">
        <v>163</v>
      </c>
      <c r="AU191" s="150" t="s">
        <v>80</v>
      </c>
      <c r="AV191" s="13" t="s">
        <v>127</v>
      </c>
      <c r="AW191" s="13" t="s">
        <v>31</v>
      </c>
      <c r="AX191" s="13" t="s">
        <v>78</v>
      </c>
      <c r="AY191" s="150" t="s">
        <v>111</v>
      </c>
    </row>
    <row r="192" spans="2:65" s="11" customFormat="1" ht="22.8" customHeight="1">
      <c r="B192" s="111"/>
      <c r="D192" s="112" t="s">
        <v>69</v>
      </c>
      <c r="E192" s="120" t="s">
        <v>124</v>
      </c>
      <c r="F192" s="120" t="s">
        <v>291</v>
      </c>
      <c r="J192" s="121">
        <f>BK192</f>
        <v>0</v>
      </c>
      <c r="L192" s="111"/>
      <c r="M192" s="115"/>
      <c r="P192" s="116">
        <f>SUM(P193:P221)</f>
        <v>93.772396000000001</v>
      </c>
      <c r="R192" s="116">
        <f>SUM(R193:R221)</f>
        <v>57.231158920000013</v>
      </c>
      <c r="T192" s="117">
        <f>SUM(T193:T221)</f>
        <v>0</v>
      </c>
      <c r="AR192" s="112" t="s">
        <v>78</v>
      </c>
      <c r="AT192" s="118" t="s">
        <v>69</v>
      </c>
      <c r="AU192" s="118" t="s">
        <v>78</v>
      </c>
      <c r="AY192" s="112" t="s">
        <v>111</v>
      </c>
      <c r="BK192" s="119">
        <f>SUM(BK193:BK221)</f>
        <v>0</v>
      </c>
    </row>
    <row r="193" spans="2:65" s="1" customFormat="1" ht="21.75" customHeight="1">
      <c r="B193" s="122"/>
      <c r="C193" s="123" t="s">
        <v>8</v>
      </c>
      <c r="D193" s="123" t="s">
        <v>114</v>
      </c>
      <c r="E193" s="124" t="s">
        <v>292</v>
      </c>
      <c r="F193" s="125" t="s">
        <v>293</v>
      </c>
      <c r="G193" s="126" t="s">
        <v>158</v>
      </c>
      <c r="H193" s="127">
        <v>45.125</v>
      </c>
      <c r="I193" s="128"/>
      <c r="J193" s="128">
        <f>ROUND(I193*H193,2)</f>
        <v>0</v>
      </c>
      <c r="K193" s="125" t="s">
        <v>159</v>
      </c>
      <c r="L193" s="28"/>
      <c r="M193" s="129" t="s">
        <v>3</v>
      </c>
      <c r="N193" s="130" t="s">
        <v>41</v>
      </c>
      <c r="O193" s="131">
        <v>1.663</v>
      </c>
      <c r="P193" s="131">
        <f>O193*H193</f>
        <v>75.042874999999995</v>
      </c>
      <c r="Q193" s="131">
        <v>1.2381500000000001</v>
      </c>
      <c r="R193" s="131">
        <f>Q193*H193</f>
        <v>55.871518750000007</v>
      </c>
      <c r="S193" s="131">
        <v>0</v>
      </c>
      <c r="T193" s="132">
        <f>S193*H193</f>
        <v>0</v>
      </c>
      <c r="AR193" s="133" t="s">
        <v>127</v>
      </c>
      <c r="AT193" s="133" t="s">
        <v>114</v>
      </c>
      <c r="AU193" s="133" t="s">
        <v>80</v>
      </c>
      <c r="AY193" s="16" t="s">
        <v>111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6" t="s">
        <v>78</v>
      </c>
      <c r="BK193" s="134">
        <f>ROUND(I193*H193,2)</f>
        <v>0</v>
      </c>
      <c r="BL193" s="16" t="s">
        <v>127</v>
      </c>
      <c r="BM193" s="133" t="s">
        <v>294</v>
      </c>
    </row>
    <row r="194" spans="2:65" s="1" customFormat="1" ht="19.2">
      <c r="B194" s="28"/>
      <c r="D194" s="135" t="s">
        <v>121</v>
      </c>
      <c r="F194" s="136" t="s">
        <v>295</v>
      </c>
      <c r="L194" s="28"/>
      <c r="M194" s="137"/>
      <c r="T194" s="49"/>
      <c r="AT194" s="16" t="s">
        <v>121</v>
      </c>
      <c r="AU194" s="16" t="s">
        <v>80</v>
      </c>
    </row>
    <row r="195" spans="2:65" s="1" customFormat="1" ht="10.199999999999999">
      <c r="B195" s="28"/>
      <c r="D195" s="138" t="s">
        <v>122</v>
      </c>
      <c r="F195" s="139" t="s">
        <v>296</v>
      </c>
      <c r="L195" s="28"/>
      <c r="M195" s="137"/>
      <c r="T195" s="49"/>
      <c r="AT195" s="16" t="s">
        <v>122</v>
      </c>
      <c r="AU195" s="16" t="s">
        <v>80</v>
      </c>
    </row>
    <row r="196" spans="2:65" s="12" customFormat="1" ht="10.199999999999999">
      <c r="B196" s="143"/>
      <c r="D196" s="135" t="s">
        <v>163</v>
      </c>
      <c r="E196" s="144" t="s">
        <v>3</v>
      </c>
      <c r="F196" s="145" t="s">
        <v>297</v>
      </c>
      <c r="H196" s="146">
        <v>29.125</v>
      </c>
      <c r="L196" s="143"/>
      <c r="M196" s="147"/>
      <c r="T196" s="148"/>
      <c r="AT196" s="144" t="s">
        <v>163</v>
      </c>
      <c r="AU196" s="144" t="s">
        <v>80</v>
      </c>
      <c r="AV196" s="12" t="s">
        <v>80</v>
      </c>
      <c r="AW196" s="12" t="s">
        <v>31</v>
      </c>
      <c r="AX196" s="12" t="s">
        <v>70</v>
      </c>
      <c r="AY196" s="144" t="s">
        <v>111</v>
      </c>
    </row>
    <row r="197" spans="2:65" s="12" customFormat="1" ht="10.199999999999999">
      <c r="B197" s="143"/>
      <c r="D197" s="135" t="s">
        <v>163</v>
      </c>
      <c r="E197" s="144" t="s">
        <v>3</v>
      </c>
      <c r="F197" s="145" t="s">
        <v>298</v>
      </c>
      <c r="H197" s="146">
        <v>10.625</v>
      </c>
      <c r="L197" s="143"/>
      <c r="M197" s="147"/>
      <c r="T197" s="148"/>
      <c r="AT197" s="144" t="s">
        <v>163</v>
      </c>
      <c r="AU197" s="144" t="s">
        <v>80</v>
      </c>
      <c r="AV197" s="12" t="s">
        <v>80</v>
      </c>
      <c r="AW197" s="12" t="s">
        <v>31</v>
      </c>
      <c r="AX197" s="12" t="s">
        <v>70</v>
      </c>
      <c r="AY197" s="144" t="s">
        <v>111</v>
      </c>
    </row>
    <row r="198" spans="2:65" s="12" customFormat="1" ht="10.199999999999999">
      <c r="B198" s="143"/>
      <c r="D198" s="135" t="s">
        <v>163</v>
      </c>
      <c r="E198" s="144" t="s">
        <v>3</v>
      </c>
      <c r="F198" s="145" t="s">
        <v>299</v>
      </c>
      <c r="H198" s="146">
        <v>5.375</v>
      </c>
      <c r="L198" s="143"/>
      <c r="M198" s="147"/>
      <c r="T198" s="148"/>
      <c r="AT198" s="144" t="s">
        <v>163</v>
      </c>
      <c r="AU198" s="144" t="s">
        <v>80</v>
      </c>
      <c r="AV198" s="12" t="s">
        <v>80</v>
      </c>
      <c r="AW198" s="12" t="s">
        <v>31</v>
      </c>
      <c r="AX198" s="12" t="s">
        <v>70</v>
      </c>
      <c r="AY198" s="144" t="s">
        <v>111</v>
      </c>
    </row>
    <row r="199" spans="2:65" s="13" customFormat="1" ht="10.199999999999999">
      <c r="B199" s="149"/>
      <c r="D199" s="135" t="s">
        <v>163</v>
      </c>
      <c r="E199" s="150" t="s">
        <v>3</v>
      </c>
      <c r="F199" s="151" t="s">
        <v>186</v>
      </c>
      <c r="H199" s="152">
        <v>45.125</v>
      </c>
      <c r="L199" s="149"/>
      <c r="M199" s="153"/>
      <c r="T199" s="154"/>
      <c r="AT199" s="150" t="s">
        <v>163</v>
      </c>
      <c r="AU199" s="150" t="s">
        <v>80</v>
      </c>
      <c r="AV199" s="13" t="s">
        <v>127</v>
      </c>
      <c r="AW199" s="13" t="s">
        <v>31</v>
      </c>
      <c r="AX199" s="13" t="s">
        <v>78</v>
      </c>
      <c r="AY199" s="150" t="s">
        <v>111</v>
      </c>
    </row>
    <row r="200" spans="2:65" s="1" customFormat="1" ht="16.5" customHeight="1">
      <c r="B200" s="122"/>
      <c r="C200" s="123" t="s">
        <v>300</v>
      </c>
      <c r="D200" s="123" t="s">
        <v>114</v>
      </c>
      <c r="E200" s="124" t="s">
        <v>301</v>
      </c>
      <c r="F200" s="125" t="s">
        <v>302</v>
      </c>
      <c r="G200" s="126" t="s">
        <v>209</v>
      </c>
      <c r="H200" s="127">
        <v>0.43099999999999999</v>
      </c>
      <c r="I200" s="128"/>
      <c r="J200" s="128">
        <f>ROUND(I200*H200,2)</f>
        <v>0</v>
      </c>
      <c r="K200" s="125" t="s">
        <v>159</v>
      </c>
      <c r="L200" s="28"/>
      <c r="M200" s="129" t="s">
        <v>3</v>
      </c>
      <c r="N200" s="130" t="s">
        <v>41</v>
      </c>
      <c r="O200" s="131">
        <v>31.390999999999998</v>
      </c>
      <c r="P200" s="131">
        <f>O200*H200</f>
        <v>13.529520999999999</v>
      </c>
      <c r="Q200" s="131">
        <v>1.0475699999999999</v>
      </c>
      <c r="R200" s="131">
        <f>Q200*H200</f>
        <v>0.45150266999999994</v>
      </c>
      <c r="S200" s="131">
        <v>0</v>
      </c>
      <c r="T200" s="132">
        <f>S200*H200</f>
        <v>0</v>
      </c>
      <c r="AR200" s="133" t="s">
        <v>127</v>
      </c>
      <c r="AT200" s="133" t="s">
        <v>114</v>
      </c>
      <c r="AU200" s="133" t="s">
        <v>80</v>
      </c>
      <c r="AY200" s="16" t="s">
        <v>111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6" t="s">
        <v>78</v>
      </c>
      <c r="BK200" s="134">
        <f>ROUND(I200*H200,2)</f>
        <v>0</v>
      </c>
      <c r="BL200" s="16" t="s">
        <v>127</v>
      </c>
      <c r="BM200" s="133" t="s">
        <v>303</v>
      </c>
    </row>
    <row r="201" spans="2:65" s="1" customFormat="1" ht="19.2">
      <c r="B201" s="28"/>
      <c r="D201" s="135" t="s">
        <v>121</v>
      </c>
      <c r="F201" s="136" t="s">
        <v>304</v>
      </c>
      <c r="L201" s="28"/>
      <c r="M201" s="137"/>
      <c r="T201" s="49"/>
      <c r="AT201" s="16" t="s">
        <v>121</v>
      </c>
      <c r="AU201" s="16" t="s">
        <v>80</v>
      </c>
    </row>
    <row r="202" spans="2:65" s="1" customFormat="1" ht="10.199999999999999">
      <c r="B202" s="28"/>
      <c r="D202" s="138" t="s">
        <v>122</v>
      </c>
      <c r="F202" s="139" t="s">
        <v>305</v>
      </c>
      <c r="L202" s="28"/>
      <c r="M202" s="137"/>
      <c r="T202" s="49"/>
      <c r="AT202" s="16" t="s">
        <v>122</v>
      </c>
      <c r="AU202" s="16" t="s">
        <v>80</v>
      </c>
    </row>
    <row r="203" spans="2:65" s="12" customFormat="1" ht="20.399999999999999">
      <c r="B203" s="143"/>
      <c r="D203" s="135" t="s">
        <v>163</v>
      </c>
      <c r="E203" s="144" t="s">
        <v>3</v>
      </c>
      <c r="F203" s="145" t="s">
        <v>306</v>
      </c>
      <c r="H203" s="146">
        <v>0.125</v>
      </c>
      <c r="L203" s="143"/>
      <c r="M203" s="147"/>
      <c r="T203" s="148"/>
      <c r="AT203" s="144" t="s">
        <v>163</v>
      </c>
      <c r="AU203" s="144" t="s">
        <v>80</v>
      </c>
      <c r="AV203" s="12" t="s">
        <v>80</v>
      </c>
      <c r="AW203" s="12" t="s">
        <v>31</v>
      </c>
      <c r="AX203" s="12" t="s">
        <v>70</v>
      </c>
      <c r="AY203" s="144" t="s">
        <v>111</v>
      </c>
    </row>
    <row r="204" spans="2:65" s="12" customFormat="1" ht="20.399999999999999">
      <c r="B204" s="143"/>
      <c r="D204" s="135" t="s">
        <v>163</v>
      </c>
      <c r="E204" s="144" t="s">
        <v>3</v>
      </c>
      <c r="F204" s="145" t="s">
        <v>307</v>
      </c>
      <c r="H204" s="146">
        <v>0.18</v>
      </c>
      <c r="L204" s="143"/>
      <c r="M204" s="147"/>
      <c r="T204" s="148"/>
      <c r="AT204" s="144" t="s">
        <v>163</v>
      </c>
      <c r="AU204" s="144" t="s">
        <v>80</v>
      </c>
      <c r="AV204" s="12" t="s">
        <v>80</v>
      </c>
      <c r="AW204" s="12" t="s">
        <v>31</v>
      </c>
      <c r="AX204" s="12" t="s">
        <v>70</v>
      </c>
      <c r="AY204" s="144" t="s">
        <v>111</v>
      </c>
    </row>
    <row r="205" spans="2:65" s="12" customFormat="1" ht="20.399999999999999">
      <c r="B205" s="143"/>
      <c r="D205" s="135" t="s">
        <v>163</v>
      </c>
      <c r="E205" s="144" t="s">
        <v>3</v>
      </c>
      <c r="F205" s="145" t="s">
        <v>308</v>
      </c>
      <c r="H205" s="146">
        <v>0.126</v>
      </c>
      <c r="L205" s="143"/>
      <c r="M205" s="147"/>
      <c r="T205" s="148"/>
      <c r="AT205" s="144" t="s">
        <v>163</v>
      </c>
      <c r="AU205" s="144" t="s">
        <v>80</v>
      </c>
      <c r="AV205" s="12" t="s">
        <v>80</v>
      </c>
      <c r="AW205" s="12" t="s">
        <v>31</v>
      </c>
      <c r="AX205" s="12" t="s">
        <v>70</v>
      </c>
      <c r="AY205" s="144" t="s">
        <v>111</v>
      </c>
    </row>
    <row r="206" spans="2:65" s="13" customFormat="1" ht="10.199999999999999">
      <c r="B206" s="149"/>
      <c r="D206" s="135" t="s">
        <v>163</v>
      </c>
      <c r="E206" s="150" t="s">
        <v>3</v>
      </c>
      <c r="F206" s="151" t="s">
        <v>186</v>
      </c>
      <c r="H206" s="152">
        <v>0.43099999999999999</v>
      </c>
      <c r="L206" s="149"/>
      <c r="M206" s="153"/>
      <c r="T206" s="154"/>
      <c r="AT206" s="150" t="s">
        <v>163</v>
      </c>
      <c r="AU206" s="150" t="s">
        <v>80</v>
      </c>
      <c r="AV206" s="13" t="s">
        <v>127</v>
      </c>
      <c r="AW206" s="13" t="s">
        <v>31</v>
      </c>
      <c r="AX206" s="13" t="s">
        <v>78</v>
      </c>
      <c r="AY206" s="150" t="s">
        <v>111</v>
      </c>
    </row>
    <row r="207" spans="2:65" s="1" customFormat="1" ht="16.5" customHeight="1">
      <c r="B207" s="122"/>
      <c r="C207" s="123" t="s">
        <v>252</v>
      </c>
      <c r="D207" s="123" t="s">
        <v>114</v>
      </c>
      <c r="E207" s="124" t="s">
        <v>309</v>
      </c>
      <c r="F207" s="125" t="s">
        <v>310</v>
      </c>
      <c r="G207" s="126" t="s">
        <v>311</v>
      </c>
      <c r="H207" s="127">
        <v>5</v>
      </c>
      <c r="I207" s="128"/>
      <c r="J207" s="128">
        <f>ROUND(I207*H207,2)</f>
        <v>0</v>
      </c>
      <c r="K207" s="125" t="s">
        <v>159</v>
      </c>
      <c r="L207" s="28"/>
      <c r="M207" s="129" t="s">
        <v>3</v>
      </c>
      <c r="N207" s="130" t="s">
        <v>41</v>
      </c>
      <c r="O207" s="131">
        <v>0.34</v>
      </c>
      <c r="P207" s="131">
        <f>O207*H207</f>
        <v>1.7000000000000002</v>
      </c>
      <c r="Q207" s="131">
        <v>0.17488999999999999</v>
      </c>
      <c r="R207" s="131">
        <f>Q207*H207</f>
        <v>0.87444999999999995</v>
      </c>
      <c r="S207" s="131">
        <v>0</v>
      </c>
      <c r="T207" s="132">
        <f>S207*H207</f>
        <v>0</v>
      </c>
      <c r="AR207" s="133" t="s">
        <v>127</v>
      </c>
      <c r="AT207" s="133" t="s">
        <v>114</v>
      </c>
      <c r="AU207" s="133" t="s">
        <v>80</v>
      </c>
      <c r="AY207" s="16" t="s">
        <v>111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6" t="s">
        <v>78</v>
      </c>
      <c r="BK207" s="134">
        <f>ROUND(I207*H207,2)</f>
        <v>0</v>
      </c>
      <c r="BL207" s="16" t="s">
        <v>127</v>
      </c>
      <c r="BM207" s="133" t="s">
        <v>312</v>
      </c>
    </row>
    <row r="208" spans="2:65" s="1" customFormat="1" ht="19.2">
      <c r="B208" s="28"/>
      <c r="D208" s="135" t="s">
        <v>121</v>
      </c>
      <c r="F208" s="136" t="s">
        <v>313</v>
      </c>
      <c r="L208" s="28"/>
      <c r="M208" s="137"/>
      <c r="T208" s="49"/>
      <c r="AT208" s="16" t="s">
        <v>121</v>
      </c>
      <c r="AU208" s="16" t="s">
        <v>80</v>
      </c>
    </row>
    <row r="209" spans="2:65" s="1" customFormat="1" ht="10.199999999999999">
      <c r="B209" s="28"/>
      <c r="D209" s="138" t="s">
        <v>122</v>
      </c>
      <c r="F209" s="139" t="s">
        <v>314</v>
      </c>
      <c r="L209" s="28"/>
      <c r="M209" s="137"/>
      <c r="T209" s="49"/>
      <c r="AT209" s="16" t="s">
        <v>122</v>
      </c>
      <c r="AU209" s="16" t="s">
        <v>80</v>
      </c>
    </row>
    <row r="210" spans="2:65" s="12" customFormat="1" ht="10.199999999999999">
      <c r="B210" s="143"/>
      <c r="D210" s="135" t="s">
        <v>163</v>
      </c>
      <c r="E210" s="144" t="s">
        <v>3</v>
      </c>
      <c r="F210" s="145" t="s">
        <v>110</v>
      </c>
      <c r="H210" s="146">
        <v>5</v>
      </c>
      <c r="L210" s="143"/>
      <c r="M210" s="147"/>
      <c r="T210" s="148"/>
      <c r="AT210" s="144" t="s">
        <v>163</v>
      </c>
      <c r="AU210" s="144" t="s">
        <v>80</v>
      </c>
      <c r="AV210" s="12" t="s">
        <v>80</v>
      </c>
      <c r="AW210" s="12" t="s">
        <v>31</v>
      </c>
      <c r="AX210" s="12" t="s">
        <v>78</v>
      </c>
      <c r="AY210" s="144" t="s">
        <v>111</v>
      </c>
    </row>
    <row r="211" spans="2:65" s="1" customFormat="1" ht="16.5" customHeight="1">
      <c r="B211" s="122"/>
      <c r="C211" s="155" t="s">
        <v>315</v>
      </c>
      <c r="D211" s="155" t="s">
        <v>225</v>
      </c>
      <c r="E211" s="156" t="s">
        <v>316</v>
      </c>
      <c r="F211" s="157" t="s">
        <v>317</v>
      </c>
      <c r="G211" s="158" t="s">
        <v>311</v>
      </c>
      <c r="H211" s="159">
        <v>5</v>
      </c>
      <c r="I211" s="160"/>
      <c r="J211" s="160">
        <f>ROUND(I211*H211,2)</f>
        <v>0</v>
      </c>
      <c r="K211" s="157" t="s">
        <v>159</v>
      </c>
      <c r="L211" s="161"/>
      <c r="M211" s="162" t="s">
        <v>3</v>
      </c>
      <c r="N211" s="163" t="s">
        <v>41</v>
      </c>
      <c r="O211" s="131">
        <v>0</v>
      </c>
      <c r="P211" s="131">
        <f>O211*H211</f>
        <v>0</v>
      </c>
      <c r="Q211" s="131">
        <v>2.8E-3</v>
      </c>
      <c r="R211" s="131">
        <f>Q211*H211</f>
        <v>1.4E-2</v>
      </c>
      <c r="S211" s="131">
        <v>0</v>
      </c>
      <c r="T211" s="132">
        <f>S211*H211</f>
        <v>0</v>
      </c>
      <c r="AR211" s="133" t="s">
        <v>140</v>
      </c>
      <c r="AT211" s="133" t="s">
        <v>225</v>
      </c>
      <c r="AU211" s="133" t="s">
        <v>80</v>
      </c>
      <c r="AY211" s="16" t="s">
        <v>111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6" t="s">
        <v>78</v>
      </c>
      <c r="BK211" s="134">
        <f>ROUND(I211*H211,2)</f>
        <v>0</v>
      </c>
      <c r="BL211" s="16" t="s">
        <v>127</v>
      </c>
      <c r="BM211" s="133" t="s">
        <v>318</v>
      </c>
    </row>
    <row r="212" spans="2:65" s="1" customFormat="1" ht="10.199999999999999">
      <c r="B212" s="28"/>
      <c r="D212" s="135" t="s">
        <v>121</v>
      </c>
      <c r="F212" s="136" t="s">
        <v>317</v>
      </c>
      <c r="L212" s="28"/>
      <c r="M212" s="137"/>
      <c r="T212" s="49"/>
      <c r="AT212" s="16" t="s">
        <v>121</v>
      </c>
      <c r="AU212" s="16" t="s">
        <v>80</v>
      </c>
    </row>
    <row r="213" spans="2:65" s="1" customFormat="1" ht="16.5" customHeight="1">
      <c r="B213" s="122"/>
      <c r="C213" s="123" t="s">
        <v>319</v>
      </c>
      <c r="D213" s="123" t="s">
        <v>114</v>
      </c>
      <c r="E213" s="124" t="s">
        <v>320</v>
      </c>
      <c r="F213" s="125" t="s">
        <v>3</v>
      </c>
      <c r="G213" s="126" t="s">
        <v>248</v>
      </c>
      <c r="H213" s="127">
        <v>23</v>
      </c>
      <c r="I213" s="128"/>
      <c r="J213" s="128">
        <f>ROUND(I213*H213,2)</f>
        <v>0</v>
      </c>
      <c r="K213" s="125" t="s">
        <v>3</v>
      </c>
      <c r="L213" s="28"/>
      <c r="M213" s="129" t="s">
        <v>3</v>
      </c>
      <c r="N213" s="130" t="s">
        <v>41</v>
      </c>
      <c r="O213" s="131">
        <v>0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127</v>
      </c>
      <c r="AT213" s="133" t="s">
        <v>114</v>
      </c>
      <c r="AU213" s="133" t="s">
        <v>80</v>
      </c>
      <c r="AY213" s="16" t="s">
        <v>111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6" t="s">
        <v>78</v>
      </c>
      <c r="BK213" s="134">
        <f>ROUND(I213*H213,2)</f>
        <v>0</v>
      </c>
      <c r="BL213" s="16" t="s">
        <v>127</v>
      </c>
      <c r="BM213" s="133" t="s">
        <v>321</v>
      </c>
    </row>
    <row r="214" spans="2:65" s="1" customFormat="1" ht="19.2">
      <c r="B214" s="28"/>
      <c r="D214" s="135" t="s">
        <v>121</v>
      </c>
      <c r="F214" s="136" t="s">
        <v>322</v>
      </c>
      <c r="L214" s="28"/>
      <c r="M214" s="137"/>
      <c r="T214" s="49"/>
      <c r="AT214" s="16" t="s">
        <v>121</v>
      </c>
      <c r="AU214" s="16" t="s">
        <v>80</v>
      </c>
    </row>
    <row r="215" spans="2:65" s="1" customFormat="1" ht="16.5" customHeight="1">
      <c r="B215" s="122"/>
      <c r="C215" s="123" t="s">
        <v>323</v>
      </c>
      <c r="D215" s="123" t="s">
        <v>114</v>
      </c>
      <c r="E215" s="124" t="s">
        <v>324</v>
      </c>
      <c r="F215" s="125" t="s">
        <v>325</v>
      </c>
      <c r="G215" s="126" t="s">
        <v>248</v>
      </c>
      <c r="H215" s="127">
        <v>12.5</v>
      </c>
      <c r="I215" s="128"/>
      <c r="J215" s="128">
        <f>ROUND(I215*H215,2)</f>
        <v>0</v>
      </c>
      <c r="K215" s="125" t="s">
        <v>159</v>
      </c>
      <c r="L215" s="28"/>
      <c r="M215" s="129" t="s">
        <v>3</v>
      </c>
      <c r="N215" s="130" t="s">
        <v>41</v>
      </c>
      <c r="O215" s="131">
        <v>0.28000000000000003</v>
      </c>
      <c r="P215" s="131">
        <f>O215*H215</f>
        <v>3.5000000000000004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127</v>
      </c>
      <c r="AT215" s="133" t="s">
        <v>114</v>
      </c>
      <c r="AU215" s="133" t="s">
        <v>80</v>
      </c>
      <c r="AY215" s="16" t="s">
        <v>111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6" t="s">
        <v>78</v>
      </c>
      <c r="BK215" s="134">
        <f>ROUND(I215*H215,2)</f>
        <v>0</v>
      </c>
      <c r="BL215" s="16" t="s">
        <v>127</v>
      </c>
      <c r="BM215" s="133" t="s">
        <v>326</v>
      </c>
    </row>
    <row r="216" spans="2:65" s="1" customFormat="1" ht="10.199999999999999">
      <c r="B216" s="28"/>
      <c r="D216" s="135" t="s">
        <v>121</v>
      </c>
      <c r="F216" s="136" t="s">
        <v>327</v>
      </c>
      <c r="L216" s="28"/>
      <c r="M216" s="137"/>
      <c r="T216" s="49"/>
      <c r="AT216" s="16" t="s">
        <v>121</v>
      </c>
      <c r="AU216" s="16" t="s">
        <v>80</v>
      </c>
    </row>
    <row r="217" spans="2:65" s="1" customFormat="1" ht="10.199999999999999">
      <c r="B217" s="28"/>
      <c r="D217" s="138" t="s">
        <v>122</v>
      </c>
      <c r="F217" s="139" t="s">
        <v>328</v>
      </c>
      <c r="L217" s="28"/>
      <c r="M217" s="137"/>
      <c r="T217" s="49"/>
      <c r="AT217" s="16" t="s">
        <v>122</v>
      </c>
      <c r="AU217" s="16" t="s">
        <v>80</v>
      </c>
    </row>
    <row r="218" spans="2:65" s="12" customFormat="1" ht="10.199999999999999">
      <c r="B218" s="143"/>
      <c r="D218" s="135" t="s">
        <v>163</v>
      </c>
      <c r="E218" s="144" t="s">
        <v>3</v>
      </c>
      <c r="F218" s="145" t="s">
        <v>329</v>
      </c>
      <c r="H218" s="146">
        <v>12.5</v>
      </c>
      <c r="L218" s="143"/>
      <c r="M218" s="147"/>
      <c r="T218" s="148"/>
      <c r="AT218" s="144" t="s">
        <v>163</v>
      </c>
      <c r="AU218" s="144" t="s">
        <v>80</v>
      </c>
      <c r="AV218" s="12" t="s">
        <v>80</v>
      </c>
      <c r="AW218" s="12" t="s">
        <v>31</v>
      </c>
      <c r="AX218" s="12" t="s">
        <v>78</v>
      </c>
      <c r="AY218" s="144" t="s">
        <v>111</v>
      </c>
    </row>
    <row r="219" spans="2:65" s="1" customFormat="1" ht="16.5" customHeight="1">
      <c r="B219" s="122"/>
      <c r="C219" s="155" t="s">
        <v>330</v>
      </c>
      <c r="D219" s="155" t="s">
        <v>225</v>
      </c>
      <c r="E219" s="156" t="s">
        <v>331</v>
      </c>
      <c r="F219" s="157" t="s">
        <v>332</v>
      </c>
      <c r="G219" s="158" t="s">
        <v>248</v>
      </c>
      <c r="H219" s="159">
        <v>13.125</v>
      </c>
      <c r="I219" s="160"/>
      <c r="J219" s="160">
        <f>ROUND(I219*H219,2)</f>
        <v>0</v>
      </c>
      <c r="K219" s="157" t="s">
        <v>159</v>
      </c>
      <c r="L219" s="161"/>
      <c r="M219" s="162" t="s">
        <v>3</v>
      </c>
      <c r="N219" s="163" t="s">
        <v>41</v>
      </c>
      <c r="O219" s="131">
        <v>0</v>
      </c>
      <c r="P219" s="131">
        <f>O219*H219</f>
        <v>0</v>
      </c>
      <c r="Q219" s="131">
        <v>1.5E-3</v>
      </c>
      <c r="R219" s="131">
        <f>Q219*H219</f>
        <v>1.96875E-2</v>
      </c>
      <c r="S219" s="131">
        <v>0</v>
      </c>
      <c r="T219" s="132">
        <f>S219*H219</f>
        <v>0</v>
      </c>
      <c r="AR219" s="133" t="s">
        <v>140</v>
      </c>
      <c r="AT219" s="133" t="s">
        <v>225</v>
      </c>
      <c r="AU219" s="133" t="s">
        <v>80</v>
      </c>
      <c r="AY219" s="16" t="s">
        <v>111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78</v>
      </c>
      <c r="BK219" s="134">
        <f>ROUND(I219*H219,2)</f>
        <v>0</v>
      </c>
      <c r="BL219" s="16" t="s">
        <v>127</v>
      </c>
      <c r="BM219" s="133" t="s">
        <v>333</v>
      </c>
    </row>
    <row r="220" spans="2:65" s="1" customFormat="1" ht="10.199999999999999">
      <c r="B220" s="28"/>
      <c r="D220" s="135" t="s">
        <v>121</v>
      </c>
      <c r="F220" s="136" t="s">
        <v>332</v>
      </c>
      <c r="L220" s="28"/>
      <c r="M220" s="137"/>
      <c r="T220" s="49"/>
      <c r="AT220" s="16" t="s">
        <v>121</v>
      </c>
      <c r="AU220" s="16" t="s">
        <v>80</v>
      </c>
    </row>
    <row r="221" spans="2:65" s="12" customFormat="1" ht="10.199999999999999">
      <c r="B221" s="143"/>
      <c r="D221" s="135" t="s">
        <v>163</v>
      </c>
      <c r="F221" s="145" t="s">
        <v>334</v>
      </c>
      <c r="H221" s="146">
        <v>13.125</v>
      </c>
      <c r="L221" s="143"/>
      <c r="M221" s="147"/>
      <c r="T221" s="148"/>
      <c r="AT221" s="144" t="s">
        <v>163</v>
      </c>
      <c r="AU221" s="144" t="s">
        <v>80</v>
      </c>
      <c r="AV221" s="12" t="s">
        <v>80</v>
      </c>
      <c r="AW221" s="12" t="s">
        <v>4</v>
      </c>
      <c r="AX221" s="12" t="s">
        <v>78</v>
      </c>
      <c r="AY221" s="144" t="s">
        <v>111</v>
      </c>
    </row>
    <row r="222" spans="2:65" s="11" customFormat="1" ht="22.8" customHeight="1">
      <c r="B222" s="111"/>
      <c r="D222" s="112" t="s">
        <v>69</v>
      </c>
      <c r="E222" s="120" t="s">
        <v>110</v>
      </c>
      <c r="F222" s="120" t="s">
        <v>335</v>
      </c>
      <c r="J222" s="121">
        <f>BK222</f>
        <v>0</v>
      </c>
      <c r="L222" s="111"/>
      <c r="M222" s="115"/>
      <c r="P222" s="116">
        <f>SUM(P223:P234)</f>
        <v>5.2087500000000002</v>
      </c>
      <c r="R222" s="116">
        <f>SUM(R223:R234)</f>
        <v>0.35687999999999998</v>
      </c>
      <c r="T222" s="117">
        <f>SUM(T223:T234)</f>
        <v>0</v>
      </c>
      <c r="AR222" s="112" t="s">
        <v>78</v>
      </c>
      <c r="AT222" s="118" t="s">
        <v>69</v>
      </c>
      <c r="AU222" s="118" t="s">
        <v>78</v>
      </c>
      <c r="AY222" s="112" t="s">
        <v>111</v>
      </c>
      <c r="BK222" s="119">
        <f>SUM(BK223:BK234)</f>
        <v>0</v>
      </c>
    </row>
    <row r="223" spans="2:65" s="1" customFormat="1" ht="16.5" customHeight="1">
      <c r="B223" s="122"/>
      <c r="C223" s="123" t="s">
        <v>336</v>
      </c>
      <c r="D223" s="123" t="s">
        <v>114</v>
      </c>
      <c r="E223" s="124" t="s">
        <v>337</v>
      </c>
      <c r="F223" s="125" t="s">
        <v>338</v>
      </c>
      <c r="G223" s="126" t="s">
        <v>158</v>
      </c>
      <c r="H223" s="127">
        <v>31.25</v>
      </c>
      <c r="I223" s="128"/>
      <c r="J223" s="128">
        <f>ROUND(I223*H223,2)</f>
        <v>0</v>
      </c>
      <c r="K223" s="125" t="s">
        <v>159</v>
      </c>
      <c r="L223" s="28"/>
      <c r="M223" s="129" t="s">
        <v>3</v>
      </c>
      <c r="N223" s="130" t="s">
        <v>41</v>
      </c>
      <c r="O223" s="131">
        <v>2.7E-2</v>
      </c>
      <c r="P223" s="131">
        <f>O223*H223</f>
        <v>0.84375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127</v>
      </c>
      <c r="AT223" s="133" t="s">
        <v>114</v>
      </c>
      <c r="AU223" s="133" t="s">
        <v>80</v>
      </c>
      <c r="AY223" s="16" t="s">
        <v>111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6" t="s">
        <v>78</v>
      </c>
      <c r="BK223" s="134">
        <f>ROUND(I223*H223,2)</f>
        <v>0</v>
      </c>
      <c r="BL223" s="16" t="s">
        <v>127</v>
      </c>
      <c r="BM223" s="133" t="s">
        <v>339</v>
      </c>
    </row>
    <row r="224" spans="2:65" s="1" customFormat="1" ht="19.2">
      <c r="B224" s="28"/>
      <c r="D224" s="135" t="s">
        <v>121</v>
      </c>
      <c r="F224" s="136" t="s">
        <v>340</v>
      </c>
      <c r="L224" s="28"/>
      <c r="M224" s="137"/>
      <c r="T224" s="49"/>
      <c r="AT224" s="16" t="s">
        <v>121</v>
      </c>
      <c r="AU224" s="16" t="s">
        <v>80</v>
      </c>
    </row>
    <row r="225" spans="2:65" s="1" customFormat="1" ht="10.199999999999999">
      <c r="B225" s="28"/>
      <c r="D225" s="138" t="s">
        <v>122</v>
      </c>
      <c r="F225" s="139" t="s">
        <v>341</v>
      </c>
      <c r="L225" s="28"/>
      <c r="M225" s="137"/>
      <c r="T225" s="49"/>
      <c r="AT225" s="16" t="s">
        <v>122</v>
      </c>
      <c r="AU225" s="16" t="s">
        <v>80</v>
      </c>
    </row>
    <row r="226" spans="2:65" s="12" customFormat="1" ht="10.199999999999999">
      <c r="B226" s="143"/>
      <c r="D226" s="135" t="s">
        <v>163</v>
      </c>
      <c r="E226" s="144" t="s">
        <v>3</v>
      </c>
      <c r="F226" s="145" t="s">
        <v>170</v>
      </c>
      <c r="H226" s="146">
        <v>31.25</v>
      </c>
      <c r="L226" s="143"/>
      <c r="M226" s="147"/>
      <c r="T226" s="148"/>
      <c r="AT226" s="144" t="s">
        <v>163</v>
      </c>
      <c r="AU226" s="144" t="s">
        <v>80</v>
      </c>
      <c r="AV226" s="12" t="s">
        <v>80</v>
      </c>
      <c r="AW226" s="12" t="s">
        <v>31</v>
      </c>
      <c r="AX226" s="12" t="s">
        <v>78</v>
      </c>
      <c r="AY226" s="144" t="s">
        <v>111</v>
      </c>
    </row>
    <row r="227" spans="2:65" s="1" customFormat="1" ht="16.5" customHeight="1">
      <c r="B227" s="122"/>
      <c r="C227" s="123" t="s">
        <v>342</v>
      </c>
      <c r="D227" s="123" t="s">
        <v>114</v>
      </c>
      <c r="E227" s="124" t="s">
        <v>343</v>
      </c>
      <c r="F227" s="125" t="s">
        <v>344</v>
      </c>
      <c r="G227" s="126" t="s">
        <v>158</v>
      </c>
      <c r="H227" s="127">
        <v>31.25</v>
      </c>
      <c r="I227" s="128"/>
      <c r="J227" s="128">
        <f>ROUND(I227*H227,2)</f>
        <v>0</v>
      </c>
      <c r="K227" s="125" t="s">
        <v>159</v>
      </c>
      <c r="L227" s="28"/>
      <c r="M227" s="129" t="s">
        <v>3</v>
      </c>
      <c r="N227" s="130" t="s">
        <v>41</v>
      </c>
      <c r="O227" s="131">
        <v>6.8000000000000005E-2</v>
      </c>
      <c r="P227" s="131">
        <f>O227*H227</f>
        <v>2.125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127</v>
      </c>
      <c r="AT227" s="133" t="s">
        <v>114</v>
      </c>
      <c r="AU227" s="133" t="s">
        <v>80</v>
      </c>
      <c r="AY227" s="16" t="s">
        <v>111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78</v>
      </c>
      <c r="BK227" s="134">
        <f>ROUND(I227*H227,2)</f>
        <v>0</v>
      </c>
      <c r="BL227" s="16" t="s">
        <v>127</v>
      </c>
      <c r="BM227" s="133" t="s">
        <v>345</v>
      </c>
    </row>
    <row r="228" spans="2:65" s="1" customFormat="1" ht="19.2">
      <c r="B228" s="28"/>
      <c r="D228" s="135" t="s">
        <v>121</v>
      </c>
      <c r="F228" s="136" t="s">
        <v>346</v>
      </c>
      <c r="L228" s="28"/>
      <c r="M228" s="137"/>
      <c r="T228" s="49"/>
      <c r="AT228" s="16" t="s">
        <v>121</v>
      </c>
      <c r="AU228" s="16" t="s">
        <v>80</v>
      </c>
    </row>
    <row r="229" spans="2:65" s="1" customFormat="1" ht="10.199999999999999">
      <c r="B229" s="28"/>
      <c r="D229" s="138" t="s">
        <v>122</v>
      </c>
      <c r="F229" s="139" t="s">
        <v>347</v>
      </c>
      <c r="L229" s="28"/>
      <c r="M229" s="137"/>
      <c r="T229" s="49"/>
      <c r="AT229" s="16" t="s">
        <v>122</v>
      </c>
      <c r="AU229" s="16" t="s">
        <v>80</v>
      </c>
    </row>
    <row r="230" spans="2:65" s="12" customFormat="1" ht="10.199999999999999">
      <c r="B230" s="143"/>
      <c r="D230" s="135" t="s">
        <v>163</v>
      </c>
      <c r="E230" s="144" t="s">
        <v>3</v>
      </c>
      <c r="F230" s="145" t="s">
        <v>170</v>
      </c>
      <c r="H230" s="146">
        <v>31.25</v>
      </c>
      <c r="L230" s="143"/>
      <c r="M230" s="147"/>
      <c r="T230" s="148"/>
      <c r="AT230" s="144" t="s">
        <v>163</v>
      </c>
      <c r="AU230" s="144" t="s">
        <v>80</v>
      </c>
      <c r="AV230" s="12" t="s">
        <v>80</v>
      </c>
      <c r="AW230" s="12" t="s">
        <v>31</v>
      </c>
      <c r="AX230" s="12" t="s">
        <v>78</v>
      </c>
      <c r="AY230" s="144" t="s">
        <v>111</v>
      </c>
    </row>
    <row r="231" spans="2:65" s="1" customFormat="1" ht="21.75" customHeight="1">
      <c r="B231" s="122"/>
      <c r="C231" s="123" t="s">
        <v>348</v>
      </c>
      <c r="D231" s="123" t="s">
        <v>114</v>
      </c>
      <c r="E231" s="124" t="s">
        <v>349</v>
      </c>
      <c r="F231" s="125" t="s">
        <v>350</v>
      </c>
      <c r="G231" s="126" t="s">
        <v>158</v>
      </c>
      <c r="H231" s="127">
        <v>4</v>
      </c>
      <c r="I231" s="128"/>
      <c r="J231" s="128">
        <f>ROUND(I231*H231,2)</f>
        <v>0</v>
      </c>
      <c r="K231" s="125" t="s">
        <v>159</v>
      </c>
      <c r="L231" s="28"/>
      <c r="M231" s="129" t="s">
        <v>3</v>
      </c>
      <c r="N231" s="130" t="s">
        <v>41</v>
      </c>
      <c r="O231" s="131">
        <v>0.56000000000000005</v>
      </c>
      <c r="P231" s="131">
        <f>O231*H231</f>
        <v>2.2400000000000002</v>
      </c>
      <c r="Q231" s="131">
        <v>8.9219999999999994E-2</v>
      </c>
      <c r="R231" s="131">
        <f>Q231*H231</f>
        <v>0.35687999999999998</v>
      </c>
      <c r="S231" s="131">
        <v>0</v>
      </c>
      <c r="T231" s="132">
        <f>S231*H231</f>
        <v>0</v>
      </c>
      <c r="AR231" s="133" t="s">
        <v>127</v>
      </c>
      <c r="AT231" s="133" t="s">
        <v>114</v>
      </c>
      <c r="AU231" s="133" t="s">
        <v>80</v>
      </c>
      <c r="AY231" s="16" t="s">
        <v>111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78</v>
      </c>
      <c r="BK231" s="134">
        <f>ROUND(I231*H231,2)</f>
        <v>0</v>
      </c>
      <c r="BL231" s="16" t="s">
        <v>127</v>
      </c>
      <c r="BM231" s="133" t="s">
        <v>351</v>
      </c>
    </row>
    <row r="232" spans="2:65" s="1" customFormat="1" ht="28.8">
      <c r="B232" s="28"/>
      <c r="D232" s="135" t="s">
        <v>121</v>
      </c>
      <c r="F232" s="136" t="s">
        <v>352</v>
      </c>
      <c r="L232" s="28"/>
      <c r="M232" s="137"/>
      <c r="T232" s="49"/>
      <c r="AT232" s="16" t="s">
        <v>121</v>
      </c>
      <c r="AU232" s="16" t="s">
        <v>80</v>
      </c>
    </row>
    <row r="233" spans="2:65" s="1" customFormat="1" ht="10.199999999999999">
      <c r="B233" s="28"/>
      <c r="D233" s="138" t="s">
        <v>122</v>
      </c>
      <c r="F233" s="139" t="s">
        <v>353</v>
      </c>
      <c r="L233" s="28"/>
      <c r="M233" s="137"/>
      <c r="T233" s="49"/>
      <c r="AT233" s="16" t="s">
        <v>122</v>
      </c>
      <c r="AU233" s="16" t="s">
        <v>80</v>
      </c>
    </row>
    <row r="234" spans="2:65" s="12" customFormat="1" ht="10.199999999999999">
      <c r="B234" s="143"/>
      <c r="D234" s="135" t="s">
        <v>163</v>
      </c>
      <c r="E234" s="144" t="s">
        <v>3</v>
      </c>
      <c r="F234" s="145" t="s">
        <v>354</v>
      </c>
      <c r="H234" s="146">
        <v>4</v>
      </c>
      <c r="L234" s="143"/>
      <c r="M234" s="147"/>
      <c r="T234" s="148"/>
      <c r="AT234" s="144" t="s">
        <v>163</v>
      </c>
      <c r="AU234" s="144" t="s">
        <v>80</v>
      </c>
      <c r="AV234" s="12" t="s">
        <v>80</v>
      </c>
      <c r="AW234" s="12" t="s">
        <v>31</v>
      </c>
      <c r="AX234" s="12" t="s">
        <v>78</v>
      </c>
      <c r="AY234" s="144" t="s">
        <v>111</v>
      </c>
    </row>
    <row r="235" spans="2:65" s="11" customFormat="1" ht="22.8" customHeight="1">
      <c r="B235" s="111"/>
      <c r="D235" s="112" t="s">
        <v>69</v>
      </c>
      <c r="E235" s="120" t="s">
        <v>140</v>
      </c>
      <c r="F235" s="120" t="s">
        <v>355</v>
      </c>
      <c r="J235" s="121">
        <f>BK235</f>
        <v>0</v>
      </c>
      <c r="L235" s="111"/>
      <c r="M235" s="115"/>
      <c r="P235" s="116">
        <f>SUM(P236:P242)</f>
        <v>1.7710000000000001</v>
      </c>
      <c r="R235" s="116">
        <f>SUM(R236:R242)</f>
        <v>7.8890000000000002E-3</v>
      </c>
      <c r="T235" s="117">
        <f>SUM(T236:T242)</f>
        <v>0</v>
      </c>
      <c r="AR235" s="112" t="s">
        <v>78</v>
      </c>
      <c r="AT235" s="118" t="s">
        <v>69</v>
      </c>
      <c r="AU235" s="118" t="s">
        <v>78</v>
      </c>
      <c r="AY235" s="112" t="s">
        <v>111</v>
      </c>
      <c r="BK235" s="119">
        <f>SUM(BK236:BK242)</f>
        <v>0</v>
      </c>
    </row>
    <row r="236" spans="2:65" s="1" customFormat="1" ht="16.5" customHeight="1">
      <c r="B236" s="122"/>
      <c r="C236" s="123" t="s">
        <v>356</v>
      </c>
      <c r="D236" s="123" t="s">
        <v>114</v>
      </c>
      <c r="E236" s="124" t="s">
        <v>357</v>
      </c>
      <c r="F236" s="125" t="s">
        <v>358</v>
      </c>
      <c r="G236" s="126" t="s">
        <v>248</v>
      </c>
      <c r="H236" s="127">
        <v>16.100000000000001</v>
      </c>
      <c r="I236" s="128"/>
      <c r="J236" s="128">
        <f>ROUND(I236*H236,2)</f>
        <v>0</v>
      </c>
      <c r="K236" s="125" t="s">
        <v>159</v>
      </c>
      <c r="L236" s="28"/>
      <c r="M236" s="129" t="s">
        <v>3</v>
      </c>
      <c r="N236" s="130" t="s">
        <v>41</v>
      </c>
      <c r="O236" s="131">
        <v>0.11</v>
      </c>
      <c r="P236" s="131">
        <f>O236*H236</f>
        <v>1.7710000000000001</v>
      </c>
      <c r="Q236" s="131">
        <v>4.8999999999999998E-4</v>
      </c>
      <c r="R236" s="131">
        <f>Q236*H236</f>
        <v>7.8890000000000002E-3</v>
      </c>
      <c r="S236" s="131">
        <v>0</v>
      </c>
      <c r="T236" s="132">
        <f>S236*H236</f>
        <v>0</v>
      </c>
      <c r="AR236" s="133" t="s">
        <v>127</v>
      </c>
      <c r="AT236" s="133" t="s">
        <v>114</v>
      </c>
      <c r="AU236" s="133" t="s">
        <v>80</v>
      </c>
      <c r="AY236" s="16" t="s">
        <v>111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6" t="s">
        <v>78</v>
      </c>
      <c r="BK236" s="134">
        <f>ROUND(I236*H236,2)</f>
        <v>0</v>
      </c>
      <c r="BL236" s="16" t="s">
        <v>127</v>
      </c>
      <c r="BM236" s="133" t="s">
        <v>359</v>
      </c>
    </row>
    <row r="237" spans="2:65" s="1" customFormat="1" ht="10.199999999999999">
      <c r="B237" s="28"/>
      <c r="D237" s="135" t="s">
        <v>121</v>
      </c>
      <c r="F237" s="136" t="s">
        <v>360</v>
      </c>
      <c r="L237" s="28"/>
      <c r="M237" s="137"/>
      <c r="T237" s="49"/>
      <c r="AT237" s="16" t="s">
        <v>121</v>
      </c>
      <c r="AU237" s="16" t="s">
        <v>80</v>
      </c>
    </row>
    <row r="238" spans="2:65" s="1" customFormat="1" ht="10.199999999999999">
      <c r="B238" s="28"/>
      <c r="D238" s="138" t="s">
        <v>122</v>
      </c>
      <c r="F238" s="139" t="s">
        <v>361</v>
      </c>
      <c r="L238" s="28"/>
      <c r="M238" s="137"/>
      <c r="T238" s="49"/>
      <c r="AT238" s="16" t="s">
        <v>122</v>
      </c>
      <c r="AU238" s="16" t="s">
        <v>80</v>
      </c>
    </row>
    <row r="239" spans="2:65" s="12" customFormat="1" ht="10.199999999999999">
      <c r="B239" s="143"/>
      <c r="D239" s="135" t="s">
        <v>163</v>
      </c>
      <c r="E239" s="144" t="s">
        <v>3</v>
      </c>
      <c r="F239" s="145" t="s">
        <v>362</v>
      </c>
      <c r="H239" s="146">
        <v>16.100000000000001</v>
      </c>
      <c r="L239" s="143"/>
      <c r="M239" s="147"/>
      <c r="T239" s="148"/>
      <c r="AT239" s="144" t="s">
        <v>163</v>
      </c>
      <c r="AU239" s="144" t="s">
        <v>80</v>
      </c>
      <c r="AV239" s="12" t="s">
        <v>80</v>
      </c>
      <c r="AW239" s="12" t="s">
        <v>31</v>
      </c>
      <c r="AX239" s="12" t="s">
        <v>78</v>
      </c>
      <c r="AY239" s="144" t="s">
        <v>111</v>
      </c>
    </row>
    <row r="240" spans="2:65" s="1" customFormat="1" ht="16.5" customHeight="1">
      <c r="B240" s="122"/>
      <c r="C240" s="123" t="s">
        <v>363</v>
      </c>
      <c r="D240" s="123" t="s">
        <v>114</v>
      </c>
      <c r="E240" s="124" t="s">
        <v>364</v>
      </c>
      <c r="F240" s="125" t="s">
        <v>365</v>
      </c>
      <c r="G240" s="126" t="s">
        <v>311</v>
      </c>
      <c r="H240" s="127">
        <v>23</v>
      </c>
      <c r="I240" s="128"/>
      <c r="J240" s="128">
        <f>ROUND(I240*H240,2)</f>
        <v>0</v>
      </c>
      <c r="K240" s="125" t="s">
        <v>3</v>
      </c>
      <c r="L240" s="28"/>
      <c r="M240" s="129" t="s">
        <v>3</v>
      </c>
      <c r="N240" s="130" t="s">
        <v>41</v>
      </c>
      <c r="O240" s="131">
        <v>0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127</v>
      </c>
      <c r="AT240" s="133" t="s">
        <v>114</v>
      </c>
      <c r="AU240" s="133" t="s">
        <v>80</v>
      </c>
      <c r="AY240" s="16" t="s">
        <v>111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6" t="s">
        <v>78</v>
      </c>
      <c r="BK240" s="134">
        <f>ROUND(I240*H240,2)</f>
        <v>0</v>
      </c>
      <c r="BL240" s="16" t="s">
        <v>127</v>
      </c>
      <c r="BM240" s="133" t="s">
        <v>366</v>
      </c>
    </row>
    <row r="241" spans="2:65" s="1" customFormat="1" ht="10.199999999999999">
      <c r="B241" s="28"/>
      <c r="D241" s="135" t="s">
        <v>121</v>
      </c>
      <c r="F241" s="136" t="s">
        <v>365</v>
      </c>
      <c r="L241" s="28"/>
      <c r="M241" s="137"/>
      <c r="T241" s="49"/>
      <c r="AT241" s="16" t="s">
        <v>121</v>
      </c>
      <c r="AU241" s="16" t="s">
        <v>80</v>
      </c>
    </row>
    <row r="242" spans="2:65" s="12" customFormat="1" ht="10.199999999999999">
      <c r="B242" s="143"/>
      <c r="D242" s="135" t="s">
        <v>163</v>
      </c>
      <c r="E242" s="144" t="s">
        <v>3</v>
      </c>
      <c r="F242" s="145" t="s">
        <v>367</v>
      </c>
      <c r="H242" s="146">
        <v>23</v>
      </c>
      <c r="L242" s="143"/>
      <c r="M242" s="147"/>
      <c r="T242" s="148"/>
      <c r="AT242" s="144" t="s">
        <v>163</v>
      </c>
      <c r="AU242" s="144" t="s">
        <v>80</v>
      </c>
      <c r="AV242" s="12" t="s">
        <v>80</v>
      </c>
      <c r="AW242" s="12" t="s">
        <v>31</v>
      </c>
      <c r="AX242" s="12" t="s">
        <v>78</v>
      </c>
      <c r="AY242" s="144" t="s">
        <v>111</v>
      </c>
    </row>
    <row r="243" spans="2:65" s="11" customFormat="1" ht="22.8" customHeight="1">
      <c r="B243" s="111"/>
      <c r="D243" s="112" t="s">
        <v>69</v>
      </c>
      <c r="E243" s="120" t="s">
        <v>208</v>
      </c>
      <c r="F243" s="120" t="s">
        <v>368</v>
      </c>
      <c r="J243" s="121">
        <f>BK243</f>
        <v>0</v>
      </c>
      <c r="L243" s="111"/>
      <c r="M243" s="115"/>
      <c r="P243" s="116">
        <f>SUM(P244:P261)</f>
        <v>102.73444000000001</v>
      </c>
      <c r="R243" s="116">
        <f>SUM(R244:R261)</f>
        <v>0</v>
      </c>
      <c r="T243" s="117">
        <f>SUM(T244:T261)</f>
        <v>122.05975000000001</v>
      </c>
      <c r="AR243" s="112" t="s">
        <v>78</v>
      </c>
      <c r="AT243" s="118" t="s">
        <v>69</v>
      </c>
      <c r="AU243" s="118" t="s">
        <v>78</v>
      </c>
      <c r="AY243" s="112" t="s">
        <v>111</v>
      </c>
      <c r="BK243" s="119">
        <f>SUM(BK244:BK261)</f>
        <v>0</v>
      </c>
    </row>
    <row r="244" spans="2:65" s="1" customFormat="1" ht="16.5" customHeight="1">
      <c r="B244" s="122"/>
      <c r="C244" s="123" t="s">
        <v>369</v>
      </c>
      <c r="D244" s="123" t="s">
        <v>114</v>
      </c>
      <c r="E244" s="124" t="s">
        <v>370</v>
      </c>
      <c r="F244" s="125" t="s">
        <v>371</v>
      </c>
      <c r="G244" s="126" t="s">
        <v>248</v>
      </c>
      <c r="H244" s="127">
        <v>5</v>
      </c>
      <c r="I244" s="128"/>
      <c r="J244" s="128">
        <f>ROUND(I244*H244,2)</f>
        <v>0</v>
      </c>
      <c r="K244" s="125" t="s">
        <v>159</v>
      </c>
      <c r="L244" s="28"/>
      <c r="M244" s="129" t="s">
        <v>3</v>
      </c>
      <c r="N244" s="130" t="s">
        <v>41</v>
      </c>
      <c r="O244" s="131">
        <v>0.19600000000000001</v>
      </c>
      <c r="P244" s="131">
        <f>O244*H244</f>
        <v>0.98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127</v>
      </c>
      <c r="AT244" s="133" t="s">
        <v>114</v>
      </c>
      <c r="AU244" s="133" t="s">
        <v>80</v>
      </c>
      <c r="AY244" s="16" t="s">
        <v>111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78</v>
      </c>
      <c r="BK244" s="134">
        <f>ROUND(I244*H244,2)</f>
        <v>0</v>
      </c>
      <c r="BL244" s="16" t="s">
        <v>127</v>
      </c>
      <c r="BM244" s="133" t="s">
        <v>372</v>
      </c>
    </row>
    <row r="245" spans="2:65" s="1" customFormat="1" ht="10.199999999999999">
      <c r="B245" s="28"/>
      <c r="D245" s="135" t="s">
        <v>121</v>
      </c>
      <c r="F245" s="136" t="s">
        <v>373</v>
      </c>
      <c r="L245" s="28"/>
      <c r="M245" s="137"/>
      <c r="T245" s="49"/>
      <c r="AT245" s="16" t="s">
        <v>121</v>
      </c>
      <c r="AU245" s="16" t="s">
        <v>80</v>
      </c>
    </row>
    <row r="246" spans="2:65" s="1" customFormat="1" ht="10.199999999999999">
      <c r="B246" s="28"/>
      <c r="D246" s="138" t="s">
        <v>122</v>
      </c>
      <c r="F246" s="139" t="s">
        <v>374</v>
      </c>
      <c r="L246" s="28"/>
      <c r="M246" s="137"/>
      <c r="T246" s="49"/>
      <c r="AT246" s="16" t="s">
        <v>122</v>
      </c>
      <c r="AU246" s="16" t="s">
        <v>80</v>
      </c>
    </row>
    <row r="247" spans="2:65" s="12" customFormat="1" ht="10.199999999999999">
      <c r="B247" s="143"/>
      <c r="D247" s="135" t="s">
        <v>163</v>
      </c>
      <c r="E247" s="144" t="s">
        <v>3</v>
      </c>
      <c r="F247" s="145" t="s">
        <v>375</v>
      </c>
      <c r="H247" s="146">
        <v>5</v>
      </c>
      <c r="L247" s="143"/>
      <c r="M247" s="147"/>
      <c r="T247" s="148"/>
      <c r="AT247" s="144" t="s">
        <v>163</v>
      </c>
      <c r="AU247" s="144" t="s">
        <v>80</v>
      </c>
      <c r="AV247" s="12" t="s">
        <v>80</v>
      </c>
      <c r="AW247" s="12" t="s">
        <v>31</v>
      </c>
      <c r="AX247" s="12" t="s">
        <v>78</v>
      </c>
      <c r="AY247" s="144" t="s">
        <v>111</v>
      </c>
    </row>
    <row r="248" spans="2:65" s="1" customFormat="1" ht="16.5" customHeight="1">
      <c r="B248" s="122"/>
      <c r="C248" s="123" t="s">
        <v>376</v>
      </c>
      <c r="D248" s="123" t="s">
        <v>114</v>
      </c>
      <c r="E248" s="124" t="s">
        <v>377</v>
      </c>
      <c r="F248" s="125" t="s">
        <v>378</v>
      </c>
      <c r="G248" s="126" t="s">
        <v>178</v>
      </c>
      <c r="H248" s="127">
        <v>54.22</v>
      </c>
      <c r="I248" s="128"/>
      <c r="J248" s="128">
        <f>ROUND(I248*H248,2)</f>
        <v>0</v>
      </c>
      <c r="K248" s="125" t="s">
        <v>159</v>
      </c>
      <c r="L248" s="28"/>
      <c r="M248" s="129" t="s">
        <v>3</v>
      </c>
      <c r="N248" s="130" t="s">
        <v>41</v>
      </c>
      <c r="O248" s="131">
        <v>1.802</v>
      </c>
      <c r="P248" s="131">
        <f>O248*H248</f>
        <v>97.704440000000005</v>
      </c>
      <c r="Q248" s="131">
        <v>0</v>
      </c>
      <c r="R248" s="131">
        <f>Q248*H248</f>
        <v>0</v>
      </c>
      <c r="S248" s="131">
        <v>2.25</v>
      </c>
      <c r="T248" s="132">
        <f>S248*H248</f>
        <v>121.995</v>
      </c>
      <c r="AR248" s="133" t="s">
        <v>127</v>
      </c>
      <c r="AT248" s="133" t="s">
        <v>114</v>
      </c>
      <c r="AU248" s="133" t="s">
        <v>80</v>
      </c>
      <c r="AY248" s="16" t="s">
        <v>111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6" t="s">
        <v>78</v>
      </c>
      <c r="BK248" s="134">
        <f>ROUND(I248*H248,2)</f>
        <v>0</v>
      </c>
      <c r="BL248" s="16" t="s">
        <v>127</v>
      </c>
      <c r="BM248" s="133" t="s">
        <v>379</v>
      </c>
    </row>
    <row r="249" spans="2:65" s="1" customFormat="1" ht="10.199999999999999">
      <c r="B249" s="28"/>
      <c r="D249" s="135" t="s">
        <v>121</v>
      </c>
      <c r="F249" s="136" t="s">
        <v>378</v>
      </c>
      <c r="L249" s="28"/>
      <c r="M249" s="137"/>
      <c r="T249" s="49"/>
      <c r="AT249" s="16" t="s">
        <v>121</v>
      </c>
      <c r="AU249" s="16" t="s">
        <v>80</v>
      </c>
    </row>
    <row r="250" spans="2:65" s="1" customFormat="1" ht="10.199999999999999">
      <c r="B250" s="28"/>
      <c r="D250" s="138" t="s">
        <v>122</v>
      </c>
      <c r="F250" s="139" t="s">
        <v>380</v>
      </c>
      <c r="L250" s="28"/>
      <c r="M250" s="137"/>
      <c r="T250" s="49"/>
      <c r="AT250" s="16" t="s">
        <v>122</v>
      </c>
      <c r="AU250" s="16" t="s">
        <v>80</v>
      </c>
    </row>
    <row r="251" spans="2:65" s="12" customFormat="1" ht="10.199999999999999">
      <c r="B251" s="143"/>
      <c r="D251" s="135" t="s">
        <v>163</v>
      </c>
      <c r="E251" s="144" t="s">
        <v>3</v>
      </c>
      <c r="F251" s="145" t="s">
        <v>381</v>
      </c>
      <c r="H251" s="146">
        <v>32.869999999999997</v>
      </c>
      <c r="L251" s="143"/>
      <c r="M251" s="147"/>
      <c r="T251" s="148"/>
      <c r="AT251" s="144" t="s">
        <v>163</v>
      </c>
      <c r="AU251" s="144" t="s">
        <v>80</v>
      </c>
      <c r="AV251" s="12" t="s">
        <v>80</v>
      </c>
      <c r="AW251" s="12" t="s">
        <v>31</v>
      </c>
      <c r="AX251" s="12" t="s">
        <v>70</v>
      </c>
      <c r="AY251" s="144" t="s">
        <v>111</v>
      </c>
    </row>
    <row r="252" spans="2:65" s="12" customFormat="1" ht="10.199999999999999">
      <c r="B252" s="143"/>
      <c r="D252" s="135" t="s">
        <v>163</v>
      </c>
      <c r="E252" s="144" t="s">
        <v>3</v>
      </c>
      <c r="F252" s="145" t="s">
        <v>201</v>
      </c>
      <c r="H252" s="146">
        <v>14.08</v>
      </c>
      <c r="L252" s="143"/>
      <c r="M252" s="147"/>
      <c r="T252" s="148"/>
      <c r="AT252" s="144" t="s">
        <v>163</v>
      </c>
      <c r="AU252" s="144" t="s">
        <v>80</v>
      </c>
      <c r="AV252" s="12" t="s">
        <v>80</v>
      </c>
      <c r="AW252" s="12" t="s">
        <v>31</v>
      </c>
      <c r="AX252" s="12" t="s">
        <v>70</v>
      </c>
      <c r="AY252" s="144" t="s">
        <v>111</v>
      </c>
    </row>
    <row r="253" spans="2:65" s="12" customFormat="1" ht="10.199999999999999">
      <c r="B253" s="143"/>
      <c r="D253" s="135" t="s">
        <v>163</v>
      </c>
      <c r="E253" s="144" t="s">
        <v>3</v>
      </c>
      <c r="F253" s="145" t="s">
        <v>202</v>
      </c>
      <c r="H253" s="146">
        <v>7.27</v>
      </c>
      <c r="L253" s="143"/>
      <c r="M253" s="147"/>
      <c r="T253" s="148"/>
      <c r="AT253" s="144" t="s">
        <v>163</v>
      </c>
      <c r="AU253" s="144" t="s">
        <v>80</v>
      </c>
      <c r="AV253" s="12" t="s">
        <v>80</v>
      </c>
      <c r="AW253" s="12" t="s">
        <v>31</v>
      </c>
      <c r="AX253" s="12" t="s">
        <v>70</v>
      </c>
      <c r="AY253" s="144" t="s">
        <v>111</v>
      </c>
    </row>
    <row r="254" spans="2:65" s="13" customFormat="1" ht="10.199999999999999">
      <c r="B254" s="149"/>
      <c r="D254" s="135" t="s">
        <v>163</v>
      </c>
      <c r="E254" s="150" t="s">
        <v>3</v>
      </c>
      <c r="F254" s="151" t="s">
        <v>186</v>
      </c>
      <c r="H254" s="152">
        <v>54.22</v>
      </c>
      <c r="L254" s="149"/>
      <c r="M254" s="153"/>
      <c r="T254" s="154"/>
      <c r="AT254" s="150" t="s">
        <v>163</v>
      </c>
      <c r="AU254" s="150" t="s">
        <v>80</v>
      </c>
      <c r="AV254" s="13" t="s">
        <v>127</v>
      </c>
      <c r="AW254" s="13" t="s">
        <v>31</v>
      </c>
      <c r="AX254" s="13" t="s">
        <v>78</v>
      </c>
      <c r="AY254" s="150" t="s">
        <v>111</v>
      </c>
    </row>
    <row r="255" spans="2:65" s="1" customFormat="1" ht="16.5" customHeight="1">
      <c r="B255" s="122"/>
      <c r="C255" s="123" t="s">
        <v>382</v>
      </c>
      <c r="D255" s="123" t="s">
        <v>114</v>
      </c>
      <c r="E255" s="124" t="s">
        <v>383</v>
      </c>
      <c r="F255" s="125" t="s">
        <v>384</v>
      </c>
      <c r="G255" s="126" t="s">
        <v>311</v>
      </c>
      <c r="H255" s="127">
        <v>5</v>
      </c>
      <c r="I255" s="128"/>
      <c r="J255" s="128">
        <f>ROUND(I255*H255,2)</f>
        <v>0</v>
      </c>
      <c r="K255" s="125" t="s">
        <v>159</v>
      </c>
      <c r="L255" s="28"/>
      <c r="M255" s="129" t="s">
        <v>3</v>
      </c>
      <c r="N255" s="130" t="s">
        <v>41</v>
      </c>
      <c r="O255" s="131">
        <v>0.32</v>
      </c>
      <c r="P255" s="131">
        <f>O255*H255</f>
        <v>1.6</v>
      </c>
      <c r="Q255" s="131">
        <v>0</v>
      </c>
      <c r="R255" s="131">
        <f>Q255*H255</f>
        <v>0</v>
      </c>
      <c r="S255" s="131">
        <v>8.0000000000000002E-3</v>
      </c>
      <c r="T255" s="132">
        <f>S255*H255</f>
        <v>0.04</v>
      </c>
      <c r="AR255" s="133" t="s">
        <v>127</v>
      </c>
      <c r="AT255" s="133" t="s">
        <v>114</v>
      </c>
      <c r="AU255" s="133" t="s">
        <v>80</v>
      </c>
      <c r="AY255" s="16" t="s">
        <v>111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6" t="s">
        <v>78</v>
      </c>
      <c r="BK255" s="134">
        <f>ROUND(I255*H255,2)</f>
        <v>0</v>
      </c>
      <c r="BL255" s="16" t="s">
        <v>127</v>
      </c>
      <c r="BM255" s="133" t="s">
        <v>385</v>
      </c>
    </row>
    <row r="256" spans="2:65" s="1" customFormat="1" ht="10.199999999999999">
      <c r="B256" s="28"/>
      <c r="D256" s="135" t="s">
        <v>121</v>
      </c>
      <c r="F256" s="136" t="s">
        <v>386</v>
      </c>
      <c r="L256" s="28"/>
      <c r="M256" s="137"/>
      <c r="T256" s="49"/>
      <c r="AT256" s="16" t="s">
        <v>121</v>
      </c>
      <c r="AU256" s="16" t="s">
        <v>80</v>
      </c>
    </row>
    <row r="257" spans="2:65" s="1" customFormat="1" ht="10.199999999999999">
      <c r="B257" s="28"/>
      <c r="D257" s="138" t="s">
        <v>122</v>
      </c>
      <c r="F257" s="139" t="s">
        <v>387</v>
      </c>
      <c r="L257" s="28"/>
      <c r="M257" s="137"/>
      <c r="T257" s="49"/>
      <c r="AT257" s="16" t="s">
        <v>122</v>
      </c>
      <c r="AU257" s="16" t="s">
        <v>80</v>
      </c>
    </row>
    <row r="258" spans="2:65" s="1" customFormat="1" ht="16.5" customHeight="1">
      <c r="B258" s="122"/>
      <c r="C258" s="123" t="s">
        <v>388</v>
      </c>
      <c r="D258" s="123" t="s">
        <v>114</v>
      </c>
      <c r="E258" s="124" t="s">
        <v>389</v>
      </c>
      <c r="F258" s="125" t="s">
        <v>390</v>
      </c>
      <c r="G258" s="126" t="s">
        <v>248</v>
      </c>
      <c r="H258" s="127">
        <v>12.5</v>
      </c>
      <c r="I258" s="128"/>
      <c r="J258" s="128">
        <f>ROUND(I258*H258,2)</f>
        <v>0</v>
      </c>
      <c r="K258" s="125" t="s">
        <v>159</v>
      </c>
      <c r="L258" s="28"/>
      <c r="M258" s="129" t="s">
        <v>3</v>
      </c>
      <c r="N258" s="130" t="s">
        <v>41</v>
      </c>
      <c r="O258" s="131">
        <v>0.19600000000000001</v>
      </c>
      <c r="P258" s="131">
        <f>O258*H258</f>
        <v>2.4500000000000002</v>
      </c>
      <c r="Q258" s="131">
        <v>0</v>
      </c>
      <c r="R258" s="131">
        <f>Q258*H258</f>
        <v>0</v>
      </c>
      <c r="S258" s="131">
        <v>1.98E-3</v>
      </c>
      <c r="T258" s="132">
        <f>S258*H258</f>
        <v>2.4750000000000001E-2</v>
      </c>
      <c r="AR258" s="133" t="s">
        <v>127</v>
      </c>
      <c r="AT258" s="133" t="s">
        <v>114</v>
      </c>
      <c r="AU258" s="133" t="s">
        <v>80</v>
      </c>
      <c r="AY258" s="16" t="s">
        <v>111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6" t="s">
        <v>78</v>
      </c>
      <c r="BK258" s="134">
        <f>ROUND(I258*H258,2)</f>
        <v>0</v>
      </c>
      <c r="BL258" s="16" t="s">
        <v>127</v>
      </c>
      <c r="BM258" s="133" t="s">
        <v>391</v>
      </c>
    </row>
    <row r="259" spans="2:65" s="1" customFormat="1" ht="10.199999999999999">
      <c r="B259" s="28"/>
      <c r="D259" s="135" t="s">
        <v>121</v>
      </c>
      <c r="F259" s="136" t="s">
        <v>392</v>
      </c>
      <c r="L259" s="28"/>
      <c r="M259" s="137"/>
      <c r="T259" s="49"/>
      <c r="AT259" s="16" t="s">
        <v>121</v>
      </c>
      <c r="AU259" s="16" t="s">
        <v>80</v>
      </c>
    </row>
    <row r="260" spans="2:65" s="1" customFormat="1" ht="10.199999999999999">
      <c r="B260" s="28"/>
      <c r="D260" s="138" t="s">
        <v>122</v>
      </c>
      <c r="F260" s="139" t="s">
        <v>393</v>
      </c>
      <c r="L260" s="28"/>
      <c r="M260" s="137"/>
      <c r="T260" s="49"/>
      <c r="AT260" s="16" t="s">
        <v>122</v>
      </c>
      <c r="AU260" s="16" t="s">
        <v>80</v>
      </c>
    </row>
    <row r="261" spans="2:65" s="12" customFormat="1" ht="10.199999999999999">
      <c r="B261" s="143"/>
      <c r="D261" s="135" t="s">
        <v>163</v>
      </c>
      <c r="E261" s="144" t="s">
        <v>3</v>
      </c>
      <c r="F261" s="145" t="s">
        <v>329</v>
      </c>
      <c r="H261" s="146">
        <v>12.5</v>
      </c>
      <c r="L261" s="143"/>
      <c r="M261" s="147"/>
      <c r="T261" s="148"/>
      <c r="AT261" s="144" t="s">
        <v>163</v>
      </c>
      <c r="AU261" s="144" t="s">
        <v>80</v>
      </c>
      <c r="AV261" s="12" t="s">
        <v>80</v>
      </c>
      <c r="AW261" s="12" t="s">
        <v>31</v>
      </c>
      <c r="AX261" s="12" t="s">
        <v>78</v>
      </c>
      <c r="AY261" s="144" t="s">
        <v>111</v>
      </c>
    </row>
    <row r="262" spans="2:65" s="11" customFormat="1" ht="22.8" customHeight="1">
      <c r="B262" s="111"/>
      <c r="D262" s="112" t="s">
        <v>69</v>
      </c>
      <c r="E262" s="120" t="s">
        <v>394</v>
      </c>
      <c r="F262" s="120" t="s">
        <v>395</v>
      </c>
      <c r="J262" s="121">
        <f>BK262</f>
        <v>0</v>
      </c>
      <c r="L262" s="111"/>
      <c r="M262" s="115"/>
      <c r="P262" s="116">
        <f>SUM(P263:P277)</f>
        <v>191.231932</v>
      </c>
      <c r="R262" s="116">
        <f>SUM(R263:R277)</f>
        <v>0</v>
      </c>
      <c r="T262" s="117">
        <f>SUM(T263:T277)</f>
        <v>0</v>
      </c>
      <c r="AR262" s="112" t="s">
        <v>78</v>
      </c>
      <c r="AT262" s="118" t="s">
        <v>69</v>
      </c>
      <c r="AU262" s="118" t="s">
        <v>78</v>
      </c>
      <c r="AY262" s="112" t="s">
        <v>111</v>
      </c>
      <c r="BK262" s="119">
        <f>SUM(BK263:BK277)</f>
        <v>0</v>
      </c>
    </row>
    <row r="263" spans="2:65" s="1" customFormat="1" ht="16.5" customHeight="1">
      <c r="B263" s="122"/>
      <c r="C263" s="123" t="s">
        <v>396</v>
      </c>
      <c r="D263" s="123" t="s">
        <v>114</v>
      </c>
      <c r="E263" s="124" t="s">
        <v>397</v>
      </c>
      <c r="F263" s="125" t="s">
        <v>398</v>
      </c>
      <c r="G263" s="126" t="s">
        <v>209</v>
      </c>
      <c r="H263" s="127">
        <v>156.41200000000001</v>
      </c>
      <c r="I263" s="128"/>
      <c r="J263" s="128">
        <f>ROUND(I263*H263,2)</f>
        <v>0</v>
      </c>
      <c r="K263" s="125" t="s">
        <v>159</v>
      </c>
      <c r="L263" s="28"/>
      <c r="M263" s="129" t="s">
        <v>3</v>
      </c>
      <c r="N263" s="130" t="s">
        <v>41</v>
      </c>
      <c r="O263" s="131">
        <v>0.83499999999999996</v>
      </c>
      <c r="P263" s="131">
        <f>O263*H263</f>
        <v>130.60401999999999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127</v>
      </c>
      <c r="AT263" s="133" t="s">
        <v>114</v>
      </c>
      <c r="AU263" s="133" t="s">
        <v>80</v>
      </c>
      <c r="AY263" s="16" t="s">
        <v>111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78</v>
      </c>
      <c r="BK263" s="134">
        <f>ROUND(I263*H263,2)</f>
        <v>0</v>
      </c>
      <c r="BL263" s="16" t="s">
        <v>127</v>
      </c>
      <c r="BM263" s="133" t="s">
        <v>399</v>
      </c>
    </row>
    <row r="264" spans="2:65" s="1" customFormat="1" ht="10.199999999999999">
      <c r="B264" s="28"/>
      <c r="D264" s="135" t="s">
        <v>121</v>
      </c>
      <c r="F264" s="136" t="s">
        <v>400</v>
      </c>
      <c r="L264" s="28"/>
      <c r="M264" s="137"/>
      <c r="T264" s="49"/>
      <c r="AT264" s="16" t="s">
        <v>121</v>
      </c>
      <c r="AU264" s="16" t="s">
        <v>80</v>
      </c>
    </row>
    <row r="265" spans="2:65" s="1" customFormat="1" ht="10.199999999999999">
      <c r="B265" s="28"/>
      <c r="D265" s="138" t="s">
        <v>122</v>
      </c>
      <c r="F265" s="139" t="s">
        <v>401</v>
      </c>
      <c r="L265" s="28"/>
      <c r="M265" s="137"/>
      <c r="T265" s="49"/>
      <c r="AT265" s="16" t="s">
        <v>122</v>
      </c>
      <c r="AU265" s="16" t="s">
        <v>80</v>
      </c>
    </row>
    <row r="266" spans="2:65" s="1" customFormat="1" ht="16.5" customHeight="1">
      <c r="B266" s="122"/>
      <c r="C266" s="123" t="s">
        <v>402</v>
      </c>
      <c r="D266" s="123" t="s">
        <v>114</v>
      </c>
      <c r="E266" s="124" t="s">
        <v>403</v>
      </c>
      <c r="F266" s="125" t="s">
        <v>404</v>
      </c>
      <c r="G266" s="126" t="s">
        <v>209</v>
      </c>
      <c r="H266" s="127">
        <v>454.25</v>
      </c>
      <c r="I266" s="128"/>
      <c r="J266" s="128">
        <f>ROUND(I266*H266,2)</f>
        <v>0</v>
      </c>
      <c r="K266" s="125" t="s">
        <v>159</v>
      </c>
      <c r="L266" s="28"/>
      <c r="M266" s="129" t="s">
        <v>3</v>
      </c>
      <c r="N266" s="130" t="s">
        <v>41</v>
      </c>
      <c r="O266" s="131">
        <v>4.0000000000000001E-3</v>
      </c>
      <c r="P266" s="131">
        <f>O266*H266</f>
        <v>1.8169999999999999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127</v>
      </c>
      <c r="AT266" s="133" t="s">
        <v>114</v>
      </c>
      <c r="AU266" s="133" t="s">
        <v>80</v>
      </c>
      <c r="AY266" s="16" t="s">
        <v>111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78</v>
      </c>
      <c r="BK266" s="134">
        <f>ROUND(I266*H266,2)</f>
        <v>0</v>
      </c>
      <c r="BL266" s="16" t="s">
        <v>127</v>
      </c>
      <c r="BM266" s="133" t="s">
        <v>405</v>
      </c>
    </row>
    <row r="267" spans="2:65" s="1" customFormat="1" ht="19.2">
      <c r="B267" s="28"/>
      <c r="D267" s="135" t="s">
        <v>121</v>
      </c>
      <c r="F267" s="136" t="s">
        <v>406</v>
      </c>
      <c r="L267" s="28"/>
      <c r="M267" s="137"/>
      <c r="T267" s="49"/>
      <c r="AT267" s="16" t="s">
        <v>121</v>
      </c>
      <c r="AU267" s="16" t="s">
        <v>80</v>
      </c>
    </row>
    <row r="268" spans="2:65" s="1" customFormat="1" ht="10.199999999999999">
      <c r="B268" s="28"/>
      <c r="D268" s="138" t="s">
        <v>122</v>
      </c>
      <c r="F268" s="139" t="s">
        <v>407</v>
      </c>
      <c r="L268" s="28"/>
      <c r="M268" s="137"/>
      <c r="T268" s="49"/>
      <c r="AT268" s="16" t="s">
        <v>122</v>
      </c>
      <c r="AU268" s="16" t="s">
        <v>80</v>
      </c>
    </row>
    <row r="269" spans="2:65" s="12" customFormat="1" ht="10.199999999999999">
      <c r="B269" s="143"/>
      <c r="D269" s="135" t="s">
        <v>163</v>
      </c>
      <c r="E269" s="144" t="s">
        <v>3</v>
      </c>
      <c r="F269" s="145" t="s">
        <v>669</v>
      </c>
      <c r="H269" s="146">
        <v>156.41200000000001</v>
      </c>
      <c r="L269" s="143"/>
      <c r="M269" s="147"/>
      <c r="T269" s="148"/>
      <c r="AT269" s="144" t="s">
        <v>163</v>
      </c>
      <c r="AU269" s="144" t="s">
        <v>80</v>
      </c>
      <c r="AV269" s="12" t="s">
        <v>80</v>
      </c>
      <c r="AW269" s="12" t="s">
        <v>31</v>
      </c>
      <c r="AX269" s="12" t="s">
        <v>78</v>
      </c>
      <c r="AY269" s="144" t="s">
        <v>111</v>
      </c>
    </row>
    <row r="270" spans="2:65" s="12" customFormat="1" ht="10.199999999999999">
      <c r="B270" s="143"/>
      <c r="D270" s="135" t="s">
        <v>163</v>
      </c>
      <c r="F270" s="145" t="s">
        <v>668</v>
      </c>
      <c r="H270" s="146">
        <v>7194.9520000000002</v>
      </c>
      <c r="L270" s="143"/>
      <c r="M270" s="147"/>
      <c r="T270" s="148"/>
      <c r="AT270" s="144" t="s">
        <v>163</v>
      </c>
      <c r="AU270" s="144" t="s">
        <v>80</v>
      </c>
      <c r="AV270" s="12" t="s">
        <v>80</v>
      </c>
      <c r="AW270" s="12" t="s">
        <v>4</v>
      </c>
      <c r="AX270" s="12" t="s">
        <v>78</v>
      </c>
      <c r="AY270" s="144" t="s">
        <v>111</v>
      </c>
    </row>
    <row r="271" spans="2:65" s="1" customFormat="1" ht="16.5" customHeight="1">
      <c r="B271" s="122"/>
      <c r="C271" s="123" t="s">
        <v>408</v>
      </c>
      <c r="D271" s="123" t="s">
        <v>114</v>
      </c>
      <c r="E271" s="124" t="s">
        <v>409</v>
      </c>
      <c r="F271" s="125" t="s">
        <v>410</v>
      </c>
      <c r="G271" s="126" t="s">
        <v>209</v>
      </c>
      <c r="H271" s="127">
        <v>156.41200000000001</v>
      </c>
      <c r="I271" s="128"/>
      <c r="J271" s="128">
        <f>ROUND(I271*H271,2)</f>
        <v>0</v>
      </c>
      <c r="K271" s="125" t="s">
        <v>159</v>
      </c>
      <c r="L271" s="28"/>
      <c r="M271" s="129" t="s">
        <v>3</v>
      </c>
      <c r="N271" s="130" t="s">
        <v>41</v>
      </c>
      <c r="O271" s="131">
        <v>0.376</v>
      </c>
      <c r="P271" s="131">
        <f>O271*H271</f>
        <v>58.810912000000002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127</v>
      </c>
      <c r="AT271" s="133" t="s">
        <v>114</v>
      </c>
      <c r="AU271" s="133" t="s">
        <v>80</v>
      </c>
      <c r="AY271" s="16" t="s">
        <v>111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78</v>
      </c>
      <c r="BK271" s="134">
        <f>ROUND(I271*H271,2)</f>
        <v>0</v>
      </c>
      <c r="BL271" s="16" t="s">
        <v>127</v>
      </c>
      <c r="BM271" s="133" t="s">
        <v>411</v>
      </c>
    </row>
    <row r="272" spans="2:65" s="1" customFormat="1" ht="10.199999999999999">
      <c r="B272" s="28"/>
      <c r="D272" s="135" t="s">
        <v>121</v>
      </c>
      <c r="F272" s="136" t="s">
        <v>412</v>
      </c>
      <c r="L272" s="28"/>
      <c r="M272" s="137"/>
      <c r="T272" s="49"/>
      <c r="AT272" s="16" t="s">
        <v>121</v>
      </c>
      <c r="AU272" s="16" t="s">
        <v>80</v>
      </c>
    </row>
    <row r="273" spans="2:65" s="1" customFormat="1" ht="10.199999999999999">
      <c r="B273" s="28"/>
      <c r="D273" s="138" t="s">
        <v>122</v>
      </c>
      <c r="F273" s="139" t="s">
        <v>413</v>
      </c>
      <c r="L273" s="28"/>
      <c r="M273" s="137"/>
      <c r="T273" s="49"/>
      <c r="AT273" s="16" t="s">
        <v>122</v>
      </c>
      <c r="AU273" s="16" t="s">
        <v>80</v>
      </c>
    </row>
    <row r="274" spans="2:65" s="1" customFormat="1" ht="24.15" customHeight="1">
      <c r="B274" s="122"/>
      <c r="C274" s="123" t="s">
        <v>414</v>
      </c>
      <c r="D274" s="123" t="s">
        <v>114</v>
      </c>
      <c r="E274" s="124" t="s">
        <v>415</v>
      </c>
      <c r="F274" s="125" t="s">
        <v>416</v>
      </c>
      <c r="G274" s="126" t="s">
        <v>209</v>
      </c>
      <c r="H274" s="127">
        <v>9.875</v>
      </c>
      <c r="I274" s="128"/>
      <c r="J274" s="128">
        <f>ROUND(I274*H274,2)</f>
        <v>0</v>
      </c>
      <c r="K274" s="125" t="s">
        <v>159</v>
      </c>
      <c r="L274" s="28"/>
      <c r="M274" s="129" t="s">
        <v>3</v>
      </c>
      <c r="N274" s="130" t="s">
        <v>41</v>
      </c>
      <c r="O274" s="131">
        <v>0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127</v>
      </c>
      <c r="AT274" s="133" t="s">
        <v>114</v>
      </c>
      <c r="AU274" s="133" t="s">
        <v>80</v>
      </c>
      <c r="AY274" s="16" t="s">
        <v>111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6" t="s">
        <v>78</v>
      </c>
      <c r="BK274" s="134">
        <f>ROUND(I274*H274,2)</f>
        <v>0</v>
      </c>
      <c r="BL274" s="16" t="s">
        <v>127</v>
      </c>
      <c r="BM274" s="133" t="s">
        <v>417</v>
      </c>
    </row>
    <row r="275" spans="2:65" s="1" customFormat="1" ht="19.2">
      <c r="B275" s="28"/>
      <c r="D275" s="135" t="s">
        <v>121</v>
      </c>
      <c r="F275" s="136" t="s">
        <v>418</v>
      </c>
      <c r="L275" s="28"/>
      <c r="M275" s="137"/>
      <c r="T275" s="49"/>
      <c r="AT275" s="16" t="s">
        <v>121</v>
      </c>
      <c r="AU275" s="16" t="s">
        <v>80</v>
      </c>
    </row>
    <row r="276" spans="2:65" s="1" customFormat="1" ht="10.199999999999999">
      <c r="B276" s="28"/>
      <c r="D276" s="138" t="s">
        <v>122</v>
      </c>
      <c r="F276" s="139" t="s">
        <v>419</v>
      </c>
      <c r="L276" s="28"/>
      <c r="M276" s="137"/>
      <c r="T276" s="49"/>
      <c r="AT276" s="16" t="s">
        <v>122</v>
      </c>
      <c r="AU276" s="16" t="s">
        <v>80</v>
      </c>
    </row>
    <row r="277" spans="2:65" s="12" customFormat="1" ht="10.199999999999999">
      <c r="B277" s="143"/>
      <c r="D277" s="135" t="s">
        <v>163</v>
      </c>
      <c r="E277" s="144" t="s">
        <v>3</v>
      </c>
      <c r="F277" s="145" t="s">
        <v>420</v>
      </c>
      <c r="H277" s="146">
        <v>9.875</v>
      </c>
      <c r="L277" s="143"/>
      <c r="M277" s="147"/>
      <c r="T277" s="148"/>
      <c r="AT277" s="144" t="s">
        <v>163</v>
      </c>
      <c r="AU277" s="144" t="s">
        <v>80</v>
      </c>
      <c r="AV277" s="12" t="s">
        <v>80</v>
      </c>
      <c r="AW277" s="12" t="s">
        <v>31</v>
      </c>
      <c r="AX277" s="12" t="s">
        <v>78</v>
      </c>
      <c r="AY277" s="144" t="s">
        <v>111</v>
      </c>
    </row>
    <row r="278" spans="2:65" s="11" customFormat="1" ht="22.8" customHeight="1">
      <c r="B278" s="111"/>
      <c r="D278" s="112" t="s">
        <v>69</v>
      </c>
      <c r="E278" s="120" t="s">
        <v>421</v>
      </c>
      <c r="F278" s="120" t="s">
        <v>422</v>
      </c>
      <c r="J278" s="121">
        <f>BK278</f>
        <v>0</v>
      </c>
      <c r="L278" s="111"/>
      <c r="M278" s="115"/>
      <c r="P278" s="116">
        <f>SUM(P279:P284)</f>
        <v>355.71078000000006</v>
      </c>
      <c r="R278" s="116">
        <f>SUM(R279:R284)</f>
        <v>0</v>
      </c>
      <c r="T278" s="117">
        <f>SUM(T279:T284)</f>
        <v>0</v>
      </c>
      <c r="AR278" s="112" t="s">
        <v>78</v>
      </c>
      <c r="AT278" s="118" t="s">
        <v>69</v>
      </c>
      <c r="AU278" s="118" t="s">
        <v>78</v>
      </c>
      <c r="AY278" s="112" t="s">
        <v>111</v>
      </c>
      <c r="BK278" s="119">
        <f>SUM(BK279:BK284)</f>
        <v>0</v>
      </c>
    </row>
    <row r="279" spans="2:65" s="1" customFormat="1" ht="16.5" customHeight="1">
      <c r="B279" s="122"/>
      <c r="C279" s="123" t="s">
        <v>423</v>
      </c>
      <c r="D279" s="123" t="s">
        <v>114</v>
      </c>
      <c r="E279" s="124" t="s">
        <v>424</v>
      </c>
      <c r="F279" s="125" t="s">
        <v>425</v>
      </c>
      <c r="G279" s="126" t="s">
        <v>209</v>
      </c>
      <c r="H279" s="127">
        <v>98.1</v>
      </c>
      <c r="I279" s="128"/>
      <c r="J279" s="128">
        <f>ROUND(I279*H279,2)</f>
        <v>0</v>
      </c>
      <c r="K279" s="125" t="s">
        <v>159</v>
      </c>
      <c r="L279" s="28"/>
      <c r="M279" s="129" t="s">
        <v>3</v>
      </c>
      <c r="N279" s="130" t="s">
        <v>41</v>
      </c>
      <c r="O279" s="131">
        <v>0.42899999999999999</v>
      </c>
      <c r="P279" s="131">
        <f>O279*H279</f>
        <v>42.084899999999998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127</v>
      </c>
      <c r="AT279" s="133" t="s">
        <v>114</v>
      </c>
      <c r="AU279" s="133" t="s">
        <v>80</v>
      </c>
      <c r="AY279" s="16" t="s">
        <v>111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6" t="s">
        <v>78</v>
      </c>
      <c r="BK279" s="134">
        <f>ROUND(I279*H279,2)</f>
        <v>0</v>
      </c>
      <c r="BL279" s="16" t="s">
        <v>127</v>
      </c>
      <c r="BM279" s="133" t="s">
        <v>426</v>
      </c>
    </row>
    <row r="280" spans="2:65" s="1" customFormat="1" ht="19.2">
      <c r="B280" s="28"/>
      <c r="D280" s="135" t="s">
        <v>121</v>
      </c>
      <c r="F280" s="136" t="s">
        <v>427</v>
      </c>
      <c r="L280" s="28"/>
      <c r="M280" s="137"/>
      <c r="T280" s="49"/>
      <c r="AT280" s="16" t="s">
        <v>121</v>
      </c>
      <c r="AU280" s="16" t="s">
        <v>80</v>
      </c>
    </row>
    <row r="281" spans="2:65" s="1" customFormat="1" ht="10.199999999999999">
      <c r="B281" s="28"/>
      <c r="D281" s="138" t="s">
        <v>122</v>
      </c>
      <c r="F281" s="139" t="s">
        <v>428</v>
      </c>
      <c r="L281" s="28"/>
      <c r="M281" s="137"/>
      <c r="T281" s="49"/>
      <c r="AT281" s="16" t="s">
        <v>122</v>
      </c>
      <c r="AU281" s="16" t="s">
        <v>80</v>
      </c>
    </row>
    <row r="282" spans="2:65" s="1" customFormat="1" ht="16.5" customHeight="1">
      <c r="B282" s="122"/>
      <c r="C282" s="123" t="s">
        <v>429</v>
      </c>
      <c r="D282" s="123" t="s">
        <v>114</v>
      </c>
      <c r="E282" s="124" t="s">
        <v>430</v>
      </c>
      <c r="F282" s="125" t="s">
        <v>431</v>
      </c>
      <c r="G282" s="126" t="s">
        <v>209</v>
      </c>
      <c r="H282" s="127">
        <v>57.231000000000002</v>
      </c>
      <c r="I282" s="128"/>
      <c r="J282" s="128">
        <f>ROUND(I282*H282,2)</f>
        <v>0</v>
      </c>
      <c r="K282" s="125" t="s">
        <v>159</v>
      </c>
      <c r="L282" s="28"/>
      <c r="M282" s="129" t="s">
        <v>3</v>
      </c>
      <c r="N282" s="130" t="s">
        <v>41</v>
      </c>
      <c r="O282" s="131">
        <v>5.48</v>
      </c>
      <c r="P282" s="131">
        <f>O282*H282</f>
        <v>313.62588000000005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127</v>
      </c>
      <c r="AT282" s="133" t="s">
        <v>114</v>
      </c>
      <c r="AU282" s="133" t="s">
        <v>80</v>
      </c>
      <c r="AY282" s="16" t="s">
        <v>111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6" t="s">
        <v>78</v>
      </c>
      <c r="BK282" s="134">
        <f>ROUND(I282*H282,2)</f>
        <v>0</v>
      </c>
      <c r="BL282" s="16" t="s">
        <v>127</v>
      </c>
      <c r="BM282" s="133" t="s">
        <v>432</v>
      </c>
    </row>
    <row r="283" spans="2:65" s="1" customFormat="1" ht="19.2">
      <c r="B283" s="28"/>
      <c r="D283" s="135" t="s">
        <v>121</v>
      </c>
      <c r="F283" s="136" t="s">
        <v>433</v>
      </c>
      <c r="L283" s="28"/>
      <c r="M283" s="137"/>
      <c r="T283" s="49"/>
      <c r="AT283" s="16" t="s">
        <v>121</v>
      </c>
      <c r="AU283" s="16" t="s">
        <v>80</v>
      </c>
    </row>
    <row r="284" spans="2:65" s="1" customFormat="1" ht="10.199999999999999">
      <c r="B284" s="28"/>
      <c r="D284" s="138" t="s">
        <v>122</v>
      </c>
      <c r="F284" s="139" t="s">
        <v>434</v>
      </c>
      <c r="L284" s="28"/>
      <c r="M284" s="137"/>
      <c r="T284" s="49"/>
      <c r="AT284" s="16" t="s">
        <v>122</v>
      </c>
      <c r="AU284" s="16" t="s">
        <v>80</v>
      </c>
    </row>
    <row r="285" spans="2:65" s="11" customFormat="1" ht="25.95" customHeight="1">
      <c r="B285" s="111"/>
      <c r="D285" s="112" t="s">
        <v>69</v>
      </c>
      <c r="E285" s="113" t="s">
        <v>435</v>
      </c>
      <c r="F285" s="113" t="s">
        <v>436</v>
      </c>
      <c r="J285" s="114">
        <f>BK285</f>
        <v>0</v>
      </c>
      <c r="L285" s="111"/>
      <c r="M285" s="115"/>
      <c r="P285" s="116">
        <f>P286</f>
        <v>22.793542000000002</v>
      </c>
      <c r="R285" s="116">
        <f>R286</f>
        <v>5.3580599999999999E-2</v>
      </c>
      <c r="T285" s="117">
        <f>T286</f>
        <v>0</v>
      </c>
      <c r="AR285" s="112" t="s">
        <v>80</v>
      </c>
      <c r="AT285" s="118" t="s">
        <v>69</v>
      </c>
      <c r="AU285" s="118" t="s">
        <v>70</v>
      </c>
      <c r="AY285" s="112" t="s">
        <v>111</v>
      </c>
      <c r="BK285" s="119">
        <f>BK286</f>
        <v>0</v>
      </c>
    </row>
    <row r="286" spans="2:65" s="11" customFormat="1" ht="22.8" customHeight="1">
      <c r="B286" s="111"/>
      <c r="D286" s="112" t="s">
        <v>69</v>
      </c>
      <c r="E286" s="120" t="s">
        <v>437</v>
      </c>
      <c r="F286" s="120" t="s">
        <v>438</v>
      </c>
      <c r="J286" s="121">
        <f>BK286</f>
        <v>0</v>
      </c>
      <c r="L286" s="111"/>
      <c r="M286" s="115"/>
      <c r="P286" s="116">
        <f>SUM(P287:P310)</f>
        <v>22.793542000000002</v>
      </c>
      <c r="R286" s="116">
        <f>SUM(R287:R310)</f>
        <v>5.3580599999999999E-2</v>
      </c>
      <c r="T286" s="117">
        <f>SUM(T287:T310)</f>
        <v>0</v>
      </c>
      <c r="AR286" s="112" t="s">
        <v>80</v>
      </c>
      <c r="AT286" s="118" t="s">
        <v>69</v>
      </c>
      <c r="AU286" s="118" t="s">
        <v>78</v>
      </c>
      <c r="AY286" s="112" t="s">
        <v>111</v>
      </c>
      <c r="BK286" s="119">
        <f>SUM(BK287:BK310)</f>
        <v>0</v>
      </c>
    </row>
    <row r="287" spans="2:65" s="1" customFormat="1" ht="16.5" customHeight="1">
      <c r="B287" s="122"/>
      <c r="C287" s="123" t="s">
        <v>439</v>
      </c>
      <c r="D287" s="123" t="s">
        <v>114</v>
      </c>
      <c r="E287" s="124" t="s">
        <v>440</v>
      </c>
      <c r="F287" s="125" t="s">
        <v>441</v>
      </c>
      <c r="G287" s="126" t="s">
        <v>158</v>
      </c>
      <c r="H287" s="127">
        <v>64.400000000000006</v>
      </c>
      <c r="I287" s="128"/>
      <c r="J287" s="128">
        <f>ROUND(I287*H287,2)</f>
        <v>0</v>
      </c>
      <c r="K287" s="125" t="s">
        <v>159</v>
      </c>
      <c r="L287" s="28"/>
      <c r="M287" s="129" t="s">
        <v>3</v>
      </c>
      <c r="N287" s="130" t="s">
        <v>41</v>
      </c>
      <c r="O287" s="131">
        <v>9.7000000000000003E-2</v>
      </c>
      <c r="P287" s="131">
        <f>O287*H287</f>
        <v>6.2468000000000004</v>
      </c>
      <c r="Q287" s="131">
        <v>4.0000000000000003E-5</v>
      </c>
      <c r="R287" s="131">
        <f>Q287*H287</f>
        <v>2.5760000000000006E-3</v>
      </c>
      <c r="S287" s="131">
        <v>0</v>
      </c>
      <c r="T287" s="132">
        <f>S287*H287</f>
        <v>0</v>
      </c>
      <c r="AR287" s="133" t="s">
        <v>257</v>
      </c>
      <c r="AT287" s="133" t="s">
        <v>114</v>
      </c>
      <c r="AU287" s="133" t="s">
        <v>80</v>
      </c>
      <c r="AY287" s="16" t="s">
        <v>111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6" t="s">
        <v>78</v>
      </c>
      <c r="BK287" s="134">
        <f>ROUND(I287*H287,2)</f>
        <v>0</v>
      </c>
      <c r="BL287" s="16" t="s">
        <v>257</v>
      </c>
      <c r="BM287" s="133" t="s">
        <v>442</v>
      </c>
    </row>
    <row r="288" spans="2:65" s="1" customFormat="1" ht="10.199999999999999">
      <c r="B288" s="28"/>
      <c r="D288" s="135" t="s">
        <v>121</v>
      </c>
      <c r="F288" s="136" t="s">
        <v>443</v>
      </c>
      <c r="L288" s="28"/>
      <c r="M288" s="137"/>
      <c r="T288" s="49"/>
      <c r="AT288" s="16" t="s">
        <v>121</v>
      </c>
      <c r="AU288" s="16" t="s">
        <v>80</v>
      </c>
    </row>
    <row r="289" spans="2:65" s="1" customFormat="1" ht="10.199999999999999">
      <c r="B289" s="28"/>
      <c r="D289" s="138" t="s">
        <v>122</v>
      </c>
      <c r="F289" s="139" t="s">
        <v>444</v>
      </c>
      <c r="L289" s="28"/>
      <c r="M289" s="137"/>
      <c r="T289" s="49"/>
      <c r="AT289" s="16" t="s">
        <v>122</v>
      </c>
      <c r="AU289" s="16" t="s">
        <v>80</v>
      </c>
    </row>
    <row r="290" spans="2:65" s="12" customFormat="1" ht="10.199999999999999">
      <c r="B290" s="143"/>
      <c r="D290" s="135" t="s">
        <v>163</v>
      </c>
      <c r="E290" s="144" t="s">
        <v>3</v>
      </c>
      <c r="F290" s="145" t="s">
        <v>445</v>
      </c>
      <c r="H290" s="146">
        <v>38.700000000000003</v>
      </c>
      <c r="L290" s="143"/>
      <c r="M290" s="147"/>
      <c r="T290" s="148"/>
      <c r="AT290" s="144" t="s">
        <v>163</v>
      </c>
      <c r="AU290" s="144" t="s">
        <v>80</v>
      </c>
      <c r="AV290" s="12" t="s">
        <v>80</v>
      </c>
      <c r="AW290" s="12" t="s">
        <v>31</v>
      </c>
      <c r="AX290" s="12" t="s">
        <v>70</v>
      </c>
      <c r="AY290" s="144" t="s">
        <v>111</v>
      </c>
    </row>
    <row r="291" spans="2:65" s="12" customFormat="1" ht="10.199999999999999">
      <c r="B291" s="143"/>
      <c r="D291" s="135" t="s">
        <v>163</v>
      </c>
      <c r="E291" s="144" t="s">
        <v>3</v>
      </c>
      <c r="F291" s="145" t="s">
        <v>446</v>
      </c>
      <c r="H291" s="146">
        <v>17.8</v>
      </c>
      <c r="L291" s="143"/>
      <c r="M291" s="147"/>
      <c r="T291" s="148"/>
      <c r="AT291" s="144" t="s">
        <v>163</v>
      </c>
      <c r="AU291" s="144" t="s">
        <v>80</v>
      </c>
      <c r="AV291" s="12" t="s">
        <v>80</v>
      </c>
      <c r="AW291" s="12" t="s">
        <v>31</v>
      </c>
      <c r="AX291" s="12" t="s">
        <v>70</v>
      </c>
      <c r="AY291" s="144" t="s">
        <v>111</v>
      </c>
    </row>
    <row r="292" spans="2:65" s="12" customFormat="1" ht="10.199999999999999">
      <c r="B292" s="143"/>
      <c r="D292" s="135" t="s">
        <v>163</v>
      </c>
      <c r="E292" s="144" t="s">
        <v>3</v>
      </c>
      <c r="F292" s="145" t="s">
        <v>447</v>
      </c>
      <c r="H292" s="146">
        <v>7.9</v>
      </c>
      <c r="L292" s="143"/>
      <c r="M292" s="147"/>
      <c r="T292" s="148"/>
      <c r="AT292" s="144" t="s">
        <v>163</v>
      </c>
      <c r="AU292" s="144" t="s">
        <v>80</v>
      </c>
      <c r="AV292" s="12" t="s">
        <v>80</v>
      </c>
      <c r="AW292" s="12" t="s">
        <v>31</v>
      </c>
      <c r="AX292" s="12" t="s">
        <v>70</v>
      </c>
      <c r="AY292" s="144" t="s">
        <v>111</v>
      </c>
    </row>
    <row r="293" spans="2:65" s="13" customFormat="1" ht="10.199999999999999">
      <c r="B293" s="149"/>
      <c r="D293" s="135" t="s">
        <v>163</v>
      </c>
      <c r="E293" s="150" t="s">
        <v>3</v>
      </c>
      <c r="F293" s="151" t="s">
        <v>186</v>
      </c>
      <c r="H293" s="152">
        <v>64.400000000000006</v>
      </c>
      <c r="L293" s="149"/>
      <c r="M293" s="153"/>
      <c r="T293" s="154"/>
      <c r="AT293" s="150" t="s">
        <v>163</v>
      </c>
      <c r="AU293" s="150" t="s">
        <v>80</v>
      </c>
      <c r="AV293" s="13" t="s">
        <v>127</v>
      </c>
      <c r="AW293" s="13" t="s">
        <v>31</v>
      </c>
      <c r="AX293" s="13" t="s">
        <v>78</v>
      </c>
      <c r="AY293" s="150" t="s">
        <v>111</v>
      </c>
    </row>
    <row r="294" spans="2:65" s="1" customFormat="1" ht="16.5" customHeight="1">
      <c r="B294" s="122"/>
      <c r="C294" s="155" t="s">
        <v>448</v>
      </c>
      <c r="D294" s="155" t="s">
        <v>225</v>
      </c>
      <c r="E294" s="156" t="s">
        <v>449</v>
      </c>
      <c r="F294" s="157" t="s">
        <v>450</v>
      </c>
      <c r="G294" s="158" t="s">
        <v>158</v>
      </c>
      <c r="H294" s="159">
        <v>78.632000000000005</v>
      </c>
      <c r="I294" s="160"/>
      <c r="J294" s="160">
        <f>ROUND(I294*H294,2)</f>
        <v>0</v>
      </c>
      <c r="K294" s="157" t="s">
        <v>159</v>
      </c>
      <c r="L294" s="161"/>
      <c r="M294" s="162" t="s">
        <v>3</v>
      </c>
      <c r="N294" s="163" t="s">
        <v>41</v>
      </c>
      <c r="O294" s="131">
        <v>0</v>
      </c>
      <c r="P294" s="131">
        <f>O294*H294</f>
        <v>0</v>
      </c>
      <c r="Q294" s="131">
        <v>2.9999999999999997E-4</v>
      </c>
      <c r="R294" s="131">
        <f>Q294*H294</f>
        <v>2.3589599999999999E-2</v>
      </c>
      <c r="S294" s="131">
        <v>0</v>
      </c>
      <c r="T294" s="132">
        <f>S294*H294</f>
        <v>0</v>
      </c>
      <c r="AR294" s="133" t="s">
        <v>348</v>
      </c>
      <c r="AT294" s="133" t="s">
        <v>225</v>
      </c>
      <c r="AU294" s="133" t="s">
        <v>80</v>
      </c>
      <c r="AY294" s="16" t="s">
        <v>111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6" t="s">
        <v>78</v>
      </c>
      <c r="BK294" s="134">
        <f>ROUND(I294*H294,2)</f>
        <v>0</v>
      </c>
      <c r="BL294" s="16" t="s">
        <v>257</v>
      </c>
      <c r="BM294" s="133" t="s">
        <v>451</v>
      </c>
    </row>
    <row r="295" spans="2:65" s="1" customFormat="1" ht="10.199999999999999">
      <c r="B295" s="28"/>
      <c r="D295" s="135" t="s">
        <v>121</v>
      </c>
      <c r="F295" s="136" t="s">
        <v>450</v>
      </c>
      <c r="L295" s="28"/>
      <c r="M295" s="137"/>
      <c r="T295" s="49"/>
      <c r="AT295" s="16" t="s">
        <v>121</v>
      </c>
      <c r="AU295" s="16" t="s">
        <v>80</v>
      </c>
    </row>
    <row r="296" spans="2:65" s="12" customFormat="1" ht="10.199999999999999">
      <c r="B296" s="143"/>
      <c r="D296" s="135" t="s">
        <v>163</v>
      </c>
      <c r="F296" s="145" t="s">
        <v>452</v>
      </c>
      <c r="H296" s="146">
        <v>78.632000000000005</v>
      </c>
      <c r="L296" s="143"/>
      <c r="M296" s="147"/>
      <c r="T296" s="148"/>
      <c r="AT296" s="144" t="s">
        <v>163</v>
      </c>
      <c r="AU296" s="144" t="s">
        <v>80</v>
      </c>
      <c r="AV296" s="12" t="s">
        <v>80</v>
      </c>
      <c r="AW296" s="12" t="s">
        <v>4</v>
      </c>
      <c r="AX296" s="12" t="s">
        <v>78</v>
      </c>
      <c r="AY296" s="144" t="s">
        <v>111</v>
      </c>
    </row>
    <row r="297" spans="2:65" s="1" customFormat="1" ht="16.5" customHeight="1">
      <c r="B297" s="122"/>
      <c r="C297" s="123" t="s">
        <v>453</v>
      </c>
      <c r="D297" s="123" t="s">
        <v>114</v>
      </c>
      <c r="E297" s="124" t="s">
        <v>454</v>
      </c>
      <c r="F297" s="125" t="s">
        <v>455</v>
      </c>
      <c r="G297" s="126" t="s">
        <v>248</v>
      </c>
      <c r="H297" s="127">
        <v>35.5</v>
      </c>
      <c r="I297" s="128"/>
      <c r="J297" s="128">
        <f>ROUND(I297*H297,2)</f>
        <v>0</v>
      </c>
      <c r="K297" s="125" t="s">
        <v>159</v>
      </c>
      <c r="L297" s="28"/>
      <c r="M297" s="129" t="s">
        <v>3</v>
      </c>
      <c r="N297" s="130" t="s">
        <v>41</v>
      </c>
      <c r="O297" s="131">
        <v>8.4000000000000005E-2</v>
      </c>
      <c r="P297" s="131">
        <f>O297*H297</f>
        <v>2.9820000000000002</v>
      </c>
      <c r="Q297" s="131">
        <v>1.6000000000000001E-4</v>
      </c>
      <c r="R297" s="131">
        <f>Q297*H297</f>
        <v>5.6800000000000002E-3</v>
      </c>
      <c r="S297" s="131">
        <v>0</v>
      </c>
      <c r="T297" s="132">
        <f>S297*H297</f>
        <v>0</v>
      </c>
      <c r="AR297" s="133" t="s">
        <v>127</v>
      </c>
      <c r="AT297" s="133" t="s">
        <v>114</v>
      </c>
      <c r="AU297" s="133" t="s">
        <v>80</v>
      </c>
      <c r="AY297" s="16" t="s">
        <v>111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6" t="s">
        <v>78</v>
      </c>
      <c r="BK297" s="134">
        <f>ROUND(I297*H297,2)</f>
        <v>0</v>
      </c>
      <c r="BL297" s="16" t="s">
        <v>127</v>
      </c>
      <c r="BM297" s="133" t="s">
        <v>456</v>
      </c>
    </row>
    <row r="298" spans="2:65" s="1" customFormat="1" ht="10.199999999999999">
      <c r="B298" s="28"/>
      <c r="D298" s="135" t="s">
        <v>121</v>
      </c>
      <c r="F298" s="136" t="s">
        <v>457</v>
      </c>
      <c r="L298" s="28"/>
      <c r="M298" s="137"/>
      <c r="T298" s="49"/>
      <c r="AT298" s="16" t="s">
        <v>121</v>
      </c>
      <c r="AU298" s="16" t="s">
        <v>80</v>
      </c>
    </row>
    <row r="299" spans="2:65" s="1" customFormat="1" ht="10.199999999999999">
      <c r="B299" s="28"/>
      <c r="D299" s="138" t="s">
        <v>122</v>
      </c>
      <c r="F299" s="139" t="s">
        <v>458</v>
      </c>
      <c r="L299" s="28"/>
      <c r="M299" s="137"/>
      <c r="T299" s="49"/>
      <c r="AT299" s="16" t="s">
        <v>122</v>
      </c>
      <c r="AU299" s="16" t="s">
        <v>80</v>
      </c>
    </row>
    <row r="300" spans="2:65" s="12" customFormat="1" ht="10.199999999999999">
      <c r="B300" s="143"/>
      <c r="D300" s="135" t="s">
        <v>163</v>
      </c>
      <c r="E300" s="144" t="s">
        <v>3</v>
      </c>
      <c r="F300" s="145" t="s">
        <v>459</v>
      </c>
      <c r="H300" s="146">
        <v>35.5</v>
      </c>
      <c r="L300" s="143"/>
      <c r="M300" s="147"/>
      <c r="T300" s="148"/>
      <c r="AT300" s="144" t="s">
        <v>163</v>
      </c>
      <c r="AU300" s="144" t="s">
        <v>80</v>
      </c>
      <c r="AV300" s="12" t="s">
        <v>80</v>
      </c>
      <c r="AW300" s="12" t="s">
        <v>31</v>
      </c>
      <c r="AX300" s="12" t="s">
        <v>78</v>
      </c>
      <c r="AY300" s="144" t="s">
        <v>111</v>
      </c>
    </row>
    <row r="301" spans="2:65" s="1" customFormat="1" ht="16.5" customHeight="1">
      <c r="B301" s="122"/>
      <c r="C301" s="123" t="s">
        <v>460</v>
      </c>
      <c r="D301" s="123" t="s">
        <v>114</v>
      </c>
      <c r="E301" s="124" t="s">
        <v>461</v>
      </c>
      <c r="F301" s="125" t="s">
        <v>462</v>
      </c>
      <c r="G301" s="126" t="s">
        <v>158</v>
      </c>
      <c r="H301" s="127">
        <v>69</v>
      </c>
      <c r="I301" s="128"/>
      <c r="J301" s="128">
        <f>ROUND(I301*H301,2)</f>
        <v>0</v>
      </c>
      <c r="K301" s="125" t="s">
        <v>159</v>
      </c>
      <c r="L301" s="28"/>
      <c r="M301" s="129" t="s">
        <v>3</v>
      </c>
      <c r="N301" s="130" t="s">
        <v>41</v>
      </c>
      <c r="O301" s="131">
        <v>0.19600000000000001</v>
      </c>
      <c r="P301" s="131">
        <f>O301*H301</f>
        <v>13.524000000000001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127</v>
      </c>
      <c r="AT301" s="133" t="s">
        <v>114</v>
      </c>
      <c r="AU301" s="133" t="s">
        <v>80</v>
      </c>
      <c r="AY301" s="16" t="s">
        <v>111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6" t="s">
        <v>78</v>
      </c>
      <c r="BK301" s="134">
        <f>ROUND(I301*H301,2)</f>
        <v>0</v>
      </c>
      <c r="BL301" s="16" t="s">
        <v>127</v>
      </c>
      <c r="BM301" s="133" t="s">
        <v>463</v>
      </c>
    </row>
    <row r="302" spans="2:65" s="1" customFormat="1" ht="10.199999999999999">
      <c r="B302" s="28"/>
      <c r="D302" s="135" t="s">
        <v>121</v>
      </c>
      <c r="F302" s="136" t="s">
        <v>464</v>
      </c>
      <c r="L302" s="28"/>
      <c r="M302" s="137"/>
      <c r="T302" s="49"/>
      <c r="AT302" s="16" t="s">
        <v>121</v>
      </c>
      <c r="AU302" s="16" t="s">
        <v>80</v>
      </c>
    </row>
    <row r="303" spans="2:65" s="1" customFormat="1" ht="10.199999999999999">
      <c r="B303" s="28"/>
      <c r="D303" s="138" t="s">
        <v>122</v>
      </c>
      <c r="F303" s="139" t="s">
        <v>465</v>
      </c>
      <c r="L303" s="28"/>
      <c r="M303" s="137"/>
      <c r="T303" s="49"/>
      <c r="AT303" s="16" t="s">
        <v>122</v>
      </c>
      <c r="AU303" s="16" t="s">
        <v>80</v>
      </c>
    </row>
    <row r="304" spans="2:65" s="12" customFormat="1" ht="10.199999999999999">
      <c r="B304" s="143"/>
      <c r="D304" s="135" t="s">
        <v>163</v>
      </c>
      <c r="E304" s="144" t="s">
        <v>3</v>
      </c>
      <c r="F304" s="145" t="s">
        <v>466</v>
      </c>
      <c r="H304" s="146">
        <v>69</v>
      </c>
      <c r="L304" s="143"/>
      <c r="M304" s="147"/>
      <c r="T304" s="148"/>
      <c r="AT304" s="144" t="s">
        <v>163</v>
      </c>
      <c r="AU304" s="144" t="s">
        <v>80</v>
      </c>
      <c r="AV304" s="12" t="s">
        <v>80</v>
      </c>
      <c r="AW304" s="12" t="s">
        <v>31</v>
      </c>
      <c r="AX304" s="12" t="s">
        <v>78</v>
      </c>
      <c r="AY304" s="144" t="s">
        <v>111</v>
      </c>
    </row>
    <row r="305" spans="2:65" s="1" customFormat="1" ht="16.5" customHeight="1">
      <c r="B305" s="122"/>
      <c r="C305" s="155" t="s">
        <v>467</v>
      </c>
      <c r="D305" s="155" t="s">
        <v>225</v>
      </c>
      <c r="E305" s="156" t="s">
        <v>468</v>
      </c>
      <c r="F305" s="157" t="s">
        <v>469</v>
      </c>
      <c r="G305" s="158" t="s">
        <v>158</v>
      </c>
      <c r="H305" s="159">
        <v>72.45</v>
      </c>
      <c r="I305" s="160"/>
      <c r="J305" s="160">
        <f>ROUND(I305*H305,2)</f>
        <v>0</v>
      </c>
      <c r="K305" s="157" t="s">
        <v>159</v>
      </c>
      <c r="L305" s="161"/>
      <c r="M305" s="162" t="s">
        <v>3</v>
      </c>
      <c r="N305" s="163" t="s">
        <v>41</v>
      </c>
      <c r="O305" s="131">
        <v>0</v>
      </c>
      <c r="P305" s="131">
        <f>O305*H305</f>
        <v>0</v>
      </c>
      <c r="Q305" s="131">
        <v>2.9999999999999997E-4</v>
      </c>
      <c r="R305" s="131">
        <f>Q305*H305</f>
        <v>2.1734999999999997E-2</v>
      </c>
      <c r="S305" s="131">
        <v>0</v>
      </c>
      <c r="T305" s="132">
        <f>S305*H305</f>
        <v>0</v>
      </c>
      <c r="AR305" s="133" t="s">
        <v>140</v>
      </c>
      <c r="AT305" s="133" t="s">
        <v>225</v>
      </c>
      <c r="AU305" s="133" t="s">
        <v>80</v>
      </c>
      <c r="AY305" s="16" t="s">
        <v>111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6" t="s">
        <v>78</v>
      </c>
      <c r="BK305" s="134">
        <f>ROUND(I305*H305,2)</f>
        <v>0</v>
      </c>
      <c r="BL305" s="16" t="s">
        <v>127</v>
      </c>
      <c r="BM305" s="133" t="s">
        <v>470</v>
      </c>
    </row>
    <row r="306" spans="2:65" s="1" customFormat="1" ht="10.199999999999999">
      <c r="B306" s="28"/>
      <c r="D306" s="135" t="s">
        <v>121</v>
      </c>
      <c r="F306" s="136" t="s">
        <v>469</v>
      </c>
      <c r="L306" s="28"/>
      <c r="M306" s="137"/>
      <c r="T306" s="49"/>
      <c r="AT306" s="16" t="s">
        <v>121</v>
      </c>
      <c r="AU306" s="16" t="s">
        <v>80</v>
      </c>
    </row>
    <row r="307" spans="2:65" s="12" customFormat="1" ht="10.199999999999999">
      <c r="B307" s="143"/>
      <c r="D307" s="135" t="s">
        <v>163</v>
      </c>
      <c r="F307" s="145" t="s">
        <v>471</v>
      </c>
      <c r="H307" s="146">
        <v>72.45</v>
      </c>
      <c r="L307" s="143"/>
      <c r="M307" s="147"/>
      <c r="T307" s="148"/>
      <c r="AT307" s="144" t="s">
        <v>163</v>
      </c>
      <c r="AU307" s="144" t="s">
        <v>80</v>
      </c>
      <c r="AV307" s="12" t="s">
        <v>80</v>
      </c>
      <c r="AW307" s="12" t="s">
        <v>4</v>
      </c>
      <c r="AX307" s="12" t="s">
        <v>78</v>
      </c>
      <c r="AY307" s="144" t="s">
        <v>111</v>
      </c>
    </row>
    <row r="308" spans="2:65" s="1" customFormat="1" ht="16.5" customHeight="1">
      <c r="B308" s="122"/>
      <c r="C308" s="123" t="s">
        <v>472</v>
      </c>
      <c r="D308" s="123" t="s">
        <v>114</v>
      </c>
      <c r="E308" s="124" t="s">
        <v>473</v>
      </c>
      <c r="F308" s="125" t="s">
        <v>474</v>
      </c>
      <c r="G308" s="126" t="s">
        <v>209</v>
      </c>
      <c r="H308" s="127">
        <v>2.5999999999999999E-2</v>
      </c>
      <c r="I308" s="128"/>
      <c r="J308" s="128">
        <f>ROUND(I308*H308,2)</f>
        <v>0</v>
      </c>
      <c r="K308" s="125" t="s">
        <v>159</v>
      </c>
      <c r="L308" s="28"/>
      <c r="M308" s="129" t="s">
        <v>3</v>
      </c>
      <c r="N308" s="130" t="s">
        <v>41</v>
      </c>
      <c r="O308" s="131">
        <v>1.5669999999999999</v>
      </c>
      <c r="P308" s="131">
        <f>O308*H308</f>
        <v>4.0741999999999993E-2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127</v>
      </c>
      <c r="AT308" s="133" t="s">
        <v>114</v>
      </c>
      <c r="AU308" s="133" t="s">
        <v>80</v>
      </c>
      <c r="AY308" s="16" t="s">
        <v>111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6" t="s">
        <v>78</v>
      </c>
      <c r="BK308" s="134">
        <f>ROUND(I308*H308,2)</f>
        <v>0</v>
      </c>
      <c r="BL308" s="16" t="s">
        <v>127</v>
      </c>
      <c r="BM308" s="133" t="s">
        <v>475</v>
      </c>
    </row>
    <row r="309" spans="2:65" s="1" customFormat="1" ht="19.2">
      <c r="B309" s="28"/>
      <c r="D309" s="135" t="s">
        <v>121</v>
      </c>
      <c r="F309" s="136" t="s">
        <v>476</v>
      </c>
      <c r="L309" s="28"/>
      <c r="M309" s="137"/>
      <c r="T309" s="49"/>
      <c r="AT309" s="16" t="s">
        <v>121</v>
      </c>
      <c r="AU309" s="16" t="s">
        <v>80</v>
      </c>
    </row>
    <row r="310" spans="2:65" s="1" customFormat="1" ht="10.199999999999999">
      <c r="B310" s="28"/>
      <c r="D310" s="138" t="s">
        <v>122</v>
      </c>
      <c r="F310" s="139" t="s">
        <v>477</v>
      </c>
      <c r="L310" s="28"/>
      <c r="M310" s="140"/>
      <c r="N310" s="141"/>
      <c r="O310" s="141"/>
      <c r="P310" s="141"/>
      <c r="Q310" s="141"/>
      <c r="R310" s="141"/>
      <c r="S310" s="141"/>
      <c r="T310" s="142"/>
      <c r="AT310" s="16" t="s">
        <v>122</v>
      </c>
      <c r="AU310" s="16" t="s">
        <v>80</v>
      </c>
    </row>
    <row r="311" spans="2:65" s="1" customFormat="1" ht="6.9" customHeight="1">
      <c r="B311" s="37"/>
      <c r="C311" s="38"/>
      <c r="D311" s="38"/>
      <c r="E311" s="38"/>
      <c r="F311" s="38"/>
      <c r="G311" s="38"/>
      <c r="H311" s="38"/>
      <c r="I311" s="38"/>
      <c r="J311" s="38"/>
      <c r="K311" s="38"/>
      <c r="L311" s="28"/>
    </row>
    <row r="312" spans="2:65" ht="10.199999999999999"/>
    <row r="313" spans="2:65" ht="10.199999999999999"/>
    <row r="314" spans="2:65" ht="10.199999999999999"/>
    <row r="315" spans="2:65" ht="10.199999999999999"/>
    <row r="316" spans="2:65" ht="10.199999999999999"/>
    <row r="317" spans="2:65" ht="10.199999999999999"/>
    <row r="318" spans="2:65" ht="10.199999999999999"/>
    <row r="319" spans="2:65" ht="10.199999999999999"/>
    <row r="320" spans="2:65" ht="10.199999999999999"/>
    <row r="323" ht="10.199999999999999"/>
    <row r="324" ht="10.199999999999999"/>
    <row r="325" ht="10.199999999999999"/>
    <row r="326" ht="10.199999999999999"/>
    <row r="332" ht="10.199999999999999"/>
  </sheetData>
  <autoFilter ref="C89:K310" xr:uid="{00000000-0009-0000-0000-000002000000}"/>
  <mergeCells count="8">
    <mergeCell ref="E80:H80"/>
    <mergeCell ref="E82:H82"/>
    <mergeCell ref="L2:V2"/>
    <mergeCell ref="E7:H7"/>
    <mergeCell ref="E9:H9"/>
    <mergeCell ref="E27:H27"/>
    <mergeCell ref="E48:H48"/>
    <mergeCell ref="E50:H50"/>
  </mergeCells>
  <hyperlinks>
    <hyperlink ref="F95" r:id="rId1" xr:uid="{00000000-0004-0000-0200-000000000000}"/>
    <hyperlink ref="F99" r:id="rId2" xr:uid="{00000000-0004-0000-0200-000001000000}"/>
    <hyperlink ref="F103" r:id="rId3" xr:uid="{00000000-0004-0000-0200-000002000000}"/>
    <hyperlink ref="F107" r:id="rId4" xr:uid="{00000000-0004-0000-0200-000003000000}"/>
    <hyperlink ref="F115" r:id="rId5" xr:uid="{00000000-0004-0000-0200-000004000000}"/>
    <hyperlink ref="F124" r:id="rId6" xr:uid="{00000000-0004-0000-0200-000005000000}"/>
    <hyperlink ref="F132" r:id="rId7" xr:uid="{00000000-0004-0000-0200-000007000000}"/>
    <hyperlink ref="F144" r:id="rId8" xr:uid="{00000000-0004-0000-0200-000009000000}"/>
    <hyperlink ref="F161" r:id="rId9" xr:uid="{00000000-0004-0000-0200-00000A000000}"/>
    <hyperlink ref="F166" r:id="rId10" xr:uid="{00000000-0004-0000-0200-00000B000000}"/>
    <hyperlink ref="F170" r:id="rId11" xr:uid="{00000000-0004-0000-0200-00000C000000}"/>
    <hyperlink ref="F173" r:id="rId12" xr:uid="{00000000-0004-0000-0200-00000D000000}"/>
    <hyperlink ref="F180" r:id="rId13" xr:uid="{00000000-0004-0000-0200-00000E000000}"/>
    <hyperlink ref="F184" r:id="rId14" xr:uid="{00000000-0004-0000-0200-00000F000000}"/>
    <hyperlink ref="F188" r:id="rId15" xr:uid="{00000000-0004-0000-0200-000010000000}"/>
    <hyperlink ref="F195" r:id="rId16" xr:uid="{00000000-0004-0000-0200-000011000000}"/>
    <hyperlink ref="F202" r:id="rId17" xr:uid="{00000000-0004-0000-0200-000012000000}"/>
    <hyperlink ref="F209" r:id="rId18" xr:uid="{00000000-0004-0000-0200-000013000000}"/>
    <hyperlink ref="F217" r:id="rId19" xr:uid="{00000000-0004-0000-0200-000014000000}"/>
    <hyperlink ref="F225" r:id="rId20" xr:uid="{00000000-0004-0000-0200-000015000000}"/>
    <hyperlink ref="F229" r:id="rId21" xr:uid="{00000000-0004-0000-0200-000018000000}"/>
    <hyperlink ref="F233" r:id="rId22" xr:uid="{00000000-0004-0000-0200-000019000000}"/>
    <hyperlink ref="F238" r:id="rId23" xr:uid="{00000000-0004-0000-0200-00001B000000}"/>
    <hyperlink ref="F246" r:id="rId24" xr:uid="{00000000-0004-0000-0200-00001C000000}"/>
    <hyperlink ref="F250" r:id="rId25" xr:uid="{00000000-0004-0000-0200-00001D000000}"/>
    <hyperlink ref="F257" r:id="rId26" xr:uid="{00000000-0004-0000-0200-00001E000000}"/>
    <hyperlink ref="F260" r:id="rId27" xr:uid="{00000000-0004-0000-0200-00001F000000}"/>
    <hyperlink ref="F265" r:id="rId28" xr:uid="{00000000-0004-0000-0200-000020000000}"/>
    <hyperlink ref="F273" r:id="rId29" xr:uid="{00000000-0004-0000-0200-000022000000}"/>
    <hyperlink ref="F276" r:id="rId30" xr:uid="{00000000-0004-0000-0200-000024000000}"/>
    <hyperlink ref="F281" r:id="rId31" xr:uid="{00000000-0004-0000-0200-000025000000}"/>
    <hyperlink ref="F284" r:id="rId32" xr:uid="{00000000-0004-0000-0200-000026000000}"/>
    <hyperlink ref="F289" r:id="rId33" xr:uid="{00000000-0004-0000-0200-000027000000}"/>
    <hyperlink ref="F299" r:id="rId34" xr:uid="{00000000-0004-0000-0200-000028000000}"/>
    <hyperlink ref="F303" r:id="rId35" xr:uid="{00000000-0004-0000-0200-000029000000}"/>
    <hyperlink ref="F310" r:id="rId36" xr:uid="{00000000-0004-0000-0200-00002A000000}"/>
    <hyperlink ref="F268" r:id="rId37" xr:uid="{00000000-0004-0000-02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164" customWidth="1"/>
    <col min="2" max="2" width="1.7109375" style="164" customWidth="1"/>
    <col min="3" max="4" width="5" style="164" customWidth="1"/>
    <col min="5" max="5" width="11.7109375" style="164" customWidth="1"/>
    <col min="6" max="6" width="9.140625" style="164" customWidth="1"/>
    <col min="7" max="7" width="5" style="164" customWidth="1"/>
    <col min="8" max="8" width="77.85546875" style="164" customWidth="1"/>
    <col min="9" max="10" width="20" style="164" customWidth="1"/>
    <col min="11" max="11" width="1.7109375" style="164" customWidth="1"/>
  </cols>
  <sheetData>
    <row r="1" spans="2:11" customFormat="1" ht="37.5" customHeight="1"/>
    <row r="2" spans="2:11" customFormat="1" ht="7.5" customHeight="1">
      <c r="B2" s="165"/>
      <c r="C2" s="166"/>
      <c r="D2" s="166"/>
      <c r="E2" s="166"/>
      <c r="F2" s="166"/>
      <c r="G2" s="166"/>
      <c r="H2" s="166"/>
      <c r="I2" s="166"/>
      <c r="J2" s="166"/>
      <c r="K2" s="167"/>
    </row>
    <row r="3" spans="2:11" s="14" customFormat="1" ht="45" customHeight="1">
      <c r="B3" s="168"/>
      <c r="C3" s="287" t="s">
        <v>478</v>
      </c>
      <c r="D3" s="287"/>
      <c r="E3" s="287"/>
      <c r="F3" s="287"/>
      <c r="G3" s="287"/>
      <c r="H3" s="287"/>
      <c r="I3" s="287"/>
      <c r="J3" s="287"/>
      <c r="K3" s="169"/>
    </row>
    <row r="4" spans="2:11" customFormat="1" ht="25.5" customHeight="1">
      <c r="B4" s="170"/>
      <c r="C4" s="286" t="s">
        <v>479</v>
      </c>
      <c r="D4" s="286"/>
      <c r="E4" s="286"/>
      <c r="F4" s="286"/>
      <c r="G4" s="286"/>
      <c r="H4" s="286"/>
      <c r="I4" s="286"/>
      <c r="J4" s="286"/>
      <c r="K4" s="171"/>
    </row>
    <row r="5" spans="2:11" customFormat="1" ht="5.25" customHeight="1">
      <c r="B5" s="170"/>
      <c r="C5" s="172"/>
      <c r="D5" s="172"/>
      <c r="E5" s="172"/>
      <c r="F5" s="172"/>
      <c r="G5" s="172"/>
      <c r="H5" s="172"/>
      <c r="I5" s="172"/>
      <c r="J5" s="172"/>
      <c r="K5" s="171"/>
    </row>
    <row r="6" spans="2:11" customFormat="1" ht="15" customHeight="1">
      <c r="B6" s="170"/>
      <c r="C6" s="285" t="s">
        <v>480</v>
      </c>
      <c r="D6" s="285"/>
      <c r="E6" s="285"/>
      <c r="F6" s="285"/>
      <c r="G6" s="285"/>
      <c r="H6" s="285"/>
      <c r="I6" s="285"/>
      <c r="J6" s="285"/>
      <c r="K6" s="171"/>
    </row>
    <row r="7" spans="2:11" customFormat="1" ht="15" customHeight="1">
      <c r="B7" s="174"/>
      <c r="C7" s="285" t="s">
        <v>481</v>
      </c>
      <c r="D7" s="285"/>
      <c r="E7" s="285"/>
      <c r="F7" s="285"/>
      <c r="G7" s="285"/>
      <c r="H7" s="285"/>
      <c r="I7" s="285"/>
      <c r="J7" s="285"/>
      <c r="K7" s="171"/>
    </row>
    <row r="8" spans="2:11" customFormat="1" ht="12.75" customHeight="1">
      <c r="B8" s="174"/>
      <c r="C8" s="173"/>
      <c r="D8" s="173"/>
      <c r="E8" s="173"/>
      <c r="F8" s="173"/>
      <c r="G8" s="173"/>
      <c r="H8" s="173"/>
      <c r="I8" s="173"/>
      <c r="J8" s="173"/>
      <c r="K8" s="171"/>
    </row>
    <row r="9" spans="2:11" customFormat="1" ht="15" customHeight="1">
      <c r="B9" s="174"/>
      <c r="C9" s="285" t="s">
        <v>482</v>
      </c>
      <c r="D9" s="285"/>
      <c r="E9" s="285"/>
      <c r="F9" s="285"/>
      <c r="G9" s="285"/>
      <c r="H9" s="285"/>
      <c r="I9" s="285"/>
      <c r="J9" s="285"/>
      <c r="K9" s="171"/>
    </row>
    <row r="10" spans="2:11" customFormat="1" ht="15" customHeight="1">
      <c r="B10" s="174"/>
      <c r="C10" s="173"/>
      <c r="D10" s="285" t="s">
        <v>483</v>
      </c>
      <c r="E10" s="285"/>
      <c r="F10" s="285"/>
      <c r="G10" s="285"/>
      <c r="H10" s="285"/>
      <c r="I10" s="285"/>
      <c r="J10" s="285"/>
      <c r="K10" s="171"/>
    </row>
    <row r="11" spans="2:11" customFormat="1" ht="15" customHeight="1">
      <c r="B11" s="174"/>
      <c r="C11" s="175"/>
      <c r="D11" s="285" t="s">
        <v>484</v>
      </c>
      <c r="E11" s="285"/>
      <c r="F11" s="285"/>
      <c r="G11" s="285"/>
      <c r="H11" s="285"/>
      <c r="I11" s="285"/>
      <c r="J11" s="285"/>
      <c r="K11" s="171"/>
    </row>
    <row r="12" spans="2:11" customFormat="1" ht="15" customHeight="1">
      <c r="B12" s="174"/>
      <c r="C12" s="175"/>
      <c r="D12" s="173"/>
      <c r="E12" s="173"/>
      <c r="F12" s="173"/>
      <c r="G12" s="173"/>
      <c r="H12" s="173"/>
      <c r="I12" s="173"/>
      <c r="J12" s="173"/>
      <c r="K12" s="171"/>
    </row>
    <row r="13" spans="2:11" customFormat="1" ht="15" customHeight="1">
      <c r="B13" s="174"/>
      <c r="C13" s="175"/>
      <c r="D13" s="176" t="s">
        <v>485</v>
      </c>
      <c r="E13" s="173"/>
      <c r="F13" s="173"/>
      <c r="G13" s="173"/>
      <c r="H13" s="173"/>
      <c r="I13" s="173"/>
      <c r="J13" s="173"/>
      <c r="K13" s="171"/>
    </row>
    <row r="14" spans="2:11" customFormat="1" ht="12.75" customHeight="1">
      <c r="B14" s="174"/>
      <c r="C14" s="175"/>
      <c r="D14" s="175"/>
      <c r="E14" s="175"/>
      <c r="F14" s="175"/>
      <c r="G14" s="175"/>
      <c r="H14" s="175"/>
      <c r="I14" s="175"/>
      <c r="J14" s="175"/>
      <c r="K14" s="171"/>
    </row>
    <row r="15" spans="2:11" customFormat="1" ht="15" customHeight="1">
      <c r="B15" s="174"/>
      <c r="C15" s="175"/>
      <c r="D15" s="285" t="s">
        <v>486</v>
      </c>
      <c r="E15" s="285"/>
      <c r="F15" s="285"/>
      <c r="G15" s="285"/>
      <c r="H15" s="285"/>
      <c r="I15" s="285"/>
      <c r="J15" s="285"/>
      <c r="K15" s="171"/>
    </row>
    <row r="16" spans="2:11" customFormat="1" ht="15" customHeight="1">
      <c r="B16" s="174"/>
      <c r="C16" s="175"/>
      <c r="D16" s="285" t="s">
        <v>487</v>
      </c>
      <c r="E16" s="285"/>
      <c r="F16" s="285"/>
      <c r="G16" s="285"/>
      <c r="H16" s="285"/>
      <c r="I16" s="285"/>
      <c r="J16" s="285"/>
      <c r="K16" s="171"/>
    </row>
    <row r="17" spans="2:11" customFormat="1" ht="15" customHeight="1">
      <c r="B17" s="174"/>
      <c r="C17" s="175"/>
      <c r="D17" s="285" t="s">
        <v>488</v>
      </c>
      <c r="E17" s="285"/>
      <c r="F17" s="285"/>
      <c r="G17" s="285"/>
      <c r="H17" s="285"/>
      <c r="I17" s="285"/>
      <c r="J17" s="285"/>
      <c r="K17" s="171"/>
    </row>
    <row r="18" spans="2:11" customFormat="1" ht="15" customHeight="1">
      <c r="B18" s="174"/>
      <c r="C18" s="175"/>
      <c r="D18" s="175"/>
      <c r="E18" s="177" t="s">
        <v>77</v>
      </c>
      <c r="F18" s="285" t="s">
        <v>489</v>
      </c>
      <c r="G18" s="285"/>
      <c r="H18" s="285"/>
      <c r="I18" s="285"/>
      <c r="J18" s="285"/>
      <c r="K18" s="171"/>
    </row>
    <row r="19" spans="2:11" customFormat="1" ht="15" customHeight="1">
      <c r="B19" s="174"/>
      <c r="C19" s="175"/>
      <c r="D19" s="175"/>
      <c r="E19" s="177" t="s">
        <v>490</v>
      </c>
      <c r="F19" s="285" t="s">
        <v>491</v>
      </c>
      <c r="G19" s="285"/>
      <c r="H19" s="285"/>
      <c r="I19" s="285"/>
      <c r="J19" s="285"/>
      <c r="K19" s="171"/>
    </row>
    <row r="20" spans="2:11" customFormat="1" ht="15" customHeight="1">
      <c r="B20" s="174"/>
      <c r="C20" s="175"/>
      <c r="D20" s="175"/>
      <c r="E20" s="177" t="s">
        <v>492</v>
      </c>
      <c r="F20" s="285" t="s">
        <v>493</v>
      </c>
      <c r="G20" s="285"/>
      <c r="H20" s="285"/>
      <c r="I20" s="285"/>
      <c r="J20" s="285"/>
      <c r="K20" s="171"/>
    </row>
    <row r="21" spans="2:11" customFormat="1" ht="15" customHeight="1">
      <c r="B21" s="174"/>
      <c r="C21" s="175"/>
      <c r="D21" s="175"/>
      <c r="E21" s="177" t="s">
        <v>494</v>
      </c>
      <c r="F21" s="285" t="s">
        <v>495</v>
      </c>
      <c r="G21" s="285"/>
      <c r="H21" s="285"/>
      <c r="I21" s="285"/>
      <c r="J21" s="285"/>
      <c r="K21" s="171"/>
    </row>
    <row r="22" spans="2:11" customFormat="1" ht="15" customHeight="1">
      <c r="B22" s="174"/>
      <c r="C22" s="175"/>
      <c r="D22" s="175"/>
      <c r="E22" s="177" t="s">
        <v>496</v>
      </c>
      <c r="F22" s="285" t="s">
        <v>497</v>
      </c>
      <c r="G22" s="285"/>
      <c r="H22" s="285"/>
      <c r="I22" s="285"/>
      <c r="J22" s="285"/>
      <c r="K22" s="171"/>
    </row>
    <row r="23" spans="2:11" customFormat="1" ht="15" customHeight="1">
      <c r="B23" s="174"/>
      <c r="C23" s="175"/>
      <c r="D23" s="175"/>
      <c r="E23" s="177" t="s">
        <v>498</v>
      </c>
      <c r="F23" s="285" t="s">
        <v>499</v>
      </c>
      <c r="G23" s="285"/>
      <c r="H23" s="285"/>
      <c r="I23" s="285"/>
      <c r="J23" s="285"/>
      <c r="K23" s="171"/>
    </row>
    <row r="24" spans="2:11" customFormat="1" ht="12.75" customHeight="1">
      <c r="B24" s="174"/>
      <c r="C24" s="175"/>
      <c r="D24" s="175"/>
      <c r="E24" s="175"/>
      <c r="F24" s="175"/>
      <c r="G24" s="175"/>
      <c r="H24" s="175"/>
      <c r="I24" s="175"/>
      <c r="J24" s="175"/>
      <c r="K24" s="171"/>
    </row>
    <row r="25" spans="2:11" customFormat="1" ht="15" customHeight="1">
      <c r="B25" s="174"/>
      <c r="C25" s="285" t="s">
        <v>500</v>
      </c>
      <c r="D25" s="285"/>
      <c r="E25" s="285"/>
      <c r="F25" s="285"/>
      <c r="G25" s="285"/>
      <c r="H25" s="285"/>
      <c r="I25" s="285"/>
      <c r="J25" s="285"/>
      <c r="K25" s="171"/>
    </row>
    <row r="26" spans="2:11" customFormat="1" ht="15" customHeight="1">
      <c r="B26" s="174"/>
      <c r="C26" s="285" t="s">
        <v>501</v>
      </c>
      <c r="D26" s="285"/>
      <c r="E26" s="285"/>
      <c r="F26" s="285"/>
      <c r="G26" s="285"/>
      <c r="H26" s="285"/>
      <c r="I26" s="285"/>
      <c r="J26" s="285"/>
      <c r="K26" s="171"/>
    </row>
    <row r="27" spans="2:11" customFormat="1" ht="15" customHeight="1">
      <c r="B27" s="174"/>
      <c r="C27" s="173"/>
      <c r="D27" s="285" t="s">
        <v>502</v>
      </c>
      <c r="E27" s="285"/>
      <c r="F27" s="285"/>
      <c r="G27" s="285"/>
      <c r="H27" s="285"/>
      <c r="I27" s="285"/>
      <c r="J27" s="285"/>
      <c r="K27" s="171"/>
    </row>
    <row r="28" spans="2:11" customFormat="1" ht="15" customHeight="1">
      <c r="B28" s="174"/>
      <c r="C28" s="175"/>
      <c r="D28" s="285" t="s">
        <v>503</v>
      </c>
      <c r="E28" s="285"/>
      <c r="F28" s="285"/>
      <c r="G28" s="285"/>
      <c r="H28" s="285"/>
      <c r="I28" s="285"/>
      <c r="J28" s="285"/>
      <c r="K28" s="171"/>
    </row>
    <row r="29" spans="2:11" customFormat="1" ht="12.75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1"/>
    </row>
    <row r="30" spans="2:11" customFormat="1" ht="15" customHeight="1">
      <c r="B30" s="174"/>
      <c r="C30" s="175"/>
      <c r="D30" s="285" t="s">
        <v>504</v>
      </c>
      <c r="E30" s="285"/>
      <c r="F30" s="285"/>
      <c r="G30" s="285"/>
      <c r="H30" s="285"/>
      <c r="I30" s="285"/>
      <c r="J30" s="285"/>
      <c r="K30" s="171"/>
    </row>
    <row r="31" spans="2:11" customFormat="1" ht="15" customHeight="1">
      <c r="B31" s="174"/>
      <c r="C31" s="175"/>
      <c r="D31" s="285" t="s">
        <v>505</v>
      </c>
      <c r="E31" s="285"/>
      <c r="F31" s="285"/>
      <c r="G31" s="285"/>
      <c r="H31" s="285"/>
      <c r="I31" s="285"/>
      <c r="J31" s="285"/>
      <c r="K31" s="171"/>
    </row>
    <row r="32" spans="2:11" customFormat="1" ht="12.75" customHeight="1">
      <c r="B32" s="174"/>
      <c r="C32" s="175"/>
      <c r="D32" s="175"/>
      <c r="E32" s="175"/>
      <c r="F32" s="175"/>
      <c r="G32" s="175"/>
      <c r="H32" s="175"/>
      <c r="I32" s="175"/>
      <c r="J32" s="175"/>
      <c r="K32" s="171"/>
    </row>
    <row r="33" spans="2:11" customFormat="1" ht="15" customHeight="1">
      <c r="B33" s="174"/>
      <c r="C33" s="175"/>
      <c r="D33" s="285" t="s">
        <v>506</v>
      </c>
      <c r="E33" s="285"/>
      <c r="F33" s="285"/>
      <c r="G33" s="285"/>
      <c r="H33" s="285"/>
      <c r="I33" s="285"/>
      <c r="J33" s="285"/>
      <c r="K33" s="171"/>
    </row>
    <row r="34" spans="2:11" customFormat="1" ht="15" customHeight="1">
      <c r="B34" s="174"/>
      <c r="C34" s="175"/>
      <c r="D34" s="285" t="s">
        <v>507</v>
      </c>
      <c r="E34" s="285"/>
      <c r="F34" s="285"/>
      <c r="G34" s="285"/>
      <c r="H34" s="285"/>
      <c r="I34" s="285"/>
      <c r="J34" s="285"/>
      <c r="K34" s="171"/>
    </row>
    <row r="35" spans="2:11" customFormat="1" ht="15" customHeight="1">
      <c r="B35" s="174"/>
      <c r="C35" s="175"/>
      <c r="D35" s="285" t="s">
        <v>508</v>
      </c>
      <c r="E35" s="285"/>
      <c r="F35" s="285"/>
      <c r="G35" s="285"/>
      <c r="H35" s="285"/>
      <c r="I35" s="285"/>
      <c r="J35" s="285"/>
      <c r="K35" s="171"/>
    </row>
    <row r="36" spans="2:11" customFormat="1" ht="15" customHeight="1">
      <c r="B36" s="174"/>
      <c r="C36" s="175"/>
      <c r="D36" s="173"/>
      <c r="E36" s="176" t="s">
        <v>96</v>
      </c>
      <c r="F36" s="173"/>
      <c r="G36" s="285" t="s">
        <v>509</v>
      </c>
      <c r="H36" s="285"/>
      <c r="I36" s="285"/>
      <c r="J36" s="285"/>
      <c r="K36" s="171"/>
    </row>
    <row r="37" spans="2:11" customFormat="1" ht="30.75" customHeight="1">
      <c r="B37" s="174"/>
      <c r="C37" s="175"/>
      <c r="D37" s="173"/>
      <c r="E37" s="176" t="s">
        <v>510</v>
      </c>
      <c r="F37" s="173"/>
      <c r="G37" s="285" t="s">
        <v>511</v>
      </c>
      <c r="H37" s="285"/>
      <c r="I37" s="285"/>
      <c r="J37" s="285"/>
      <c r="K37" s="171"/>
    </row>
    <row r="38" spans="2:11" customFormat="1" ht="15" customHeight="1">
      <c r="B38" s="174"/>
      <c r="C38" s="175"/>
      <c r="D38" s="173"/>
      <c r="E38" s="176" t="s">
        <v>51</v>
      </c>
      <c r="F38" s="173"/>
      <c r="G38" s="285" t="s">
        <v>512</v>
      </c>
      <c r="H38" s="285"/>
      <c r="I38" s="285"/>
      <c r="J38" s="285"/>
      <c r="K38" s="171"/>
    </row>
    <row r="39" spans="2:11" customFormat="1" ht="15" customHeight="1">
      <c r="B39" s="174"/>
      <c r="C39" s="175"/>
      <c r="D39" s="173"/>
      <c r="E39" s="176" t="s">
        <v>52</v>
      </c>
      <c r="F39" s="173"/>
      <c r="G39" s="285" t="s">
        <v>513</v>
      </c>
      <c r="H39" s="285"/>
      <c r="I39" s="285"/>
      <c r="J39" s="285"/>
      <c r="K39" s="171"/>
    </row>
    <row r="40" spans="2:11" customFormat="1" ht="15" customHeight="1">
      <c r="B40" s="174"/>
      <c r="C40" s="175"/>
      <c r="D40" s="173"/>
      <c r="E40" s="176" t="s">
        <v>97</v>
      </c>
      <c r="F40" s="173"/>
      <c r="G40" s="285" t="s">
        <v>514</v>
      </c>
      <c r="H40" s="285"/>
      <c r="I40" s="285"/>
      <c r="J40" s="285"/>
      <c r="K40" s="171"/>
    </row>
    <row r="41" spans="2:11" customFormat="1" ht="15" customHeight="1">
      <c r="B41" s="174"/>
      <c r="C41" s="175"/>
      <c r="D41" s="173"/>
      <c r="E41" s="176" t="s">
        <v>98</v>
      </c>
      <c r="F41" s="173"/>
      <c r="G41" s="285" t="s">
        <v>515</v>
      </c>
      <c r="H41" s="285"/>
      <c r="I41" s="285"/>
      <c r="J41" s="285"/>
      <c r="K41" s="171"/>
    </row>
    <row r="42" spans="2:11" customFormat="1" ht="15" customHeight="1">
      <c r="B42" s="174"/>
      <c r="C42" s="175"/>
      <c r="D42" s="173"/>
      <c r="E42" s="176" t="s">
        <v>516</v>
      </c>
      <c r="F42" s="173"/>
      <c r="G42" s="285" t="s">
        <v>517</v>
      </c>
      <c r="H42" s="285"/>
      <c r="I42" s="285"/>
      <c r="J42" s="285"/>
      <c r="K42" s="171"/>
    </row>
    <row r="43" spans="2:11" customFormat="1" ht="15" customHeight="1">
      <c r="B43" s="174"/>
      <c r="C43" s="175"/>
      <c r="D43" s="173"/>
      <c r="E43" s="176"/>
      <c r="F43" s="173"/>
      <c r="G43" s="285" t="s">
        <v>518</v>
      </c>
      <c r="H43" s="285"/>
      <c r="I43" s="285"/>
      <c r="J43" s="285"/>
      <c r="K43" s="171"/>
    </row>
    <row r="44" spans="2:11" customFormat="1" ht="15" customHeight="1">
      <c r="B44" s="174"/>
      <c r="C44" s="175"/>
      <c r="D44" s="173"/>
      <c r="E44" s="176" t="s">
        <v>519</v>
      </c>
      <c r="F44" s="173"/>
      <c r="G44" s="285" t="s">
        <v>520</v>
      </c>
      <c r="H44" s="285"/>
      <c r="I44" s="285"/>
      <c r="J44" s="285"/>
      <c r="K44" s="171"/>
    </row>
    <row r="45" spans="2:11" customFormat="1" ht="15" customHeight="1">
      <c r="B45" s="174"/>
      <c r="C45" s="175"/>
      <c r="D45" s="173"/>
      <c r="E45" s="176" t="s">
        <v>100</v>
      </c>
      <c r="F45" s="173"/>
      <c r="G45" s="285" t="s">
        <v>521</v>
      </c>
      <c r="H45" s="285"/>
      <c r="I45" s="285"/>
      <c r="J45" s="285"/>
      <c r="K45" s="171"/>
    </row>
    <row r="46" spans="2:11" customFormat="1" ht="12.75" customHeight="1">
      <c r="B46" s="174"/>
      <c r="C46" s="175"/>
      <c r="D46" s="173"/>
      <c r="E46" s="173"/>
      <c r="F46" s="173"/>
      <c r="G46" s="173"/>
      <c r="H46" s="173"/>
      <c r="I46" s="173"/>
      <c r="J46" s="173"/>
      <c r="K46" s="171"/>
    </row>
    <row r="47" spans="2:11" customFormat="1" ht="15" customHeight="1">
      <c r="B47" s="174"/>
      <c r="C47" s="175"/>
      <c r="D47" s="285" t="s">
        <v>522</v>
      </c>
      <c r="E47" s="285"/>
      <c r="F47" s="285"/>
      <c r="G47" s="285"/>
      <c r="H47" s="285"/>
      <c r="I47" s="285"/>
      <c r="J47" s="285"/>
      <c r="K47" s="171"/>
    </row>
    <row r="48" spans="2:11" customFormat="1" ht="15" customHeight="1">
      <c r="B48" s="174"/>
      <c r="C48" s="175"/>
      <c r="D48" s="175"/>
      <c r="E48" s="285" t="s">
        <v>523</v>
      </c>
      <c r="F48" s="285"/>
      <c r="G48" s="285"/>
      <c r="H48" s="285"/>
      <c r="I48" s="285"/>
      <c r="J48" s="285"/>
      <c r="K48" s="171"/>
    </row>
    <row r="49" spans="2:11" customFormat="1" ht="15" customHeight="1">
      <c r="B49" s="174"/>
      <c r="C49" s="175"/>
      <c r="D49" s="175"/>
      <c r="E49" s="285" t="s">
        <v>524</v>
      </c>
      <c r="F49" s="285"/>
      <c r="G49" s="285"/>
      <c r="H49" s="285"/>
      <c r="I49" s="285"/>
      <c r="J49" s="285"/>
      <c r="K49" s="171"/>
    </row>
    <row r="50" spans="2:11" customFormat="1" ht="15" customHeight="1">
      <c r="B50" s="174"/>
      <c r="C50" s="175"/>
      <c r="D50" s="175"/>
      <c r="E50" s="285" t="s">
        <v>525</v>
      </c>
      <c r="F50" s="285"/>
      <c r="G50" s="285"/>
      <c r="H50" s="285"/>
      <c r="I50" s="285"/>
      <c r="J50" s="285"/>
      <c r="K50" s="171"/>
    </row>
    <row r="51" spans="2:11" customFormat="1" ht="15" customHeight="1">
      <c r="B51" s="174"/>
      <c r="C51" s="175"/>
      <c r="D51" s="285" t="s">
        <v>526</v>
      </c>
      <c r="E51" s="285"/>
      <c r="F51" s="285"/>
      <c r="G51" s="285"/>
      <c r="H51" s="285"/>
      <c r="I51" s="285"/>
      <c r="J51" s="285"/>
      <c r="K51" s="171"/>
    </row>
    <row r="52" spans="2:11" customFormat="1" ht="25.5" customHeight="1">
      <c r="B52" s="170"/>
      <c r="C52" s="286" t="s">
        <v>527</v>
      </c>
      <c r="D52" s="286"/>
      <c r="E52" s="286"/>
      <c r="F52" s="286"/>
      <c r="G52" s="286"/>
      <c r="H52" s="286"/>
      <c r="I52" s="286"/>
      <c r="J52" s="286"/>
      <c r="K52" s="171"/>
    </row>
    <row r="53" spans="2:11" customFormat="1" ht="5.25" customHeight="1">
      <c r="B53" s="170"/>
      <c r="C53" s="172"/>
      <c r="D53" s="172"/>
      <c r="E53" s="172"/>
      <c r="F53" s="172"/>
      <c r="G53" s="172"/>
      <c r="H53" s="172"/>
      <c r="I53" s="172"/>
      <c r="J53" s="172"/>
      <c r="K53" s="171"/>
    </row>
    <row r="54" spans="2:11" customFormat="1" ht="15" customHeight="1">
      <c r="B54" s="170"/>
      <c r="C54" s="285" t="s">
        <v>528</v>
      </c>
      <c r="D54" s="285"/>
      <c r="E54" s="285"/>
      <c r="F54" s="285"/>
      <c r="G54" s="285"/>
      <c r="H54" s="285"/>
      <c r="I54" s="285"/>
      <c r="J54" s="285"/>
      <c r="K54" s="171"/>
    </row>
    <row r="55" spans="2:11" customFormat="1" ht="15" customHeight="1">
      <c r="B55" s="170"/>
      <c r="C55" s="285" t="s">
        <v>529</v>
      </c>
      <c r="D55" s="285"/>
      <c r="E55" s="285"/>
      <c r="F55" s="285"/>
      <c r="G55" s="285"/>
      <c r="H55" s="285"/>
      <c r="I55" s="285"/>
      <c r="J55" s="285"/>
      <c r="K55" s="171"/>
    </row>
    <row r="56" spans="2:11" customFormat="1" ht="12.75" customHeight="1">
      <c r="B56" s="170"/>
      <c r="C56" s="173"/>
      <c r="D56" s="173"/>
      <c r="E56" s="173"/>
      <c r="F56" s="173"/>
      <c r="G56" s="173"/>
      <c r="H56" s="173"/>
      <c r="I56" s="173"/>
      <c r="J56" s="173"/>
      <c r="K56" s="171"/>
    </row>
    <row r="57" spans="2:11" customFormat="1" ht="15" customHeight="1">
      <c r="B57" s="170"/>
      <c r="C57" s="285" t="s">
        <v>530</v>
      </c>
      <c r="D57" s="285"/>
      <c r="E57" s="285"/>
      <c r="F57" s="285"/>
      <c r="G57" s="285"/>
      <c r="H57" s="285"/>
      <c r="I57" s="285"/>
      <c r="J57" s="285"/>
      <c r="K57" s="171"/>
    </row>
    <row r="58" spans="2:11" customFormat="1" ht="15" customHeight="1">
      <c r="B58" s="170"/>
      <c r="C58" s="175"/>
      <c r="D58" s="285" t="s">
        <v>531</v>
      </c>
      <c r="E58" s="285"/>
      <c r="F58" s="285"/>
      <c r="G58" s="285"/>
      <c r="H58" s="285"/>
      <c r="I58" s="285"/>
      <c r="J58" s="285"/>
      <c r="K58" s="171"/>
    </row>
    <row r="59" spans="2:11" customFormat="1" ht="15" customHeight="1">
      <c r="B59" s="170"/>
      <c r="C59" s="175"/>
      <c r="D59" s="285" t="s">
        <v>532</v>
      </c>
      <c r="E59" s="285"/>
      <c r="F59" s="285"/>
      <c r="G59" s="285"/>
      <c r="H59" s="285"/>
      <c r="I59" s="285"/>
      <c r="J59" s="285"/>
      <c r="K59" s="171"/>
    </row>
    <row r="60" spans="2:11" customFormat="1" ht="15" customHeight="1">
      <c r="B60" s="170"/>
      <c r="C60" s="175"/>
      <c r="D60" s="285" t="s">
        <v>533</v>
      </c>
      <c r="E60" s="285"/>
      <c r="F60" s="285"/>
      <c r="G60" s="285"/>
      <c r="H60" s="285"/>
      <c r="I60" s="285"/>
      <c r="J60" s="285"/>
      <c r="K60" s="171"/>
    </row>
    <row r="61" spans="2:11" customFormat="1" ht="15" customHeight="1">
      <c r="B61" s="170"/>
      <c r="C61" s="175"/>
      <c r="D61" s="285" t="s">
        <v>534</v>
      </c>
      <c r="E61" s="285"/>
      <c r="F61" s="285"/>
      <c r="G61" s="285"/>
      <c r="H61" s="285"/>
      <c r="I61" s="285"/>
      <c r="J61" s="285"/>
      <c r="K61" s="171"/>
    </row>
    <row r="62" spans="2:11" customFormat="1" ht="15" customHeight="1">
      <c r="B62" s="170"/>
      <c r="C62" s="175"/>
      <c r="D62" s="288" t="s">
        <v>535</v>
      </c>
      <c r="E62" s="288"/>
      <c r="F62" s="288"/>
      <c r="G62" s="288"/>
      <c r="H62" s="288"/>
      <c r="I62" s="288"/>
      <c r="J62" s="288"/>
      <c r="K62" s="171"/>
    </row>
    <row r="63" spans="2:11" customFormat="1" ht="15" customHeight="1">
      <c r="B63" s="170"/>
      <c r="C63" s="175"/>
      <c r="D63" s="285" t="s">
        <v>536</v>
      </c>
      <c r="E63" s="285"/>
      <c r="F63" s="285"/>
      <c r="G63" s="285"/>
      <c r="H63" s="285"/>
      <c r="I63" s="285"/>
      <c r="J63" s="285"/>
      <c r="K63" s="171"/>
    </row>
    <row r="64" spans="2:11" customFormat="1" ht="12.75" customHeight="1">
      <c r="B64" s="170"/>
      <c r="C64" s="175"/>
      <c r="D64" s="175"/>
      <c r="E64" s="178"/>
      <c r="F64" s="175"/>
      <c r="G64" s="175"/>
      <c r="H64" s="175"/>
      <c r="I64" s="175"/>
      <c r="J64" s="175"/>
      <c r="K64" s="171"/>
    </row>
    <row r="65" spans="2:11" customFormat="1" ht="15" customHeight="1">
      <c r="B65" s="170"/>
      <c r="C65" s="175"/>
      <c r="D65" s="285" t="s">
        <v>537</v>
      </c>
      <c r="E65" s="285"/>
      <c r="F65" s="285"/>
      <c r="G65" s="285"/>
      <c r="H65" s="285"/>
      <c r="I65" s="285"/>
      <c r="J65" s="285"/>
      <c r="K65" s="171"/>
    </row>
    <row r="66" spans="2:11" customFormat="1" ht="15" customHeight="1">
      <c r="B66" s="170"/>
      <c r="C66" s="175"/>
      <c r="D66" s="288" t="s">
        <v>538</v>
      </c>
      <c r="E66" s="288"/>
      <c r="F66" s="288"/>
      <c r="G66" s="288"/>
      <c r="H66" s="288"/>
      <c r="I66" s="288"/>
      <c r="J66" s="288"/>
      <c r="K66" s="171"/>
    </row>
    <row r="67" spans="2:11" customFormat="1" ht="15" customHeight="1">
      <c r="B67" s="170"/>
      <c r="C67" s="175"/>
      <c r="D67" s="285" t="s">
        <v>539</v>
      </c>
      <c r="E67" s="285"/>
      <c r="F67" s="285"/>
      <c r="G67" s="285"/>
      <c r="H67" s="285"/>
      <c r="I67" s="285"/>
      <c r="J67" s="285"/>
      <c r="K67" s="171"/>
    </row>
    <row r="68" spans="2:11" customFormat="1" ht="15" customHeight="1">
      <c r="B68" s="170"/>
      <c r="C68" s="175"/>
      <c r="D68" s="285" t="s">
        <v>540</v>
      </c>
      <c r="E68" s="285"/>
      <c r="F68" s="285"/>
      <c r="G68" s="285"/>
      <c r="H68" s="285"/>
      <c r="I68" s="285"/>
      <c r="J68" s="285"/>
      <c r="K68" s="171"/>
    </row>
    <row r="69" spans="2:11" customFormat="1" ht="15" customHeight="1">
      <c r="B69" s="170"/>
      <c r="C69" s="175"/>
      <c r="D69" s="285" t="s">
        <v>541</v>
      </c>
      <c r="E69" s="285"/>
      <c r="F69" s="285"/>
      <c r="G69" s="285"/>
      <c r="H69" s="285"/>
      <c r="I69" s="285"/>
      <c r="J69" s="285"/>
      <c r="K69" s="171"/>
    </row>
    <row r="70" spans="2:11" customFormat="1" ht="15" customHeight="1">
      <c r="B70" s="170"/>
      <c r="C70" s="175"/>
      <c r="D70" s="285" t="s">
        <v>542</v>
      </c>
      <c r="E70" s="285"/>
      <c r="F70" s="285"/>
      <c r="G70" s="285"/>
      <c r="H70" s="285"/>
      <c r="I70" s="285"/>
      <c r="J70" s="285"/>
      <c r="K70" s="171"/>
    </row>
    <row r="71" spans="2:11" customFormat="1" ht="12.75" customHeight="1">
      <c r="B71" s="179"/>
      <c r="C71" s="180"/>
      <c r="D71" s="180"/>
      <c r="E71" s="180"/>
      <c r="F71" s="180"/>
      <c r="G71" s="180"/>
      <c r="H71" s="180"/>
      <c r="I71" s="180"/>
      <c r="J71" s="180"/>
      <c r="K71" s="181"/>
    </row>
    <row r="72" spans="2:11" customFormat="1" ht="18.75" customHeight="1">
      <c r="B72" s="182"/>
      <c r="C72" s="182"/>
      <c r="D72" s="182"/>
      <c r="E72" s="182"/>
      <c r="F72" s="182"/>
      <c r="G72" s="182"/>
      <c r="H72" s="182"/>
      <c r="I72" s="182"/>
      <c r="J72" s="182"/>
      <c r="K72" s="183"/>
    </row>
    <row r="73" spans="2:11" customFormat="1" ht="18.75" customHeight="1">
      <c r="B73" s="183"/>
      <c r="C73" s="183"/>
      <c r="D73" s="183"/>
      <c r="E73" s="183"/>
      <c r="F73" s="183"/>
      <c r="G73" s="183"/>
      <c r="H73" s="183"/>
      <c r="I73" s="183"/>
      <c r="J73" s="183"/>
      <c r="K73" s="183"/>
    </row>
    <row r="74" spans="2:11" customFormat="1" ht="7.5" customHeight="1">
      <c r="B74" s="184"/>
      <c r="C74" s="185"/>
      <c r="D74" s="185"/>
      <c r="E74" s="185"/>
      <c r="F74" s="185"/>
      <c r="G74" s="185"/>
      <c r="H74" s="185"/>
      <c r="I74" s="185"/>
      <c r="J74" s="185"/>
      <c r="K74" s="186"/>
    </row>
    <row r="75" spans="2:11" customFormat="1" ht="45" customHeight="1">
      <c r="B75" s="187"/>
      <c r="C75" s="289" t="s">
        <v>543</v>
      </c>
      <c r="D75" s="289"/>
      <c r="E75" s="289"/>
      <c r="F75" s="289"/>
      <c r="G75" s="289"/>
      <c r="H75" s="289"/>
      <c r="I75" s="289"/>
      <c r="J75" s="289"/>
      <c r="K75" s="188"/>
    </row>
    <row r="76" spans="2:11" customFormat="1" ht="17.25" customHeight="1">
      <c r="B76" s="187"/>
      <c r="C76" s="189" t="s">
        <v>544</v>
      </c>
      <c r="D76" s="189"/>
      <c r="E76" s="189"/>
      <c r="F76" s="189" t="s">
        <v>545</v>
      </c>
      <c r="G76" s="190"/>
      <c r="H76" s="189" t="s">
        <v>52</v>
      </c>
      <c r="I76" s="189" t="s">
        <v>55</v>
      </c>
      <c r="J76" s="189" t="s">
        <v>546</v>
      </c>
      <c r="K76" s="188"/>
    </row>
    <row r="77" spans="2:11" customFormat="1" ht="17.25" customHeight="1">
      <c r="B77" s="187"/>
      <c r="C77" s="191" t="s">
        <v>547</v>
      </c>
      <c r="D77" s="191"/>
      <c r="E77" s="191"/>
      <c r="F77" s="192" t="s">
        <v>548</v>
      </c>
      <c r="G77" s="193"/>
      <c r="H77" s="191"/>
      <c r="I77" s="191"/>
      <c r="J77" s="191" t="s">
        <v>549</v>
      </c>
      <c r="K77" s="188"/>
    </row>
    <row r="78" spans="2:11" customFormat="1" ht="5.25" customHeight="1">
      <c r="B78" s="187"/>
      <c r="C78" s="194"/>
      <c r="D78" s="194"/>
      <c r="E78" s="194"/>
      <c r="F78" s="194"/>
      <c r="G78" s="195"/>
      <c r="H78" s="194"/>
      <c r="I78" s="194"/>
      <c r="J78" s="194"/>
      <c r="K78" s="188"/>
    </row>
    <row r="79" spans="2:11" customFormat="1" ht="15" customHeight="1">
      <c r="B79" s="187"/>
      <c r="C79" s="176" t="s">
        <v>51</v>
      </c>
      <c r="D79" s="196"/>
      <c r="E79" s="196"/>
      <c r="F79" s="197" t="s">
        <v>550</v>
      </c>
      <c r="G79" s="198"/>
      <c r="H79" s="176" t="s">
        <v>551</v>
      </c>
      <c r="I79" s="176" t="s">
        <v>552</v>
      </c>
      <c r="J79" s="176">
        <v>20</v>
      </c>
      <c r="K79" s="188"/>
    </row>
    <row r="80" spans="2:11" customFormat="1" ht="15" customHeight="1">
      <c r="B80" s="187"/>
      <c r="C80" s="176" t="s">
        <v>553</v>
      </c>
      <c r="D80" s="176"/>
      <c r="E80" s="176"/>
      <c r="F80" s="197" t="s">
        <v>550</v>
      </c>
      <c r="G80" s="198"/>
      <c r="H80" s="176" t="s">
        <v>554</v>
      </c>
      <c r="I80" s="176" t="s">
        <v>552</v>
      </c>
      <c r="J80" s="176">
        <v>120</v>
      </c>
      <c r="K80" s="188"/>
    </row>
    <row r="81" spans="2:11" customFormat="1" ht="15" customHeight="1">
      <c r="B81" s="199"/>
      <c r="C81" s="176" t="s">
        <v>555</v>
      </c>
      <c r="D81" s="176"/>
      <c r="E81" s="176"/>
      <c r="F81" s="197" t="s">
        <v>556</v>
      </c>
      <c r="G81" s="198"/>
      <c r="H81" s="176" t="s">
        <v>557</v>
      </c>
      <c r="I81" s="176" t="s">
        <v>552</v>
      </c>
      <c r="J81" s="176">
        <v>50</v>
      </c>
      <c r="K81" s="188"/>
    </row>
    <row r="82" spans="2:11" customFormat="1" ht="15" customHeight="1">
      <c r="B82" s="199"/>
      <c r="C82" s="176" t="s">
        <v>558</v>
      </c>
      <c r="D82" s="176"/>
      <c r="E82" s="176"/>
      <c r="F82" s="197" t="s">
        <v>550</v>
      </c>
      <c r="G82" s="198"/>
      <c r="H82" s="176" t="s">
        <v>559</v>
      </c>
      <c r="I82" s="176" t="s">
        <v>560</v>
      </c>
      <c r="J82" s="176"/>
      <c r="K82" s="188"/>
    </row>
    <row r="83" spans="2:11" customFormat="1" ht="15" customHeight="1">
      <c r="B83" s="199"/>
      <c r="C83" s="176" t="s">
        <v>561</v>
      </c>
      <c r="D83" s="176"/>
      <c r="E83" s="176"/>
      <c r="F83" s="197" t="s">
        <v>556</v>
      </c>
      <c r="G83" s="176"/>
      <c r="H83" s="176" t="s">
        <v>562</v>
      </c>
      <c r="I83" s="176" t="s">
        <v>552</v>
      </c>
      <c r="J83" s="176">
        <v>15</v>
      </c>
      <c r="K83" s="188"/>
    </row>
    <row r="84" spans="2:11" customFormat="1" ht="15" customHeight="1">
      <c r="B84" s="199"/>
      <c r="C84" s="176" t="s">
        <v>563</v>
      </c>
      <c r="D84" s="176"/>
      <c r="E84" s="176"/>
      <c r="F84" s="197" t="s">
        <v>556</v>
      </c>
      <c r="G84" s="176"/>
      <c r="H84" s="176" t="s">
        <v>564</v>
      </c>
      <c r="I84" s="176" t="s">
        <v>552</v>
      </c>
      <c r="J84" s="176">
        <v>15</v>
      </c>
      <c r="K84" s="188"/>
    </row>
    <row r="85" spans="2:11" customFormat="1" ht="15" customHeight="1">
      <c r="B85" s="199"/>
      <c r="C85" s="176" t="s">
        <v>565</v>
      </c>
      <c r="D85" s="176"/>
      <c r="E85" s="176"/>
      <c r="F85" s="197" t="s">
        <v>556</v>
      </c>
      <c r="G85" s="176"/>
      <c r="H85" s="176" t="s">
        <v>566</v>
      </c>
      <c r="I85" s="176" t="s">
        <v>552</v>
      </c>
      <c r="J85" s="176">
        <v>20</v>
      </c>
      <c r="K85" s="188"/>
    </row>
    <row r="86" spans="2:11" customFormat="1" ht="15" customHeight="1">
      <c r="B86" s="199"/>
      <c r="C86" s="176" t="s">
        <v>567</v>
      </c>
      <c r="D86" s="176"/>
      <c r="E86" s="176"/>
      <c r="F86" s="197" t="s">
        <v>556</v>
      </c>
      <c r="G86" s="176"/>
      <c r="H86" s="176" t="s">
        <v>568</v>
      </c>
      <c r="I86" s="176" t="s">
        <v>552</v>
      </c>
      <c r="J86" s="176">
        <v>20</v>
      </c>
      <c r="K86" s="188"/>
    </row>
    <row r="87" spans="2:11" customFormat="1" ht="15" customHeight="1">
      <c r="B87" s="199"/>
      <c r="C87" s="176" t="s">
        <v>569</v>
      </c>
      <c r="D87" s="176"/>
      <c r="E87" s="176"/>
      <c r="F87" s="197" t="s">
        <v>556</v>
      </c>
      <c r="G87" s="198"/>
      <c r="H87" s="176" t="s">
        <v>570</v>
      </c>
      <c r="I87" s="176" t="s">
        <v>552</v>
      </c>
      <c r="J87" s="176">
        <v>50</v>
      </c>
      <c r="K87" s="188"/>
    </row>
    <row r="88" spans="2:11" customFormat="1" ht="15" customHeight="1">
      <c r="B88" s="199"/>
      <c r="C88" s="176" t="s">
        <v>571</v>
      </c>
      <c r="D88" s="176"/>
      <c r="E88" s="176"/>
      <c r="F88" s="197" t="s">
        <v>556</v>
      </c>
      <c r="G88" s="198"/>
      <c r="H88" s="176" t="s">
        <v>572</v>
      </c>
      <c r="I88" s="176" t="s">
        <v>552</v>
      </c>
      <c r="J88" s="176">
        <v>20</v>
      </c>
      <c r="K88" s="188"/>
    </row>
    <row r="89" spans="2:11" customFormat="1" ht="15" customHeight="1">
      <c r="B89" s="199"/>
      <c r="C89" s="176" t="s">
        <v>573</v>
      </c>
      <c r="D89" s="176"/>
      <c r="E89" s="176"/>
      <c r="F89" s="197" t="s">
        <v>556</v>
      </c>
      <c r="G89" s="198"/>
      <c r="H89" s="176" t="s">
        <v>574</v>
      </c>
      <c r="I89" s="176" t="s">
        <v>552</v>
      </c>
      <c r="J89" s="176">
        <v>20</v>
      </c>
      <c r="K89" s="188"/>
    </row>
    <row r="90" spans="2:11" customFormat="1" ht="15" customHeight="1">
      <c r="B90" s="199"/>
      <c r="C90" s="176" t="s">
        <v>575</v>
      </c>
      <c r="D90" s="176"/>
      <c r="E90" s="176"/>
      <c r="F90" s="197" t="s">
        <v>556</v>
      </c>
      <c r="G90" s="198"/>
      <c r="H90" s="176" t="s">
        <v>576</v>
      </c>
      <c r="I90" s="176" t="s">
        <v>552</v>
      </c>
      <c r="J90" s="176">
        <v>50</v>
      </c>
      <c r="K90" s="188"/>
    </row>
    <row r="91" spans="2:11" customFormat="1" ht="15" customHeight="1">
      <c r="B91" s="199"/>
      <c r="C91" s="176" t="s">
        <v>577</v>
      </c>
      <c r="D91" s="176"/>
      <c r="E91" s="176"/>
      <c r="F91" s="197" t="s">
        <v>556</v>
      </c>
      <c r="G91" s="198"/>
      <c r="H91" s="176" t="s">
        <v>577</v>
      </c>
      <c r="I91" s="176" t="s">
        <v>552</v>
      </c>
      <c r="J91" s="176">
        <v>50</v>
      </c>
      <c r="K91" s="188"/>
    </row>
    <row r="92" spans="2:11" customFormat="1" ht="15" customHeight="1">
      <c r="B92" s="199"/>
      <c r="C92" s="176" t="s">
        <v>578</v>
      </c>
      <c r="D92" s="176"/>
      <c r="E92" s="176"/>
      <c r="F92" s="197" t="s">
        <v>556</v>
      </c>
      <c r="G92" s="198"/>
      <c r="H92" s="176" t="s">
        <v>579</v>
      </c>
      <c r="I92" s="176" t="s">
        <v>552</v>
      </c>
      <c r="J92" s="176">
        <v>255</v>
      </c>
      <c r="K92" s="188"/>
    </row>
    <row r="93" spans="2:11" customFormat="1" ht="15" customHeight="1">
      <c r="B93" s="199"/>
      <c r="C93" s="176" t="s">
        <v>580</v>
      </c>
      <c r="D93" s="176"/>
      <c r="E93" s="176"/>
      <c r="F93" s="197" t="s">
        <v>550</v>
      </c>
      <c r="G93" s="198"/>
      <c r="H93" s="176" t="s">
        <v>581</v>
      </c>
      <c r="I93" s="176" t="s">
        <v>582</v>
      </c>
      <c r="J93" s="176"/>
      <c r="K93" s="188"/>
    </row>
    <row r="94" spans="2:11" customFormat="1" ht="15" customHeight="1">
      <c r="B94" s="199"/>
      <c r="C94" s="176" t="s">
        <v>583</v>
      </c>
      <c r="D94" s="176"/>
      <c r="E94" s="176"/>
      <c r="F94" s="197" t="s">
        <v>550</v>
      </c>
      <c r="G94" s="198"/>
      <c r="H94" s="176" t="s">
        <v>584</v>
      </c>
      <c r="I94" s="176" t="s">
        <v>585</v>
      </c>
      <c r="J94" s="176"/>
      <c r="K94" s="188"/>
    </row>
    <row r="95" spans="2:11" customFormat="1" ht="15" customHeight="1">
      <c r="B95" s="199"/>
      <c r="C95" s="176" t="s">
        <v>586</v>
      </c>
      <c r="D95" s="176"/>
      <c r="E95" s="176"/>
      <c r="F95" s="197" t="s">
        <v>550</v>
      </c>
      <c r="G95" s="198"/>
      <c r="H95" s="176" t="s">
        <v>586</v>
      </c>
      <c r="I95" s="176" t="s">
        <v>585</v>
      </c>
      <c r="J95" s="176"/>
      <c r="K95" s="188"/>
    </row>
    <row r="96" spans="2:11" customFormat="1" ht="15" customHeight="1">
      <c r="B96" s="199"/>
      <c r="C96" s="176" t="s">
        <v>36</v>
      </c>
      <c r="D96" s="176"/>
      <c r="E96" s="176"/>
      <c r="F96" s="197" t="s">
        <v>550</v>
      </c>
      <c r="G96" s="198"/>
      <c r="H96" s="176" t="s">
        <v>587</v>
      </c>
      <c r="I96" s="176" t="s">
        <v>585</v>
      </c>
      <c r="J96" s="176"/>
      <c r="K96" s="188"/>
    </row>
    <row r="97" spans="2:11" customFormat="1" ht="15" customHeight="1">
      <c r="B97" s="199"/>
      <c r="C97" s="176" t="s">
        <v>46</v>
      </c>
      <c r="D97" s="176"/>
      <c r="E97" s="176"/>
      <c r="F97" s="197" t="s">
        <v>550</v>
      </c>
      <c r="G97" s="198"/>
      <c r="H97" s="176" t="s">
        <v>588</v>
      </c>
      <c r="I97" s="176" t="s">
        <v>585</v>
      </c>
      <c r="J97" s="176"/>
      <c r="K97" s="188"/>
    </row>
    <row r="98" spans="2:11" customFormat="1" ht="15" customHeight="1">
      <c r="B98" s="200"/>
      <c r="C98" s="201"/>
      <c r="D98" s="201"/>
      <c r="E98" s="201"/>
      <c r="F98" s="201"/>
      <c r="G98" s="201"/>
      <c r="H98" s="201"/>
      <c r="I98" s="201"/>
      <c r="J98" s="201"/>
      <c r="K98" s="202"/>
    </row>
    <row r="99" spans="2:11" customFormat="1" ht="18.75" customHeight="1">
      <c r="B99" s="203"/>
      <c r="C99" s="204"/>
      <c r="D99" s="204"/>
      <c r="E99" s="204"/>
      <c r="F99" s="204"/>
      <c r="G99" s="204"/>
      <c r="H99" s="204"/>
      <c r="I99" s="204"/>
      <c r="J99" s="204"/>
      <c r="K99" s="203"/>
    </row>
    <row r="100" spans="2:11" customFormat="1" ht="18.75" customHeight="1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2:11" customFormat="1" ht="7.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6"/>
    </row>
    <row r="102" spans="2:11" customFormat="1" ht="45" customHeight="1">
      <c r="B102" s="187"/>
      <c r="C102" s="289" t="s">
        <v>589</v>
      </c>
      <c r="D102" s="289"/>
      <c r="E102" s="289"/>
      <c r="F102" s="289"/>
      <c r="G102" s="289"/>
      <c r="H102" s="289"/>
      <c r="I102" s="289"/>
      <c r="J102" s="289"/>
      <c r="K102" s="188"/>
    </row>
    <row r="103" spans="2:11" customFormat="1" ht="17.25" customHeight="1">
      <c r="B103" s="187"/>
      <c r="C103" s="189" t="s">
        <v>544</v>
      </c>
      <c r="D103" s="189"/>
      <c r="E103" s="189"/>
      <c r="F103" s="189" t="s">
        <v>545</v>
      </c>
      <c r="G103" s="190"/>
      <c r="H103" s="189" t="s">
        <v>52</v>
      </c>
      <c r="I103" s="189" t="s">
        <v>55</v>
      </c>
      <c r="J103" s="189" t="s">
        <v>546</v>
      </c>
      <c r="K103" s="188"/>
    </row>
    <row r="104" spans="2:11" customFormat="1" ht="17.25" customHeight="1">
      <c r="B104" s="187"/>
      <c r="C104" s="191" t="s">
        <v>547</v>
      </c>
      <c r="D104" s="191"/>
      <c r="E104" s="191"/>
      <c r="F104" s="192" t="s">
        <v>548</v>
      </c>
      <c r="G104" s="193"/>
      <c r="H104" s="191"/>
      <c r="I104" s="191"/>
      <c r="J104" s="191" t="s">
        <v>549</v>
      </c>
      <c r="K104" s="188"/>
    </row>
    <row r="105" spans="2:11" customFormat="1" ht="5.25" customHeight="1">
      <c r="B105" s="187"/>
      <c r="C105" s="189"/>
      <c r="D105" s="189"/>
      <c r="E105" s="189"/>
      <c r="F105" s="189"/>
      <c r="G105" s="205"/>
      <c r="H105" s="189"/>
      <c r="I105" s="189"/>
      <c r="J105" s="189"/>
      <c r="K105" s="188"/>
    </row>
    <row r="106" spans="2:11" customFormat="1" ht="15" customHeight="1">
      <c r="B106" s="187"/>
      <c r="C106" s="176" t="s">
        <v>51</v>
      </c>
      <c r="D106" s="196"/>
      <c r="E106" s="196"/>
      <c r="F106" s="197" t="s">
        <v>550</v>
      </c>
      <c r="G106" s="176"/>
      <c r="H106" s="176" t="s">
        <v>590</v>
      </c>
      <c r="I106" s="176" t="s">
        <v>552</v>
      </c>
      <c r="J106" s="176">
        <v>20</v>
      </c>
      <c r="K106" s="188"/>
    </row>
    <row r="107" spans="2:11" customFormat="1" ht="15" customHeight="1">
      <c r="B107" s="187"/>
      <c r="C107" s="176" t="s">
        <v>553</v>
      </c>
      <c r="D107" s="176"/>
      <c r="E107" s="176"/>
      <c r="F107" s="197" t="s">
        <v>550</v>
      </c>
      <c r="G107" s="176"/>
      <c r="H107" s="176" t="s">
        <v>590</v>
      </c>
      <c r="I107" s="176" t="s">
        <v>552</v>
      </c>
      <c r="J107" s="176">
        <v>120</v>
      </c>
      <c r="K107" s="188"/>
    </row>
    <row r="108" spans="2:11" customFormat="1" ht="15" customHeight="1">
      <c r="B108" s="199"/>
      <c r="C108" s="176" t="s">
        <v>555</v>
      </c>
      <c r="D108" s="176"/>
      <c r="E108" s="176"/>
      <c r="F108" s="197" t="s">
        <v>556</v>
      </c>
      <c r="G108" s="176"/>
      <c r="H108" s="176" t="s">
        <v>590</v>
      </c>
      <c r="I108" s="176" t="s">
        <v>552</v>
      </c>
      <c r="J108" s="176">
        <v>50</v>
      </c>
      <c r="K108" s="188"/>
    </row>
    <row r="109" spans="2:11" customFormat="1" ht="15" customHeight="1">
      <c r="B109" s="199"/>
      <c r="C109" s="176" t="s">
        <v>558</v>
      </c>
      <c r="D109" s="176"/>
      <c r="E109" s="176"/>
      <c r="F109" s="197" t="s">
        <v>550</v>
      </c>
      <c r="G109" s="176"/>
      <c r="H109" s="176" t="s">
        <v>590</v>
      </c>
      <c r="I109" s="176" t="s">
        <v>560</v>
      </c>
      <c r="J109" s="176"/>
      <c r="K109" s="188"/>
    </row>
    <row r="110" spans="2:11" customFormat="1" ht="15" customHeight="1">
      <c r="B110" s="199"/>
      <c r="C110" s="176" t="s">
        <v>569</v>
      </c>
      <c r="D110" s="176"/>
      <c r="E110" s="176"/>
      <c r="F110" s="197" t="s">
        <v>556</v>
      </c>
      <c r="G110" s="176"/>
      <c r="H110" s="176" t="s">
        <v>590</v>
      </c>
      <c r="I110" s="176" t="s">
        <v>552</v>
      </c>
      <c r="J110" s="176">
        <v>50</v>
      </c>
      <c r="K110" s="188"/>
    </row>
    <row r="111" spans="2:11" customFormat="1" ht="15" customHeight="1">
      <c r="B111" s="199"/>
      <c r="C111" s="176" t="s">
        <v>577</v>
      </c>
      <c r="D111" s="176"/>
      <c r="E111" s="176"/>
      <c r="F111" s="197" t="s">
        <v>556</v>
      </c>
      <c r="G111" s="176"/>
      <c r="H111" s="176" t="s">
        <v>590</v>
      </c>
      <c r="I111" s="176" t="s">
        <v>552</v>
      </c>
      <c r="J111" s="176">
        <v>50</v>
      </c>
      <c r="K111" s="188"/>
    </row>
    <row r="112" spans="2:11" customFormat="1" ht="15" customHeight="1">
      <c r="B112" s="199"/>
      <c r="C112" s="176" t="s">
        <v>575</v>
      </c>
      <c r="D112" s="176"/>
      <c r="E112" s="176"/>
      <c r="F112" s="197" t="s">
        <v>556</v>
      </c>
      <c r="G112" s="176"/>
      <c r="H112" s="176" t="s">
        <v>590</v>
      </c>
      <c r="I112" s="176" t="s">
        <v>552</v>
      </c>
      <c r="J112" s="176">
        <v>50</v>
      </c>
      <c r="K112" s="188"/>
    </row>
    <row r="113" spans="2:11" customFormat="1" ht="15" customHeight="1">
      <c r="B113" s="199"/>
      <c r="C113" s="176" t="s">
        <v>51</v>
      </c>
      <c r="D113" s="176"/>
      <c r="E113" s="176"/>
      <c r="F113" s="197" t="s">
        <v>550</v>
      </c>
      <c r="G113" s="176"/>
      <c r="H113" s="176" t="s">
        <v>591</v>
      </c>
      <c r="I113" s="176" t="s">
        <v>552</v>
      </c>
      <c r="J113" s="176">
        <v>20</v>
      </c>
      <c r="K113" s="188"/>
    </row>
    <row r="114" spans="2:11" customFormat="1" ht="15" customHeight="1">
      <c r="B114" s="199"/>
      <c r="C114" s="176" t="s">
        <v>592</v>
      </c>
      <c r="D114" s="176"/>
      <c r="E114" s="176"/>
      <c r="F114" s="197" t="s">
        <v>550</v>
      </c>
      <c r="G114" s="176"/>
      <c r="H114" s="176" t="s">
        <v>593</v>
      </c>
      <c r="I114" s="176" t="s">
        <v>552</v>
      </c>
      <c r="J114" s="176">
        <v>120</v>
      </c>
      <c r="K114" s="188"/>
    </row>
    <row r="115" spans="2:11" customFormat="1" ht="15" customHeight="1">
      <c r="B115" s="199"/>
      <c r="C115" s="176" t="s">
        <v>36</v>
      </c>
      <c r="D115" s="176"/>
      <c r="E115" s="176"/>
      <c r="F115" s="197" t="s">
        <v>550</v>
      </c>
      <c r="G115" s="176"/>
      <c r="H115" s="176" t="s">
        <v>594</v>
      </c>
      <c r="I115" s="176" t="s">
        <v>585</v>
      </c>
      <c r="J115" s="176"/>
      <c r="K115" s="188"/>
    </row>
    <row r="116" spans="2:11" customFormat="1" ht="15" customHeight="1">
      <c r="B116" s="199"/>
      <c r="C116" s="176" t="s">
        <v>46</v>
      </c>
      <c r="D116" s="176"/>
      <c r="E116" s="176"/>
      <c r="F116" s="197" t="s">
        <v>550</v>
      </c>
      <c r="G116" s="176"/>
      <c r="H116" s="176" t="s">
        <v>595</v>
      </c>
      <c r="I116" s="176" t="s">
        <v>585</v>
      </c>
      <c r="J116" s="176"/>
      <c r="K116" s="188"/>
    </row>
    <row r="117" spans="2:11" customFormat="1" ht="15" customHeight="1">
      <c r="B117" s="199"/>
      <c r="C117" s="176" t="s">
        <v>55</v>
      </c>
      <c r="D117" s="176"/>
      <c r="E117" s="176"/>
      <c r="F117" s="197" t="s">
        <v>550</v>
      </c>
      <c r="G117" s="176"/>
      <c r="H117" s="176" t="s">
        <v>596</v>
      </c>
      <c r="I117" s="176" t="s">
        <v>597</v>
      </c>
      <c r="J117" s="176"/>
      <c r="K117" s="188"/>
    </row>
    <row r="118" spans="2:11" customFormat="1" ht="15" customHeight="1">
      <c r="B118" s="200"/>
      <c r="C118" s="206"/>
      <c r="D118" s="206"/>
      <c r="E118" s="206"/>
      <c r="F118" s="206"/>
      <c r="G118" s="206"/>
      <c r="H118" s="206"/>
      <c r="I118" s="206"/>
      <c r="J118" s="206"/>
      <c r="K118" s="202"/>
    </row>
    <row r="119" spans="2:11" customFormat="1" ht="18.75" customHeight="1">
      <c r="B119" s="207"/>
      <c r="C119" s="208"/>
      <c r="D119" s="208"/>
      <c r="E119" s="208"/>
      <c r="F119" s="209"/>
      <c r="G119" s="208"/>
      <c r="H119" s="208"/>
      <c r="I119" s="208"/>
      <c r="J119" s="208"/>
      <c r="K119" s="207"/>
    </row>
    <row r="120" spans="2:11" customFormat="1" ht="18.75" customHeight="1"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</row>
    <row r="121" spans="2:11" customFormat="1" ht="7.5" customHeight="1">
      <c r="B121" s="210"/>
      <c r="C121" s="211"/>
      <c r="D121" s="211"/>
      <c r="E121" s="211"/>
      <c r="F121" s="211"/>
      <c r="G121" s="211"/>
      <c r="H121" s="211"/>
      <c r="I121" s="211"/>
      <c r="J121" s="211"/>
      <c r="K121" s="212"/>
    </row>
    <row r="122" spans="2:11" customFormat="1" ht="45" customHeight="1">
      <c r="B122" s="213"/>
      <c r="C122" s="287" t="s">
        <v>598</v>
      </c>
      <c r="D122" s="287"/>
      <c r="E122" s="287"/>
      <c r="F122" s="287"/>
      <c r="G122" s="287"/>
      <c r="H122" s="287"/>
      <c r="I122" s="287"/>
      <c r="J122" s="287"/>
      <c r="K122" s="214"/>
    </row>
    <row r="123" spans="2:11" customFormat="1" ht="17.25" customHeight="1">
      <c r="B123" s="215"/>
      <c r="C123" s="189" t="s">
        <v>544</v>
      </c>
      <c r="D123" s="189"/>
      <c r="E123" s="189"/>
      <c r="F123" s="189" t="s">
        <v>545</v>
      </c>
      <c r="G123" s="190"/>
      <c r="H123" s="189" t="s">
        <v>52</v>
      </c>
      <c r="I123" s="189" t="s">
        <v>55</v>
      </c>
      <c r="J123" s="189" t="s">
        <v>546</v>
      </c>
      <c r="K123" s="216"/>
    </row>
    <row r="124" spans="2:11" customFormat="1" ht="17.25" customHeight="1">
      <c r="B124" s="215"/>
      <c r="C124" s="191" t="s">
        <v>547</v>
      </c>
      <c r="D124" s="191"/>
      <c r="E124" s="191"/>
      <c r="F124" s="192" t="s">
        <v>548</v>
      </c>
      <c r="G124" s="193"/>
      <c r="H124" s="191"/>
      <c r="I124" s="191"/>
      <c r="J124" s="191" t="s">
        <v>549</v>
      </c>
      <c r="K124" s="216"/>
    </row>
    <row r="125" spans="2:11" customFormat="1" ht="5.25" customHeight="1">
      <c r="B125" s="217"/>
      <c r="C125" s="194"/>
      <c r="D125" s="194"/>
      <c r="E125" s="194"/>
      <c r="F125" s="194"/>
      <c r="G125" s="218"/>
      <c r="H125" s="194"/>
      <c r="I125" s="194"/>
      <c r="J125" s="194"/>
      <c r="K125" s="219"/>
    </row>
    <row r="126" spans="2:11" customFormat="1" ht="15" customHeight="1">
      <c r="B126" s="217"/>
      <c r="C126" s="176" t="s">
        <v>553</v>
      </c>
      <c r="D126" s="196"/>
      <c r="E126" s="196"/>
      <c r="F126" s="197" t="s">
        <v>550</v>
      </c>
      <c r="G126" s="176"/>
      <c r="H126" s="176" t="s">
        <v>590</v>
      </c>
      <c r="I126" s="176" t="s">
        <v>552</v>
      </c>
      <c r="J126" s="176">
        <v>120</v>
      </c>
      <c r="K126" s="220"/>
    </row>
    <row r="127" spans="2:11" customFormat="1" ht="15" customHeight="1">
      <c r="B127" s="217"/>
      <c r="C127" s="176" t="s">
        <v>599</v>
      </c>
      <c r="D127" s="176"/>
      <c r="E127" s="176"/>
      <c r="F127" s="197" t="s">
        <v>550</v>
      </c>
      <c r="G127" s="176"/>
      <c r="H127" s="176" t="s">
        <v>600</v>
      </c>
      <c r="I127" s="176" t="s">
        <v>552</v>
      </c>
      <c r="J127" s="176" t="s">
        <v>601</v>
      </c>
      <c r="K127" s="220"/>
    </row>
    <row r="128" spans="2:11" customFormat="1" ht="15" customHeight="1">
      <c r="B128" s="217"/>
      <c r="C128" s="176" t="s">
        <v>498</v>
      </c>
      <c r="D128" s="176"/>
      <c r="E128" s="176"/>
      <c r="F128" s="197" t="s">
        <v>550</v>
      </c>
      <c r="G128" s="176"/>
      <c r="H128" s="176" t="s">
        <v>602</v>
      </c>
      <c r="I128" s="176" t="s">
        <v>552</v>
      </c>
      <c r="J128" s="176" t="s">
        <v>601</v>
      </c>
      <c r="K128" s="220"/>
    </row>
    <row r="129" spans="2:11" customFormat="1" ht="15" customHeight="1">
      <c r="B129" s="217"/>
      <c r="C129" s="176" t="s">
        <v>561</v>
      </c>
      <c r="D129" s="176"/>
      <c r="E129" s="176"/>
      <c r="F129" s="197" t="s">
        <v>556</v>
      </c>
      <c r="G129" s="176"/>
      <c r="H129" s="176" t="s">
        <v>562</v>
      </c>
      <c r="I129" s="176" t="s">
        <v>552</v>
      </c>
      <c r="J129" s="176">
        <v>15</v>
      </c>
      <c r="K129" s="220"/>
    </row>
    <row r="130" spans="2:11" customFormat="1" ht="15" customHeight="1">
      <c r="B130" s="217"/>
      <c r="C130" s="176" t="s">
        <v>563</v>
      </c>
      <c r="D130" s="176"/>
      <c r="E130" s="176"/>
      <c r="F130" s="197" t="s">
        <v>556</v>
      </c>
      <c r="G130" s="176"/>
      <c r="H130" s="176" t="s">
        <v>564</v>
      </c>
      <c r="I130" s="176" t="s">
        <v>552</v>
      </c>
      <c r="J130" s="176">
        <v>15</v>
      </c>
      <c r="K130" s="220"/>
    </row>
    <row r="131" spans="2:11" customFormat="1" ht="15" customHeight="1">
      <c r="B131" s="217"/>
      <c r="C131" s="176" t="s">
        <v>565</v>
      </c>
      <c r="D131" s="176"/>
      <c r="E131" s="176"/>
      <c r="F131" s="197" t="s">
        <v>556</v>
      </c>
      <c r="G131" s="176"/>
      <c r="H131" s="176" t="s">
        <v>566</v>
      </c>
      <c r="I131" s="176" t="s">
        <v>552</v>
      </c>
      <c r="J131" s="176">
        <v>20</v>
      </c>
      <c r="K131" s="220"/>
    </row>
    <row r="132" spans="2:11" customFormat="1" ht="15" customHeight="1">
      <c r="B132" s="217"/>
      <c r="C132" s="176" t="s">
        <v>567</v>
      </c>
      <c r="D132" s="176"/>
      <c r="E132" s="176"/>
      <c r="F132" s="197" t="s">
        <v>556</v>
      </c>
      <c r="G132" s="176"/>
      <c r="H132" s="176" t="s">
        <v>568</v>
      </c>
      <c r="I132" s="176" t="s">
        <v>552</v>
      </c>
      <c r="J132" s="176">
        <v>20</v>
      </c>
      <c r="K132" s="220"/>
    </row>
    <row r="133" spans="2:11" customFormat="1" ht="15" customHeight="1">
      <c r="B133" s="217"/>
      <c r="C133" s="176" t="s">
        <v>555</v>
      </c>
      <c r="D133" s="176"/>
      <c r="E133" s="176"/>
      <c r="F133" s="197" t="s">
        <v>556</v>
      </c>
      <c r="G133" s="176"/>
      <c r="H133" s="176" t="s">
        <v>590</v>
      </c>
      <c r="I133" s="176" t="s">
        <v>552</v>
      </c>
      <c r="J133" s="176">
        <v>50</v>
      </c>
      <c r="K133" s="220"/>
    </row>
    <row r="134" spans="2:11" customFormat="1" ht="15" customHeight="1">
      <c r="B134" s="217"/>
      <c r="C134" s="176" t="s">
        <v>569</v>
      </c>
      <c r="D134" s="176"/>
      <c r="E134" s="176"/>
      <c r="F134" s="197" t="s">
        <v>556</v>
      </c>
      <c r="G134" s="176"/>
      <c r="H134" s="176" t="s">
        <v>590</v>
      </c>
      <c r="I134" s="176" t="s">
        <v>552</v>
      </c>
      <c r="J134" s="176">
        <v>50</v>
      </c>
      <c r="K134" s="220"/>
    </row>
    <row r="135" spans="2:11" customFormat="1" ht="15" customHeight="1">
      <c r="B135" s="217"/>
      <c r="C135" s="176" t="s">
        <v>575</v>
      </c>
      <c r="D135" s="176"/>
      <c r="E135" s="176"/>
      <c r="F135" s="197" t="s">
        <v>556</v>
      </c>
      <c r="G135" s="176"/>
      <c r="H135" s="176" t="s">
        <v>590</v>
      </c>
      <c r="I135" s="176" t="s">
        <v>552</v>
      </c>
      <c r="J135" s="176">
        <v>50</v>
      </c>
      <c r="K135" s="220"/>
    </row>
    <row r="136" spans="2:11" customFormat="1" ht="15" customHeight="1">
      <c r="B136" s="217"/>
      <c r="C136" s="176" t="s">
        <v>577</v>
      </c>
      <c r="D136" s="176"/>
      <c r="E136" s="176"/>
      <c r="F136" s="197" t="s">
        <v>556</v>
      </c>
      <c r="G136" s="176"/>
      <c r="H136" s="176" t="s">
        <v>590</v>
      </c>
      <c r="I136" s="176" t="s">
        <v>552</v>
      </c>
      <c r="J136" s="176">
        <v>50</v>
      </c>
      <c r="K136" s="220"/>
    </row>
    <row r="137" spans="2:11" customFormat="1" ht="15" customHeight="1">
      <c r="B137" s="217"/>
      <c r="C137" s="176" t="s">
        <v>578</v>
      </c>
      <c r="D137" s="176"/>
      <c r="E137" s="176"/>
      <c r="F137" s="197" t="s">
        <v>556</v>
      </c>
      <c r="G137" s="176"/>
      <c r="H137" s="176" t="s">
        <v>603</v>
      </c>
      <c r="I137" s="176" t="s">
        <v>552</v>
      </c>
      <c r="J137" s="176">
        <v>255</v>
      </c>
      <c r="K137" s="220"/>
    </row>
    <row r="138" spans="2:11" customFormat="1" ht="15" customHeight="1">
      <c r="B138" s="217"/>
      <c r="C138" s="176" t="s">
        <v>580</v>
      </c>
      <c r="D138" s="176"/>
      <c r="E138" s="176"/>
      <c r="F138" s="197" t="s">
        <v>550</v>
      </c>
      <c r="G138" s="176"/>
      <c r="H138" s="176" t="s">
        <v>604</v>
      </c>
      <c r="I138" s="176" t="s">
        <v>582</v>
      </c>
      <c r="J138" s="176"/>
      <c r="K138" s="220"/>
    </row>
    <row r="139" spans="2:11" customFormat="1" ht="15" customHeight="1">
      <c r="B139" s="217"/>
      <c r="C139" s="176" t="s">
        <v>583</v>
      </c>
      <c r="D139" s="176"/>
      <c r="E139" s="176"/>
      <c r="F139" s="197" t="s">
        <v>550</v>
      </c>
      <c r="G139" s="176"/>
      <c r="H139" s="176" t="s">
        <v>605</v>
      </c>
      <c r="I139" s="176" t="s">
        <v>585</v>
      </c>
      <c r="J139" s="176"/>
      <c r="K139" s="220"/>
    </row>
    <row r="140" spans="2:11" customFormat="1" ht="15" customHeight="1">
      <c r="B140" s="217"/>
      <c r="C140" s="176" t="s">
        <v>586</v>
      </c>
      <c r="D140" s="176"/>
      <c r="E140" s="176"/>
      <c r="F140" s="197" t="s">
        <v>550</v>
      </c>
      <c r="G140" s="176"/>
      <c r="H140" s="176" t="s">
        <v>586</v>
      </c>
      <c r="I140" s="176" t="s">
        <v>585</v>
      </c>
      <c r="J140" s="176"/>
      <c r="K140" s="220"/>
    </row>
    <row r="141" spans="2:11" customFormat="1" ht="15" customHeight="1">
      <c r="B141" s="217"/>
      <c r="C141" s="176" t="s">
        <v>36</v>
      </c>
      <c r="D141" s="176"/>
      <c r="E141" s="176"/>
      <c r="F141" s="197" t="s">
        <v>550</v>
      </c>
      <c r="G141" s="176"/>
      <c r="H141" s="176" t="s">
        <v>606</v>
      </c>
      <c r="I141" s="176" t="s">
        <v>585</v>
      </c>
      <c r="J141" s="176"/>
      <c r="K141" s="220"/>
    </row>
    <row r="142" spans="2:11" customFormat="1" ht="15" customHeight="1">
      <c r="B142" s="217"/>
      <c r="C142" s="176" t="s">
        <v>607</v>
      </c>
      <c r="D142" s="176"/>
      <c r="E142" s="176"/>
      <c r="F142" s="197" t="s">
        <v>550</v>
      </c>
      <c r="G142" s="176"/>
      <c r="H142" s="176" t="s">
        <v>608</v>
      </c>
      <c r="I142" s="176" t="s">
        <v>585</v>
      </c>
      <c r="J142" s="176"/>
      <c r="K142" s="220"/>
    </row>
    <row r="143" spans="2:11" customFormat="1" ht="15" customHeight="1">
      <c r="B143" s="221"/>
      <c r="C143" s="222"/>
      <c r="D143" s="222"/>
      <c r="E143" s="222"/>
      <c r="F143" s="222"/>
      <c r="G143" s="222"/>
      <c r="H143" s="222"/>
      <c r="I143" s="222"/>
      <c r="J143" s="222"/>
      <c r="K143" s="223"/>
    </row>
    <row r="144" spans="2:11" customFormat="1" ht="18.75" customHeight="1">
      <c r="B144" s="208"/>
      <c r="C144" s="208"/>
      <c r="D144" s="208"/>
      <c r="E144" s="208"/>
      <c r="F144" s="209"/>
      <c r="G144" s="208"/>
      <c r="H144" s="208"/>
      <c r="I144" s="208"/>
      <c r="J144" s="208"/>
      <c r="K144" s="208"/>
    </row>
    <row r="145" spans="2:11" customFormat="1" ht="18.75" customHeight="1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</row>
    <row r="146" spans="2:11" customFormat="1" ht="7.5" customHeight="1">
      <c r="B146" s="184"/>
      <c r="C146" s="185"/>
      <c r="D146" s="185"/>
      <c r="E146" s="185"/>
      <c r="F146" s="185"/>
      <c r="G146" s="185"/>
      <c r="H146" s="185"/>
      <c r="I146" s="185"/>
      <c r="J146" s="185"/>
      <c r="K146" s="186"/>
    </row>
    <row r="147" spans="2:11" customFormat="1" ht="45" customHeight="1">
      <c r="B147" s="187"/>
      <c r="C147" s="289" t="s">
        <v>609</v>
      </c>
      <c r="D147" s="289"/>
      <c r="E147" s="289"/>
      <c r="F147" s="289"/>
      <c r="G147" s="289"/>
      <c r="H147" s="289"/>
      <c r="I147" s="289"/>
      <c r="J147" s="289"/>
      <c r="K147" s="188"/>
    </row>
    <row r="148" spans="2:11" customFormat="1" ht="17.25" customHeight="1">
      <c r="B148" s="187"/>
      <c r="C148" s="189" t="s">
        <v>544</v>
      </c>
      <c r="D148" s="189"/>
      <c r="E148" s="189"/>
      <c r="F148" s="189" t="s">
        <v>545</v>
      </c>
      <c r="G148" s="190"/>
      <c r="H148" s="189" t="s">
        <v>52</v>
      </c>
      <c r="I148" s="189" t="s">
        <v>55</v>
      </c>
      <c r="J148" s="189" t="s">
        <v>546</v>
      </c>
      <c r="K148" s="188"/>
    </row>
    <row r="149" spans="2:11" customFormat="1" ht="17.25" customHeight="1">
      <c r="B149" s="187"/>
      <c r="C149" s="191" t="s">
        <v>547</v>
      </c>
      <c r="D149" s="191"/>
      <c r="E149" s="191"/>
      <c r="F149" s="192" t="s">
        <v>548</v>
      </c>
      <c r="G149" s="193"/>
      <c r="H149" s="191"/>
      <c r="I149" s="191"/>
      <c r="J149" s="191" t="s">
        <v>549</v>
      </c>
      <c r="K149" s="188"/>
    </row>
    <row r="150" spans="2:11" customFormat="1" ht="5.25" customHeight="1">
      <c r="B150" s="199"/>
      <c r="C150" s="194"/>
      <c r="D150" s="194"/>
      <c r="E150" s="194"/>
      <c r="F150" s="194"/>
      <c r="G150" s="195"/>
      <c r="H150" s="194"/>
      <c r="I150" s="194"/>
      <c r="J150" s="194"/>
      <c r="K150" s="220"/>
    </row>
    <row r="151" spans="2:11" customFormat="1" ht="15" customHeight="1">
      <c r="B151" s="199"/>
      <c r="C151" s="224" t="s">
        <v>553</v>
      </c>
      <c r="D151" s="176"/>
      <c r="E151" s="176"/>
      <c r="F151" s="225" t="s">
        <v>550</v>
      </c>
      <c r="G151" s="176"/>
      <c r="H151" s="224" t="s">
        <v>590</v>
      </c>
      <c r="I151" s="224" t="s">
        <v>552</v>
      </c>
      <c r="J151" s="224">
        <v>120</v>
      </c>
      <c r="K151" s="220"/>
    </row>
    <row r="152" spans="2:11" customFormat="1" ht="15" customHeight="1">
      <c r="B152" s="199"/>
      <c r="C152" s="224" t="s">
        <v>599</v>
      </c>
      <c r="D152" s="176"/>
      <c r="E152" s="176"/>
      <c r="F152" s="225" t="s">
        <v>550</v>
      </c>
      <c r="G152" s="176"/>
      <c r="H152" s="224" t="s">
        <v>610</v>
      </c>
      <c r="I152" s="224" t="s">
        <v>552</v>
      </c>
      <c r="J152" s="224" t="s">
        <v>601</v>
      </c>
      <c r="K152" s="220"/>
    </row>
    <row r="153" spans="2:11" customFormat="1" ht="15" customHeight="1">
      <c r="B153" s="199"/>
      <c r="C153" s="224" t="s">
        <v>498</v>
      </c>
      <c r="D153" s="176"/>
      <c r="E153" s="176"/>
      <c r="F153" s="225" t="s">
        <v>550</v>
      </c>
      <c r="G153" s="176"/>
      <c r="H153" s="224" t="s">
        <v>611</v>
      </c>
      <c r="I153" s="224" t="s">
        <v>552</v>
      </c>
      <c r="J153" s="224" t="s">
        <v>601</v>
      </c>
      <c r="K153" s="220"/>
    </row>
    <row r="154" spans="2:11" customFormat="1" ht="15" customHeight="1">
      <c r="B154" s="199"/>
      <c r="C154" s="224" t="s">
        <v>555</v>
      </c>
      <c r="D154" s="176"/>
      <c r="E154" s="176"/>
      <c r="F154" s="225" t="s">
        <v>556</v>
      </c>
      <c r="G154" s="176"/>
      <c r="H154" s="224" t="s">
        <v>590</v>
      </c>
      <c r="I154" s="224" t="s">
        <v>552</v>
      </c>
      <c r="J154" s="224">
        <v>50</v>
      </c>
      <c r="K154" s="220"/>
    </row>
    <row r="155" spans="2:11" customFormat="1" ht="15" customHeight="1">
      <c r="B155" s="199"/>
      <c r="C155" s="224" t="s">
        <v>558</v>
      </c>
      <c r="D155" s="176"/>
      <c r="E155" s="176"/>
      <c r="F155" s="225" t="s">
        <v>550</v>
      </c>
      <c r="G155" s="176"/>
      <c r="H155" s="224" t="s">
        <v>590</v>
      </c>
      <c r="I155" s="224" t="s">
        <v>560</v>
      </c>
      <c r="J155" s="224"/>
      <c r="K155" s="220"/>
    </row>
    <row r="156" spans="2:11" customFormat="1" ht="15" customHeight="1">
      <c r="B156" s="199"/>
      <c r="C156" s="224" t="s">
        <v>569</v>
      </c>
      <c r="D156" s="176"/>
      <c r="E156" s="176"/>
      <c r="F156" s="225" t="s">
        <v>556</v>
      </c>
      <c r="G156" s="176"/>
      <c r="H156" s="224" t="s">
        <v>590</v>
      </c>
      <c r="I156" s="224" t="s">
        <v>552</v>
      </c>
      <c r="J156" s="224">
        <v>50</v>
      </c>
      <c r="K156" s="220"/>
    </row>
    <row r="157" spans="2:11" customFormat="1" ht="15" customHeight="1">
      <c r="B157" s="199"/>
      <c r="C157" s="224" t="s">
        <v>577</v>
      </c>
      <c r="D157" s="176"/>
      <c r="E157" s="176"/>
      <c r="F157" s="225" t="s">
        <v>556</v>
      </c>
      <c r="G157" s="176"/>
      <c r="H157" s="224" t="s">
        <v>590</v>
      </c>
      <c r="I157" s="224" t="s">
        <v>552</v>
      </c>
      <c r="J157" s="224">
        <v>50</v>
      </c>
      <c r="K157" s="220"/>
    </row>
    <row r="158" spans="2:11" customFormat="1" ht="15" customHeight="1">
      <c r="B158" s="199"/>
      <c r="C158" s="224" t="s">
        <v>575</v>
      </c>
      <c r="D158" s="176"/>
      <c r="E158" s="176"/>
      <c r="F158" s="225" t="s">
        <v>556</v>
      </c>
      <c r="G158" s="176"/>
      <c r="H158" s="224" t="s">
        <v>590</v>
      </c>
      <c r="I158" s="224" t="s">
        <v>552</v>
      </c>
      <c r="J158" s="224">
        <v>50</v>
      </c>
      <c r="K158" s="220"/>
    </row>
    <row r="159" spans="2:11" customFormat="1" ht="15" customHeight="1">
      <c r="B159" s="199"/>
      <c r="C159" s="224" t="s">
        <v>88</v>
      </c>
      <c r="D159" s="176"/>
      <c r="E159" s="176"/>
      <c r="F159" s="225" t="s">
        <v>550</v>
      </c>
      <c r="G159" s="176"/>
      <c r="H159" s="224" t="s">
        <v>612</v>
      </c>
      <c r="I159" s="224" t="s">
        <v>552</v>
      </c>
      <c r="J159" s="224" t="s">
        <v>613</v>
      </c>
      <c r="K159" s="220"/>
    </row>
    <row r="160" spans="2:11" customFormat="1" ht="15" customHeight="1">
      <c r="B160" s="199"/>
      <c r="C160" s="224" t="s">
        <v>614</v>
      </c>
      <c r="D160" s="176"/>
      <c r="E160" s="176"/>
      <c r="F160" s="225" t="s">
        <v>550</v>
      </c>
      <c r="G160" s="176"/>
      <c r="H160" s="224" t="s">
        <v>615</v>
      </c>
      <c r="I160" s="224" t="s">
        <v>585</v>
      </c>
      <c r="J160" s="224"/>
      <c r="K160" s="220"/>
    </row>
    <row r="161" spans="2:11" customFormat="1" ht="15" customHeight="1">
      <c r="B161" s="226"/>
      <c r="C161" s="206"/>
      <c r="D161" s="206"/>
      <c r="E161" s="206"/>
      <c r="F161" s="206"/>
      <c r="G161" s="206"/>
      <c r="H161" s="206"/>
      <c r="I161" s="206"/>
      <c r="J161" s="206"/>
      <c r="K161" s="227"/>
    </row>
    <row r="162" spans="2:11" customFormat="1" ht="18.75" customHeight="1">
      <c r="B162" s="208"/>
      <c r="C162" s="218"/>
      <c r="D162" s="218"/>
      <c r="E162" s="218"/>
      <c r="F162" s="228"/>
      <c r="G162" s="218"/>
      <c r="H162" s="218"/>
      <c r="I162" s="218"/>
      <c r="J162" s="218"/>
      <c r="K162" s="208"/>
    </row>
    <row r="163" spans="2:11" customFormat="1" ht="18.75" customHeight="1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</row>
    <row r="164" spans="2:11" customFormat="1" ht="7.5" customHeight="1">
      <c r="B164" s="165"/>
      <c r="C164" s="166"/>
      <c r="D164" s="166"/>
      <c r="E164" s="166"/>
      <c r="F164" s="166"/>
      <c r="G164" s="166"/>
      <c r="H164" s="166"/>
      <c r="I164" s="166"/>
      <c r="J164" s="166"/>
      <c r="K164" s="167"/>
    </row>
    <row r="165" spans="2:11" customFormat="1" ht="45" customHeight="1">
      <c r="B165" s="168"/>
      <c r="C165" s="287" t="s">
        <v>616</v>
      </c>
      <c r="D165" s="287"/>
      <c r="E165" s="287"/>
      <c r="F165" s="287"/>
      <c r="G165" s="287"/>
      <c r="H165" s="287"/>
      <c r="I165" s="287"/>
      <c r="J165" s="287"/>
      <c r="K165" s="169"/>
    </row>
    <row r="166" spans="2:11" customFormat="1" ht="17.25" customHeight="1">
      <c r="B166" s="168"/>
      <c r="C166" s="189" t="s">
        <v>544</v>
      </c>
      <c r="D166" s="189"/>
      <c r="E166" s="189"/>
      <c r="F166" s="189" t="s">
        <v>545</v>
      </c>
      <c r="G166" s="229"/>
      <c r="H166" s="230" t="s">
        <v>52</v>
      </c>
      <c r="I166" s="230" t="s">
        <v>55</v>
      </c>
      <c r="J166" s="189" t="s">
        <v>546</v>
      </c>
      <c r="K166" s="169"/>
    </row>
    <row r="167" spans="2:11" customFormat="1" ht="17.25" customHeight="1">
      <c r="B167" s="170"/>
      <c r="C167" s="191" t="s">
        <v>547</v>
      </c>
      <c r="D167" s="191"/>
      <c r="E167" s="191"/>
      <c r="F167" s="192" t="s">
        <v>548</v>
      </c>
      <c r="G167" s="231"/>
      <c r="H167" s="232"/>
      <c r="I167" s="232"/>
      <c r="J167" s="191" t="s">
        <v>549</v>
      </c>
      <c r="K167" s="171"/>
    </row>
    <row r="168" spans="2:11" customFormat="1" ht="5.25" customHeight="1">
      <c r="B168" s="199"/>
      <c r="C168" s="194"/>
      <c r="D168" s="194"/>
      <c r="E168" s="194"/>
      <c r="F168" s="194"/>
      <c r="G168" s="195"/>
      <c r="H168" s="194"/>
      <c r="I168" s="194"/>
      <c r="J168" s="194"/>
      <c r="K168" s="220"/>
    </row>
    <row r="169" spans="2:11" customFormat="1" ht="15" customHeight="1">
      <c r="B169" s="199"/>
      <c r="C169" s="176" t="s">
        <v>553</v>
      </c>
      <c r="D169" s="176"/>
      <c r="E169" s="176"/>
      <c r="F169" s="197" t="s">
        <v>550</v>
      </c>
      <c r="G169" s="176"/>
      <c r="H169" s="176" t="s">
        <v>590</v>
      </c>
      <c r="I169" s="176" t="s">
        <v>552</v>
      </c>
      <c r="J169" s="176">
        <v>120</v>
      </c>
      <c r="K169" s="220"/>
    </row>
    <row r="170" spans="2:11" customFormat="1" ht="15" customHeight="1">
      <c r="B170" s="199"/>
      <c r="C170" s="176" t="s">
        <v>599</v>
      </c>
      <c r="D170" s="176"/>
      <c r="E170" s="176"/>
      <c r="F170" s="197" t="s">
        <v>550</v>
      </c>
      <c r="G170" s="176"/>
      <c r="H170" s="176" t="s">
        <v>600</v>
      </c>
      <c r="I170" s="176" t="s">
        <v>552</v>
      </c>
      <c r="J170" s="176" t="s">
        <v>601</v>
      </c>
      <c r="K170" s="220"/>
    </row>
    <row r="171" spans="2:11" customFormat="1" ht="15" customHeight="1">
      <c r="B171" s="199"/>
      <c r="C171" s="176" t="s">
        <v>498</v>
      </c>
      <c r="D171" s="176"/>
      <c r="E171" s="176"/>
      <c r="F171" s="197" t="s">
        <v>550</v>
      </c>
      <c r="G171" s="176"/>
      <c r="H171" s="176" t="s">
        <v>617</v>
      </c>
      <c r="I171" s="176" t="s">
        <v>552</v>
      </c>
      <c r="J171" s="176" t="s">
        <v>601</v>
      </c>
      <c r="K171" s="220"/>
    </row>
    <row r="172" spans="2:11" customFormat="1" ht="15" customHeight="1">
      <c r="B172" s="199"/>
      <c r="C172" s="176" t="s">
        <v>555</v>
      </c>
      <c r="D172" s="176"/>
      <c r="E172" s="176"/>
      <c r="F172" s="197" t="s">
        <v>556</v>
      </c>
      <c r="G172" s="176"/>
      <c r="H172" s="176" t="s">
        <v>617</v>
      </c>
      <c r="I172" s="176" t="s">
        <v>552</v>
      </c>
      <c r="J172" s="176">
        <v>50</v>
      </c>
      <c r="K172" s="220"/>
    </row>
    <row r="173" spans="2:11" customFormat="1" ht="15" customHeight="1">
      <c r="B173" s="199"/>
      <c r="C173" s="176" t="s">
        <v>558</v>
      </c>
      <c r="D173" s="176"/>
      <c r="E173" s="176"/>
      <c r="F173" s="197" t="s">
        <v>550</v>
      </c>
      <c r="G173" s="176"/>
      <c r="H173" s="176" t="s">
        <v>617</v>
      </c>
      <c r="I173" s="176" t="s">
        <v>560</v>
      </c>
      <c r="J173" s="176"/>
      <c r="K173" s="220"/>
    </row>
    <row r="174" spans="2:11" customFormat="1" ht="15" customHeight="1">
      <c r="B174" s="199"/>
      <c r="C174" s="176" t="s">
        <v>569</v>
      </c>
      <c r="D174" s="176"/>
      <c r="E174" s="176"/>
      <c r="F174" s="197" t="s">
        <v>556</v>
      </c>
      <c r="G174" s="176"/>
      <c r="H174" s="176" t="s">
        <v>617</v>
      </c>
      <c r="I174" s="176" t="s">
        <v>552</v>
      </c>
      <c r="J174" s="176">
        <v>50</v>
      </c>
      <c r="K174" s="220"/>
    </row>
    <row r="175" spans="2:11" customFormat="1" ht="15" customHeight="1">
      <c r="B175" s="199"/>
      <c r="C175" s="176" t="s">
        <v>577</v>
      </c>
      <c r="D175" s="176"/>
      <c r="E175" s="176"/>
      <c r="F175" s="197" t="s">
        <v>556</v>
      </c>
      <c r="G175" s="176"/>
      <c r="H175" s="176" t="s">
        <v>617</v>
      </c>
      <c r="I175" s="176" t="s">
        <v>552</v>
      </c>
      <c r="J175" s="176">
        <v>50</v>
      </c>
      <c r="K175" s="220"/>
    </row>
    <row r="176" spans="2:11" customFormat="1" ht="15" customHeight="1">
      <c r="B176" s="199"/>
      <c r="C176" s="176" t="s">
        <v>575</v>
      </c>
      <c r="D176" s="176"/>
      <c r="E176" s="176"/>
      <c r="F176" s="197" t="s">
        <v>556</v>
      </c>
      <c r="G176" s="176"/>
      <c r="H176" s="176" t="s">
        <v>617</v>
      </c>
      <c r="I176" s="176" t="s">
        <v>552</v>
      </c>
      <c r="J176" s="176">
        <v>50</v>
      </c>
      <c r="K176" s="220"/>
    </row>
    <row r="177" spans="2:11" customFormat="1" ht="15" customHeight="1">
      <c r="B177" s="199"/>
      <c r="C177" s="176" t="s">
        <v>96</v>
      </c>
      <c r="D177" s="176"/>
      <c r="E177" s="176"/>
      <c r="F177" s="197" t="s">
        <v>550</v>
      </c>
      <c r="G177" s="176"/>
      <c r="H177" s="176" t="s">
        <v>618</v>
      </c>
      <c r="I177" s="176" t="s">
        <v>619</v>
      </c>
      <c r="J177" s="176"/>
      <c r="K177" s="220"/>
    </row>
    <row r="178" spans="2:11" customFormat="1" ht="15" customHeight="1">
      <c r="B178" s="199"/>
      <c r="C178" s="176" t="s">
        <v>55</v>
      </c>
      <c r="D178" s="176"/>
      <c r="E178" s="176"/>
      <c r="F178" s="197" t="s">
        <v>550</v>
      </c>
      <c r="G178" s="176"/>
      <c r="H178" s="176" t="s">
        <v>620</v>
      </c>
      <c r="I178" s="176" t="s">
        <v>621</v>
      </c>
      <c r="J178" s="176">
        <v>1</v>
      </c>
      <c r="K178" s="220"/>
    </row>
    <row r="179" spans="2:11" customFormat="1" ht="15" customHeight="1">
      <c r="B179" s="199"/>
      <c r="C179" s="176" t="s">
        <v>51</v>
      </c>
      <c r="D179" s="176"/>
      <c r="E179" s="176"/>
      <c r="F179" s="197" t="s">
        <v>550</v>
      </c>
      <c r="G179" s="176"/>
      <c r="H179" s="176" t="s">
        <v>622</v>
      </c>
      <c r="I179" s="176" t="s">
        <v>552</v>
      </c>
      <c r="J179" s="176">
        <v>20</v>
      </c>
      <c r="K179" s="220"/>
    </row>
    <row r="180" spans="2:11" customFormat="1" ht="15" customHeight="1">
      <c r="B180" s="199"/>
      <c r="C180" s="176" t="s">
        <v>52</v>
      </c>
      <c r="D180" s="176"/>
      <c r="E180" s="176"/>
      <c r="F180" s="197" t="s">
        <v>550</v>
      </c>
      <c r="G180" s="176"/>
      <c r="H180" s="176" t="s">
        <v>623</v>
      </c>
      <c r="I180" s="176" t="s">
        <v>552</v>
      </c>
      <c r="J180" s="176">
        <v>255</v>
      </c>
      <c r="K180" s="220"/>
    </row>
    <row r="181" spans="2:11" customFormat="1" ht="15" customHeight="1">
      <c r="B181" s="199"/>
      <c r="C181" s="176" t="s">
        <v>97</v>
      </c>
      <c r="D181" s="176"/>
      <c r="E181" s="176"/>
      <c r="F181" s="197" t="s">
        <v>550</v>
      </c>
      <c r="G181" s="176"/>
      <c r="H181" s="176" t="s">
        <v>514</v>
      </c>
      <c r="I181" s="176" t="s">
        <v>552</v>
      </c>
      <c r="J181" s="176">
        <v>10</v>
      </c>
      <c r="K181" s="220"/>
    </row>
    <row r="182" spans="2:11" customFormat="1" ht="15" customHeight="1">
      <c r="B182" s="199"/>
      <c r="C182" s="176" t="s">
        <v>98</v>
      </c>
      <c r="D182" s="176"/>
      <c r="E182" s="176"/>
      <c r="F182" s="197" t="s">
        <v>550</v>
      </c>
      <c r="G182" s="176"/>
      <c r="H182" s="176" t="s">
        <v>624</v>
      </c>
      <c r="I182" s="176" t="s">
        <v>585</v>
      </c>
      <c r="J182" s="176"/>
      <c r="K182" s="220"/>
    </row>
    <row r="183" spans="2:11" customFormat="1" ht="15" customHeight="1">
      <c r="B183" s="199"/>
      <c r="C183" s="176" t="s">
        <v>625</v>
      </c>
      <c r="D183" s="176"/>
      <c r="E183" s="176"/>
      <c r="F183" s="197" t="s">
        <v>550</v>
      </c>
      <c r="G183" s="176"/>
      <c r="H183" s="176" t="s">
        <v>626</v>
      </c>
      <c r="I183" s="176" t="s">
        <v>585</v>
      </c>
      <c r="J183" s="176"/>
      <c r="K183" s="220"/>
    </row>
    <row r="184" spans="2:11" customFormat="1" ht="15" customHeight="1">
      <c r="B184" s="199"/>
      <c r="C184" s="176" t="s">
        <v>614</v>
      </c>
      <c r="D184" s="176"/>
      <c r="E184" s="176"/>
      <c r="F184" s="197" t="s">
        <v>550</v>
      </c>
      <c r="G184" s="176"/>
      <c r="H184" s="176" t="s">
        <v>627</v>
      </c>
      <c r="I184" s="176" t="s">
        <v>585</v>
      </c>
      <c r="J184" s="176"/>
      <c r="K184" s="220"/>
    </row>
    <row r="185" spans="2:11" customFormat="1" ht="15" customHeight="1">
      <c r="B185" s="199"/>
      <c r="C185" s="176" t="s">
        <v>100</v>
      </c>
      <c r="D185" s="176"/>
      <c r="E185" s="176"/>
      <c r="F185" s="197" t="s">
        <v>556</v>
      </c>
      <c r="G185" s="176"/>
      <c r="H185" s="176" t="s">
        <v>628</v>
      </c>
      <c r="I185" s="176" t="s">
        <v>552</v>
      </c>
      <c r="J185" s="176">
        <v>50</v>
      </c>
      <c r="K185" s="220"/>
    </row>
    <row r="186" spans="2:11" customFormat="1" ht="15" customHeight="1">
      <c r="B186" s="199"/>
      <c r="C186" s="176" t="s">
        <v>629</v>
      </c>
      <c r="D186" s="176"/>
      <c r="E186" s="176"/>
      <c r="F186" s="197" t="s">
        <v>556</v>
      </c>
      <c r="G186" s="176"/>
      <c r="H186" s="176" t="s">
        <v>630</v>
      </c>
      <c r="I186" s="176" t="s">
        <v>631</v>
      </c>
      <c r="J186" s="176"/>
      <c r="K186" s="220"/>
    </row>
    <row r="187" spans="2:11" customFormat="1" ht="15" customHeight="1">
      <c r="B187" s="199"/>
      <c r="C187" s="176" t="s">
        <v>632</v>
      </c>
      <c r="D187" s="176"/>
      <c r="E187" s="176"/>
      <c r="F187" s="197" t="s">
        <v>556</v>
      </c>
      <c r="G187" s="176"/>
      <c r="H187" s="176" t="s">
        <v>633</v>
      </c>
      <c r="I187" s="176" t="s">
        <v>631</v>
      </c>
      <c r="J187" s="176"/>
      <c r="K187" s="220"/>
    </row>
    <row r="188" spans="2:11" customFormat="1" ht="15" customHeight="1">
      <c r="B188" s="199"/>
      <c r="C188" s="176" t="s">
        <v>634</v>
      </c>
      <c r="D188" s="176"/>
      <c r="E188" s="176"/>
      <c r="F188" s="197" t="s">
        <v>556</v>
      </c>
      <c r="G188" s="176"/>
      <c r="H188" s="176" t="s">
        <v>635</v>
      </c>
      <c r="I188" s="176" t="s">
        <v>631</v>
      </c>
      <c r="J188" s="176"/>
      <c r="K188" s="220"/>
    </row>
    <row r="189" spans="2:11" customFormat="1" ht="15" customHeight="1">
      <c r="B189" s="199"/>
      <c r="C189" s="233" t="s">
        <v>636</v>
      </c>
      <c r="D189" s="176"/>
      <c r="E189" s="176"/>
      <c r="F189" s="197" t="s">
        <v>556</v>
      </c>
      <c r="G189" s="176"/>
      <c r="H189" s="176" t="s">
        <v>637</v>
      </c>
      <c r="I189" s="176" t="s">
        <v>638</v>
      </c>
      <c r="J189" s="234" t="s">
        <v>639</v>
      </c>
      <c r="K189" s="220"/>
    </row>
    <row r="190" spans="2:11" customFormat="1" ht="15" customHeight="1">
      <c r="B190" s="235"/>
      <c r="C190" s="236" t="s">
        <v>640</v>
      </c>
      <c r="D190" s="237"/>
      <c r="E190" s="237"/>
      <c r="F190" s="238" t="s">
        <v>556</v>
      </c>
      <c r="G190" s="237"/>
      <c r="H190" s="237" t="s">
        <v>641</v>
      </c>
      <c r="I190" s="237" t="s">
        <v>638</v>
      </c>
      <c r="J190" s="239" t="s">
        <v>639</v>
      </c>
      <c r="K190" s="240"/>
    </row>
    <row r="191" spans="2:11" customFormat="1" ht="15" customHeight="1">
      <c r="B191" s="199"/>
      <c r="C191" s="233" t="s">
        <v>40</v>
      </c>
      <c r="D191" s="176"/>
      <c r="E191" s="176"/>
      <c r="F191" s="197" t="s">
        <v>550</v>
      </c>
      <c r="G191" s="176"/>
      <c r="H191" s="173" t="s">
        <v>642</v>
      </c>
      <c r="I191" s="176" t="s">
        <v>643</v>
      </c>
      <c r="J191" s="176"/>
      <c r="K191" s="220"/>
    </row>
    <row r="192" spans="2:11" customFormat="1" ht="15" customHeight="1">
      <c r="B192" s="199"/>
      <c r="C192" s="233" t="s">
        <v>644</v>
      </c>
      <c r="D192" s="176"/>
      <c r="E192" s="176"/>
      <c r="F192" s="197" t="s">
        <v>550</v>
      </c>
      <c r="G192" s="176"/>
      <c r="H192" s="176" t="s">
        <v>645</v>
      </c>
      <c r="I192" s="176" t="s">
        <v>585</v>
      </c>
      <c r="J192" s="176"/>
      <c r="K192" s="220"/>
    </row>
    <row r="193" spans="2:11" customFormat="1" ht="15" customHeight="1">
      <c r="B193" s="199"/>
      <c r="C193" s="233" t="s">
        <v>646</v>
      </c>
      <c r="D193" s="176"/>
      <c r="E193" s="176"/>
      <c r="F193" s="197" t="s">
        <v>550</v>
      </c>
      <c r="G193" s="176"/>
      <c r="H193" s="176" t="s">
        <v>647</v>
      </c>
      <c r="I193" s="176" t="s">
        <v>585</v>
      </c>
      <c r="J193" s="176"/>
      <c r="K193" s="220"/>
    </row>
    <row r="194" spans="2:11" customFormat="1" ht="15" customHeight="1">
      <c r="B194" s="199"/>
      <c r="C194" s="233" t="s">
        <v>648</v>
      </c>
      <c r="D194" s="176"/>
      <c r="E194" s="176"/>
      <c r="F194" s="197" t="s">
        <v>556</v>
      </c>
      <c r="G194" s="176"/>
      <c r="H194" s="176" t="s">
        <v>649</v>
      </c>
      <c r="I194" s="176" t="s">
        <v>585</v>
      </c>
      <c r="J194" s="176"/>
      <c r="K194" s="220"/>
    </row>
    <row r="195" spans="2:11" customFormat="1" ht="15" customHeight="1">
      <c r="B195" s="226"/>
      <c r="C195" s="241"/>
      <c r="D195" s="206"/>
      <c r="E195" s="206"/>
      <c r="F195" s="206"/>
      <c r="G195" s="206"/>
      <c r="H195" s="206"/>
      <c r="I195" s="206"/>
      <c r="J195" s="206"/>
      <c r="K195" s="227"/>
    </row>
    <row r="196" spans="2:11" customFormat="1" ht="18.75" customHeight="1">
      <c r="B196" s="208"/>
      <c r="C196" s="218"/>
      <c r="D196" s="218"/>
      <c r="E196" s="218"/>
      <c r="F196" s="228"/>
      <c r="G196" s="218"/>
      <c r="H196" s="218"/>
      <c r="I196" s="218"/>
      <c r="J196" s="218"/>
      <c r="K196" s="208"/>
    </row>
    <row r="197" spans="2:11" customFormat="1" ht="18.75" customHeight="1">
      <c r="B197" s="208"/>
      <c r="C197" s="218"/>
      <c r="D197" s="218"/>
      <c r="E197" s="218"/>
      <c r="F197" s="228"/>
      <c r="G197" s="218"/>
      <c r="H197" s="218"/>
      <c r="I197" s="218"/>
      <c r="J197" s="218"/>
      <c r="K197" s="208"/>
    </row>
    <row r="198" spans="2:11" customFormat="1" ht="18.75" customHeight="1"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</row>
    <row r="199" spans="2:11" customFormat="1" ht="12">
      <c r="B199" s="165"/>
      <c r="C199" s="166"/>
      <c r="D199" s="166"/>
      <c r="E199" s="166"/>
      <c r="F199" s="166"/>
      <c r="G199" s="166"/>
      <c r="H199" s="166"/>
      <c r="I199" s="166"/>
      <c r="J199" s="166"/>
      <c r="K199" s="167"/>
    </row>
    <row r="200" spans="2:11" customFormat="1" ht="22.2">
      <c r="B200" s="168"/>
      <c r="C200" s="287" t="s">
        <v>650</v>
      </c>
      <c r="D200" s="287"/>
      <c r="E200" s="287"/>
      <c r="F200" s="287"/>
      <c r="G200" s="287"/>
      <c r="H200" s="287"/>
      <c r="I200" s="287"/>
      <c r="J200" s="287"/>
      <c r="K200" s="169"/>
    </row>
    <row r="201" spans="2:11" customFormat="1" ht="25.5" customHeight="1">
      <c r="B201" s="168"/>
      <c r="C201" s="242" t="s">
        <v>651</v>
      </c>
      <c r="D201" s="242"/>
      <c r="E201" s="242"/>
      <c r="F201" s="242" t="s">
        <v>652</v>
      </c>
      <c r="G201" s="243"/>
      <c r="H201" s="290" t="s">
        <v>653</v>
      </c>
      <c r="I201" s="290"/>
      <c r="J201" s="290"/>
      <c r="K201" s="169"/>
    </row>
    <row r="202" spans="2:11" customFormat="1" ht="5.25" customHeight="1">
      <c r="B202" s="199"/>
      <c r="C202" s="194"/>
      <c r="D202" s="194"/>
      <c r="E202" s="194"/>
      <c r="F202" s="194"/>
      <c r="G202" s="218"/>
      <c r="H202" s="194"/>
      <c r="I202" s="194"/>
      <c r="J202" s="194"/>
      <c r="K202" s="220"/>
    </row>
    <row r="203" spans="2:11" customFormat="1" ht="15" customHeight="1">
      <c r="B203" s="199"/>
      <c r="C203" s="176" t="s">
        <v>643</v>
      </c>
      <c r="D203" s="176"/>
      <c r="E203" s="176"/>
      <c r="F203" s="197" t="s">
        <v>41</v>
      </c>
      <c r="G203" s="176"/>
      <c r="H203" s="291" t="s">
        <v>654</v>
      </c>
      <c r="I203" s="291"/>
      <c r="J203" s="291"/>
      <c r="K203" s="220"/>
    </row>
    <row r="204" spans="2:11" customFormat="1" ht="15" customHeight="1">
      <c r="B204" s="199"/>
      <c r="C204" s="176"/>
      <c r="D204" s="176"/>
      <c r="E204" s="176"/>
      <c r="F204" s="197" t="s">
        <v>42</v>
      </c>
      <c r="G204" s="176"/>
      <c r="H204" s="291" t="s">
        <v>655</v>
      </c>
      <c r="I204" s="291"/>
      <c r="J204" s="291"/>
      <c r="K204" s="220"/>
    </row>
    <row r="205" spans="2:11" customFormat="1" ht="15" customHeight="1">
      <c r="B205" s="199"/>
      <c r="C205" s="176"/>
      <c r="D205" s="176"/>
      <c r="E205" s="176"/>
      <c r="F205" s="197" t="s">
        <v>45</v>
      </c>
      <c r="G205" s="176"/>
      <c r="H205" s="291" t="s">
        <v>656</v>
      </c>
      <c r="I205" s="291"/>
      <c r="J205" s="291"/>
      <c r="K205" s="220"/>
    </row>
    <row r="206" spans="2:11" customFormat="1" ht="15" customHeight="1">
      <c r="B206" s="199"/>
      <c r="C206" s="176"/>
      <c r="D206" s="176"/>
      <c r="E206" s="176"/>
      <c r="F206" s="197" t="s">
        <v>43</v>
      </c>
      <c r="G206" s="176"/>
      <c r="H206" s="291" t="s">
        <v>657</v>
      </c>
      <c r="I206" s="291"/>
      <c r="J206" s="291"/>
      <c r="K206" s="220"/>
    </row>
    <row r="207" spans="2:11" customFormat="1" ht="15" customHeight="1">
      <c r="B207" s="199"/>
      <c r="C207" s="176"/>
      <c r="D207" s="176"/>
      <c r="E207" s="176"/>
      <c r="F207" s="197" t="s">
        <v>44</v>
      </c>
      <c r="G207" s="176"/>
      <c r="H207" s="291" t="s">
        <v>658</v>
      </c>
      <c r="I207" s="291"/>
      <c r="J207" s="291"/>
      <c r="K207" s="220"/>
    </row>
    <row r="208" spans="2:11" customFormat="1" ht="15" customHeight="1">
      <c r="B208" s="199"/>
      <c r="C208" s="176"/>
      <c r="D208" s="176"/>
      <c r="E208" s="176"/>
      <c r="F208" s="197"/>
      <c r="G208" s="176"/>
      <c r="H208" s="176"/>
      <c r="I208" s="176"/>
      <c r="J208" s="176"/>
      <c r="K208" s="220"/>
    </row>
    <row r="209" spans="2:11" customFormat="1" ht="15" customHeight="1">
      <c r="B209" s="199"/>
      <c r="C209" s="176" t="s">
        <v>597</v>
      </c>
      <c r="D209" s="176"/>
      <c r="E209" s="176"/>
      <c r="F209" s="197" t="s">
        <v>77</v>
      </c>
      <c r="G209" s="176"/>
      <c r="H209" s="291" t="s">
        <v>659</v>
      </c>
      <c r="I209" s="291"/>
      <c r="J209" s="291"/>
      <c r="K209" s="220"/>
    </row>
    <row r="210" spans="2:11" customFormat="1" ht="15" customHeight="1">
      <c r="B210" s="199"/>
      <c r="C210" s="176"/>
      <c r="D210" s="176"/>
      <c r="E210" s="176"/>
      <c r="F210" s="197" t="s">
        <v>492</v>
      </c>
      <c r="G210" s="176"/>
      <c r="H210" s="291" t="s">
        <v>493</v>
      </c>
      <c r="I210" s="291"/>
      <c r="J210" s="291"/>
      <c r="K210" s="220"/>
    </row>
    <row r="211" spans="2:11" customFormat="1" ht="15" customHeight="1">
      <c r="B211" s="199"/>
      <c r="C211" s="176"/>
      <c r="D211" s="176"/>
      <c r="E211" s="176"/>
      <c r="F211" s="197" t="s">
        <v>490</v>
      </c>
      <c r="G211" s="176"/>
      <c r="H211" s="291" t="s">
        <v>660</v>
      </c>
      <c r="I211" s="291"/>
      <c r="J211" s="291"/>
      <c r="K211" s="220"/>
    </row>
    <row r="212" spans="2:11" customFormat="1" ht="15" customHeight="1">
      <c r="B212" s="244"/>
      <c r="C212" s="176"/>
      <c r="D212" s="176"/>
      <c r="E212" s="176"/>
      <c r="F212" s="197" t="s">
        <v>494</v>
      </c>
      <c r="G212" s="233"/>
      <c r="H212" s="292" t="s">
        <v>495</v>
      </c>
      <c r="I212" s="292"/>
      <c r="J212" s="292"/>
      <c r="K212" s="245"/>
    </row>
    <row r="213" spans="2:11" customFormat="1" ht="15" customHeight="1">
      <c r="B213" s="244"/>
      <c r="C213" s="176"/>
      <c r="D213" s="176"/>
      <c r="E213" s="176"/>
      <c r="F213" s="197" t="s">
        <v>496</v>
      </c>
      <c r="G213" s="233"/>
      <c r="H213" s="292" t="s">
        <v>139</v>
      </c>
      <c r="I213" s="292"/>
      <c r="J213" s="292"/>
      <c r="K213" s="245"/>
    </row>
    <row r="214" spans="2:11" customFormat="1" ht="15" customHeight="1">
      <c r="B214" s="244"/>
      <c r="C214" s="176"/>
      <c r="D214" s="176"/>
      <c r="E214" s="176"/>
      <c r="F214" s="197"/>
      <c r="G214" s="233"/>
      <c r="H214" s="224"/>
      <c r="I214" s="224"/>
      <c r="J214" s="224"/>
      <c r="K214" s="245"/>
    </row>
    <row r="215" spans="2:11" customFormat="1" ht="15" customHeight="1">
      <c r="B215" s="244"/>
      <c r="C215" s="176" t="s">
        <v>621</v>
      </c>
      <c r="D215" s="176"/>
      <c r="E215" s="176"/>
      <c r="F215" s="197">
        <v>1</v>
      </c>
      <c r="G215" s="233"/>
      <c r="H215" s="292" t="s">
        <v>661</v>
      </c>
      <c r="I215" s="292"/>
      <c r="J215" s="292"/>
      <c r="K215" s="245"/>
    </row>
    <row r="216" spans="2:11" customFormat="1" ht="15" customHeight="1">
      <c r="B216" s="244"/>
      <c r="C216" s="176"/>
      <c r="D216" s="176"/>
      <c r="E216" s="176"/>
      <c r="F216" s="197">
        <v>2</v>
      </c>
      <c r="G216" s="233"/>
      <c r="H216" s="292" t="s">
        <v>662</v>
      </c>
      <c r="I216" s="292"/>
      <c r="J216" s="292"/>
      <c r="K216" s="245"/>
    </row>
    <row r="217" spans="2:11" customFormat="1" ht="15" customHeight="1">
      <c r="B217" s="244"/>
      <c r="C217" s="176"/>
      <c r="D217" s="176"/>
      <c r="E217" s="176"/>
      <c r="F217" s="197">
        <v>3</v>
      </c>
      <c r="G217" s="233"/>
      <c r="H217" s="292" t="s">
        <v>663</v>
      </c>
      <c r="I217" s="292"/>
      <c r="J217" s="292"/>
      <c r="K217" s="245"/>
    </row>
    <row r="218" spans="2:11" customFormat="1" ht="15" customHeight="1">
      <c r="B218" s="244"/>
      <c r="C218" s="176"/>
      <c r="D218" s="176"/>
      <c r="E218" s="176"/>
      <c r="F218" s="197">
        <v>4</v>
      </c>
      <c r="G218" s="233"/>
      <c r="H218" s="292" t="s">
        <v>664</v>
      </c>
      <c r="I218" s="292"/>
      <c r="J218" s="292"/>
      <c r="K218" s="245"/>
    </row>
    <row r="219" spans="2:11" customFormat="1" ht="12.75" customHeight="1">
      <c r="B219" s="246"/>
      <c r="C219" s="247"/>
      <c r="D219" s="247"/>
      <c r="E219" s="247"/>
      <c r="F219" s="247"/>
      <c r="G219" s="247"/>
      <c r="H219" s="247"/>
      <c r="I219" s="247"/>
      <c r="J219" s="247"/>
      <c r="K219" s="24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0 - Vedlejší rozpočtov...</vt:lpstr>
      <vt:lpstr>SO 01 - Opěrná zeď</vt:lpstr>
      <vt:lpstr>Pokyny pro vyplnění</vt:lpstr>
      <vt:lpstr>'Rekapitulace stavby'!Názvy_tisku</vt:lpstr>
      <vt:lpstr>'SO 0 - Vedlejší rozpočtov...'!Názvy_tisku</vt:lpstr>
      <vt:lpstr>'SO 01 - Opěrná zeď'!Názvy_tisku</vt:lpstr>
      <vt:lpstr>'Pokyny pro vyplnění'!Oblast_tisku</vt:lpstr>
      <vt:lpstr>'Rekapitulace stavby'!Oblast_tisku</vt:lpstr>
      <vt:lpstr>'SO 0 - Vedlejší rozpočtov...'!Oblast_tisku</vt:lpstr>
      <vt:lpstr>'SO 01 - Opěrná zeď'!Oblast_tisku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HON</dc:creator>
  <cp:lastModifiedBy>Mgr. Martin Chroust</cp:lastModifiedBy>
  <dcterms:created xsi:type="dcterms:W3CDTF">2025-01-31T09:00:06Z</dcterms:created>
  <dcterms:modified xsi:type="dcterms:W3CDTF">2025-01-31T09:11:47Z</dcterms:modified>
</cp:coreProperties>
</file>