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dnění lokality Garáže\II. etapa\PG7+PG8\realizace\VŘ\"/>
    </mc:Choice>
  </mc:AlternateContent>
  <xr:revisionPtr revIDLastSave="0" documentId="13_ncr:1_{7D721A7C-5B95-4D5A-A55E-F8B7C747F3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zakázky" sheetId="1" r:id="rId1"/>
    <sheet name="PK 3 - Příjezdová komunik..." sheetId="4" r:id="rId2"/>
    <sheet name="PG 7 - Plocha před garáže..." sheetId="11" r:id="rId3"/>
    <sheet name="PG 8 - Plocha před garáže..." sheetId="12" r:id="rId4"/>
    <sheet name="CH 1 - Chodník 1" sheetId="13" r:id="rId5"/>
    <sheet name="CH 2 - Chodník 2" sheetId="14" r:id="rId6"/>
    <sheet name="CH 3 - Chodník 3+VRN" sheetId="15" r:id="rId7"/>
    <sheet name="Pokyny pro vyplnění" sheetId="16" r:id="rId8"/>
  </sheets>
  <definedNames>
    <definedName name="_xlnm._FilterDatabase" localSheetId="4" hidden="1">'CH 1 - Chodník 1'!$C$89:$K$150</definedName>
    <definedName name="_xlnm._FilterDatabase" localSheetId="5" hidden="1">'CH 2 - Chodník 2'!$C$90:$K$167</definedName>
    <definedName name="_xlnm._FilterDatabase" localSheetId="6" hidden="1">'CH 3 - Chodník 3+VRN'!$C$95:$K$181</definedName>
    <definedName name="_xlnm._FilterDatabase" localSheetId="2" hidden="1">'PG 7 - Plocha před garáže...'!$C$90:$K$118</definedName>
    <definedName name="_xlnm._FilterDatabase" localSheetId="3" hidden="1">'PG 8 - Plocha před garáže...'!$C$90:$K$120</definedName>
    <definedName name="_xlnm._FilterDatabase" localSheetId="1" hidden="1">'PK 3 - Příjezdová komunik...'!$C$89:$K$123</definedName>
    <definedName name="_xlnm.Print_Titles" localSheetId="4">'CH 1 - Chodník 1'!$89:$89</definedName>
    <definedName name="_xlnm.Print_Titles" localSheetId="5">'CH 2 - Chodník 2'!$90:$90</definedName>
    <definedName name="_xlnm.Print_Titles" localSheetId="6">'CH 3 - Chodník 3+VRN'!$95:$95</definedName>
    <definedName name="_xlnm.Print_Titles" localSheetId="2">'PG 7 - Plocha před garáže...'!$90:$90</definedName>
    <definedName name="_xlnm.Print_Titles" localSheetId="3">'PG 8 - Plocha před garáže...'!$90:$90</definedName>
    <definedName name="_xlnm.Print_Titles" localSheetId="1">'PK 3 - Příjezdová komunik...'!$89:$89</definedName>
    <definedName name="_xlnm.Print_Titles" localSheetId="0">'Rekapitulace zakázky'!$52:$52</definedName>
    <definedName name="_xlnm.Print_Area" localSheetId="4">'CH 1 - Chodník 1'!$C$4:$J$41,'CH 1 - Chodník 1'!$C$47:$J$69,'CH 1 - Chodník 1'!$C$75:$K$150</definedName>
    <definedName name="_xlnm.Print_Area" localSheetId="5">'CH 2 - Chodník 2'!$C$4:$J$41,'CH 2 - Chodník 2'!$C$47:$J$70,'CH 2 - Chodník 2'!$C$76:$K$167</definedName>
    <definedName name="_xlnm.Print_Area" localSheetId="6">'CH 3 - Chodník 3+VRN'!$C$4:$J$41,'CH 3 - Chodník 3+VRN'!$C$47:$J$75,'CH 3 - Chodník 3+VRN'!$C$81:$K$181</definedName>
    <definedName name="_xlnm.Print_Area" localSheetId="2">'PG 7 - Plocha před garáže...'!$C$4:$J$41,'PG 7 - Plocha před garáže...'!$C$47:$J$70,'PG 7 - Plocha před garáže...'!$C$76:$K$118</definedName>
    <definedName name="_xlnm.Print_Area" localSheetId="3">'PG 8 - Plocha před garáže...'!$C$4:$J$41,'PG 8 - Plocha před garáže...'!$C$47:$J$70,'PG 8 - Plocha před garáže...'!$C$76:$K$120</definedName>
    <definedName name="_xlnm.Print_Area" localSheetId="1">'PK 3 - Příjezdová komunik...'!$C$4:$J$41,'PK 3 - Příjezdová komunik...'!$C$47:$J$69,'PK 3 - Příjezdová komunik...'!$C$75:$K$123</definedName>
    <definedName name="_xlnm.Print_Area" localSheetId="0">'Rekapitulace zakázky'!$D$4:$AO$36,'Rekapitulace zakázky'!$C$42:$AQ$64</definedName>
  </definedNames>
  <calcPr calcId="181029"/>
</workbook>
</file>

<file path=xl/calcChain.xml><?xml version="1.0" encoding="utf-8"?>
<calcChain xmlns="http://schemas.openxmlformats.org/spreadsheetml/2006/main">
  <c r="J111" i="11" l="1"/>
  <c r="P111" i="11"/>
  <c r="R111" i="11"/>
  <c r="T111" i="11"/>
  <c r="BE111" i="11"/>
  <c r="BF111" i="11"/>
  <c r="BG111" i="11"/>
  <c r="BH111" i="11"/>
  <c r="BI111" i="11"/>
  <c r="BK111" i="11"/>
  <c r="J39" i="15"/>
  <c r="J38" i="15"/>
  <c r="AY63" i="1" s="1"/>
  <c r="J37" i="15"/>
  <c r="AX63" i="1"/>
  <c r="BI181" i="15"/>
  <c r="BH181" i="15"/>
  <c r="BG181" i="15"/>
  <c r="BF181" i="15"/>
  <c r="T181" i="15"/>
  <c r="T180" i="15" s="1"/>
  <c r="R181" i="15"/>
  <c r="R180" i="15" s="1"/>
  <c r="P181" i="15"/>
  <c r="P180" i="15" s="1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T176" i="15" s="1"/>
  <c r="R177" i="15"/>
  <c r="R176" i="15" s="1"/>
  <c r="P177" i="15"/>
  <c r="P176" i="15" s="1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1" i="15"/>
  <c r="BH171" i="15"/>
  <c r="BG171" i="15"/>
  <c r="BF171" i="15"/>
  <c r="T171" i="15"/>
  <c r="T170" i="15" s="1"/>
  <c r="R171" i="15"/>
  <c r="R170" i="15" s="1"/>
  <c r="P171" i="15"/>
  <c r="P170" i="15" s="1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7" i="15"/>
  <c r="BH117" i="15"/>
  <c r="BG117" i="15"/>
  <c r="BF117" i="15"/>
  <c r="T117" i="15"/>
  <c r="R117" i="15"/>
  <c r="P117" i="15"/>
  <c r="BI114" i="15"/>
  <c r="BH114" i="15"/>
  <c r="BG114" i="15"/>
  <c r="BF114" i="15"/>
  <c r="T114" i="15"/>
  <c r="R114" i="15"/>
  <c r="P114" i="15"/>
  <c r="BI112" i="15"/>
  <c r="BH112" i="15"/>
  <c r="BG112" i="15"/>
  <c r="BF112" i="15"/>
  <c r="T112" i="15"/>
  <c r="R112" i="15"/>
  <c r="P112" i="15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R102" i="15"/>
  <c r="P102" i="15"/>
  <c r="BI99" i="15"/>
  <c r="BH99" i="15"/>
  <c r="BG99" i="15"/>
  <c r="BF99" i="15"/>
  <c r="T99" i="15"/>
  <c r="R99" i="15"/>
  <c r="P99" i="15"/>
  <c r="J93" i="15"/>
  <c r="F93" i="15"/>
  <c r="J92" i="15"/>
  <c r="F92" i="15"/>
  <c r="F90" i="15"/>
  <c r="E88" i="15"/>
  <c r="J59" i="15"/>
  <c r="F59" i="15"/>
  <c r="J58" i="15"/>
  <c r="F58" i="15"/>
  <c r="F56" i="15"/>
  <c r="E54" i="15"/>
  <c r="J14" i="15"/>
  <c r="J90" i="15" s="1"/>
  <c r="E7" i="15"/>
  <c r="E84" i="15" s="1"/>
  <c r="J39" i="14"/>
  <c r="J38" i="14"/>
  <c r="AY62" i="1" s="1"/>
  <c r="J37" i="14"/>
  <c r="AX62" i="1" s="1"/>
  <c r="BI167" i="14"/>
  <c r="BH167" i="14"/>
  <c r="BG167" i="14"/>
  <c r="BF167" i="14"/>
  <c r="T167" i="14"/>
  <c r="T166" i="14" s="1"/>
  <c r="R167" i="14"/>
  <c r="R166" i="14" s="1"/>
  <c r="P167" i="14"/>
  <c r="P166" i="14" s="1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5" i="14"/>
  <c r="BH135" i="14"/>
  <c r="BG135" i="14"/>
  <c r="BF135" i="14"/>
  <c r="T135" i="14"/>
  <c r="R135" i="14"/>
  <c r="P135" i="14"/>
  <c r="BI132" i="14"/>
  <c r="BH132" i="14"/>
  <c r="BG132" i="14"/>
  <c r="BF132" i="14"/>
  <c r="T132" i="14"/>
  <c r="R132" i="14"/>
  <c r="P132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97" i="14"/>
  <c r="BH97" i="14"/>
  <c r="BG97" i="14"/>
  <c r="BF97" i="14"/>
  <c r="T97" i="14"/>
  <c r="R97" i="14"/>
  <c r="P97" i="14"/>
  <c r="BI94" i="14"/>
  <c r="BH94" i="14"/>
  <c r="BG94" i="14"/>
  <c r="BF94" i="14"/>
  <c r="T94" i="14"/>
  <c r="R94" i="14"/>
  <c r="P94" i="14"/>
  <c r="J88" i="14"/>
  <c r="F88" i="14"/>
  <c r="J87" i="14"/>
  <c r="F87" i="14"/>
  <c r="F85" i="14"/>
  <c r="E83" i="14"/>
  <c r="J59" i="14"/>
  <c r="F59" i="14"/>
  <c r="J58" i="14"/>
  <c r="F58" i="14"/>
  <c r="F56" i="14"/>
  <c r="E54" i="14"/>
  <c r="J14" i="14"/>
  <c r="J56" i="14" s="1"/>
  <c r="E7" i="14"/>
  <c r="E79" i="14" s="1"/>
  <c r="J39" i="13"/>
  <c r="J38" i="13"/>
  <c r="AY61" i="1" s="1"/>
  <c r="J37" i="13"/>
  <c r="AX61" i="1" s="1"/>
  <c r="BI150" i="13"/>
  <c r="BH150" i="13"/>
  <c r="BG150" i="13"/>
  <c r="BF150" i="13"/>
  <c r="T150" i="13"/>
  <c r="T149" i="13" s="1"/>
  <c r="R150" i="13"/>
  <c r="R149" i="13" s="1"/>
  <c r="P150" i="13"/>
  <c r="P149" i="13" s="1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2" i="13"/>
  <c r="BH102" i="13"/>
  <c r="BG102" i="13"/>
  <c r="BF102" i="13"/>
  <c r="T102" i="13"/>
  <c r="R102" i="13"/>
  <c r="P102" i="13"/>
  <c r="BI96" i="13"/>
  <c r="BH96" i="13"/>
  <c r="BG96" i="13"/>
  <c r="BF96" i="13"/>
  <c r="T96" i="13"/>
  <c r="R96" i="13"/>
  <c r="P96" i="13"/>
  <c r="BI93" i="13"/>
  <c r="BH93" i="13"/>
  <c r="BG93" i="13"/>
  <c r="BF93" i="13"/>
  <c r="T93" i="13"/>
  <c r="R93" i="13"/>
  <c r="P93" i="13"/>
  <c r="J87" i="13"/>
  <c r="F87" i="13"/>
  <c r="J86" i="13"/>
  <c r="F86" i="13"/>
  <c r="F84" i="13"/>
  <c r="E82" i="13"/>
  <c r="J59" i="13"/>
  <c r="F59" i="13"/>
  <c r="J58" i="13"/>
  <c r="F58" i="13"/>
  <c r="F56" i="13"/>
  <c r="E54" i="13"/>
  <c r="J14" i="13"/>
  <c r="J84" i="13" s="1"/>
  <c r="E7" i="13"/>
  <c r="E78" i="13" s="1"/>
  <c r="J39" i="12"/>
  <c r="J38" i="12"/>
  <c r="AY59" i="1" s="1"/>
  <c r="J37" i="12"/>
  <c r="AX59" i="1" s="1"/>
  <c r="BI120" i="12"/>
  <c r="BH120" i="12"/>
  <c r="BG120" i="12"/>
  <c r="BF120" i="12"/>
  <c r="T120" i="12"/>
  <c r="T119" i="12" s="1"/>
  <c r="R120" i="12"/>
  <c r="R119" i="12" s="1"/>
  <c r="P120" i="12"/>
  <c r="P119" i="12" s="1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5" i="12"/>
  <c r="BH105" i="12"/>
  <c r="BG105" i="12"/>
  <c r="BF105" i="12"/>
  <c r="T105" i="12"/>
  <c r="R105" i="12"/>
  <c r="P105" i="12"/>
  <c r="BI102" i="12"/>
  <c r="BH102" i="12"/>
  <c r="BG102" i="12"/>
  <c r="BF102" i="12"/>
  <c r="T102" i="12"/>
  <c r="R102" i="12"/>
  <c r="P102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J88" i="12"/>
  <c r="F88" i="12"/>
  <c r="J87" i="12"/>
  <c r="F87" i="12"/>
  <c r="F85" i="12"/>
  <c r="E83" i="12"/>
  <c r="J59" i="12"/>
  <c r="F59" i="12"/>
  <c r="J58" i="12"/>
  <c r="F58" i="12"/>
  <c r="F56" i="12"/>
  <c r="E54" i="12"/>
  <c r="J14" i="12"/>
  <c r="J85" i="12" s="1"/>
  <c r="E7" i="12"/>
  <c r="E50" i="12" s="1"/>
  <c r="J39" i="11"/>
  <c r="J38" i="11"/>
  <c r="AY58" i="1" s="1"/>
  <c r="J37" i="11"/>
  <c r="AX58" i="1" s="1"/>
  <c r="BI118" i="11"/>
  <c r="BH118" i="11"/>
  <c r="BG118" i="11"/>
  <c r="BF118" i="11"/>
  <c r="T118" i="11"/>
  <c r="T117" i="11" s="1"/>
  <c r="R118" i="11"/>
  <c r="R117" i="11" s="1"/>
  <c r="P118" i="11"/>
  <c r="P117" i="11" s="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J88" i="11"/>
  <c r="F88" i="11"/>
  <c r="J87" i="11"/>
  <c r="F87" i="11"/>
  <c r="F85" i="11"/>
  <c r="E83" i="11"/>
  <c r="J59" i="11"/>
  <c r="F59" i="11"/>
  <c r="J58" i="11"/>
  <c r="F58" i="11"/>
  <c r="F56" i="11"/>
  <c r="E54" i="11"/>
  <c r="J14" i="11"/>
  <c r="J56" i="11" s="1"/>
  <c r="E7" i="11"/>
  <c r="E79" i="11" s="1"/>
  <c r="J39" i="4"/>
  <c r="J38" i="4"/>
  <c r="AY56" i="1" s="1"/>
  <c r="J37" i="4"/>
  <c r="AX56" i="1" s="1"/>
  <c r="BI122" i="4"/>
  <c r="BH122" i="4"/>
  <c r="BG122" i="4"/>
  <c r="BF122" i="4"/>
  <c r="T122" i="4"/>
  <c r="T121" i="4" s="1"/>
  <c r="R122" i="4"/>
  <c r="R121" i="4" s="1"/>
  <c r="P122" i="4"/>
  <c r="P121" i="4" s="1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7" i="4"/>
  <c r="F87" i="4"/>
  <c r="J86" i="4"/>
  <c r="F86" i="4"/>
  <c r="F84" i="4"/>
  <c r="E82" i="4"/>
  <c r="J59" i="4"/>
  <c r="F59" i="4"/>
  <c r="J58" i="4"/>
  <c r="F58" i="4"/>
  <c r="F56" i="4"/>
  <c r="E54" i="4"/>
  <c r="J14" i="4"/>
  <c r="J56" i="4" s="1"/>
  <c r="E7" i="4"/>
  <c r="E78" i="4" s="1"/>
  <c r="L50" i="1"/>
  <c r="AM50" i="1"/>
  <c r="AM49" i="1"/>
  <c r="L49" i="1"/>
  <c r="AM47" i="1"/>
  <c r="L47" i="1"/>
  <c r="L45" i="1"/>
  <c r="L44" i="1"/>
  <c r="BK181" i="15"/>
  <c r="J181" i="15"/>
  <c r="J161" i="14"/>
  <c r="BK148" i="14"/>
  <c r="BK145" i="14"/>
  <c r="J138" i="14"/>
  <c r="J129" i="14"/>
  <c r="BK122" i="14"/>
  <c r="BK116" i="14"/>
  <c r="J114" i="14"/>
  <c r="J111" i="14"/>
  <c r="J94" i="14"/>
  <c r="BK150" i="13"/>
  <c r="J145" i="13"/>
  <c r="BK142" i="13"/>
  <c r="BK139" i="13"/>
  <c r="BK137" i="13"/>
  <c r="J127" i="13"/>
  <c r="BK121" i="13"/>
  <c r="J118" i="13"/>
  <c r="J105" i="13"/>
  <c r="BK96" i="13"/>
  <c r="BK115" i="12"/>
  <c r="BK110" i="12"/>
  <c r="J108" i="11"/>
  <c r="J105" i="11"/>
  <c r="BK103" i="11"/>
  <c r="BK122" i="4"/>
  <c r="J119" i="4"/>
  <c r="BK105" i="4"/>
  <c r="BK101" i="4"/>
  <c r="J96" i="4"/>
  <c r="BK161" i="14"/>
  <c r="J94" i="12"/>
  <c r="J118" i="11"/>
  <c r="BK101" i="11"/>
  <c r="BK119" i="4"/>
  <c r="J115" i="4"/>
  <c r="BK107" i="4"/>
  <c r="J101" i="4"/>
  <c r="J167" i="14"/>
  <c r="J159" i="14"/>
  <c r="J157" i="14"/>
  <c r="J131" i="13"/>
  <c r="BK127" i="13"/>
  <c r="J121" i="13"/>
  <c r="J120" i="12"/>
  <c r="J105" i="12"/>
  <c r="J102" i="12"/>
  <c r="J100" i="12"/>
  <c r="J96" i="12"/>
  <c r="BK96" i="11"/>
  <c r="BK115" i="4"/>
  <c r="J175" i="15"/>
  <c r="J174" i="15"/>
  <c r="J171" i="15"/>
  <c r="BK167" i="15"/>
  <c r="J167" i="15"/>
  <c r="J164" i="15"/>
  <c r="BK162" i="15"/>
  <c r="J159" i="15"/>
  <c r="BK158" i="15"/>
  <c r="J158" i="15"/>
  <c r="BK155" i="15"/>
  <c r="J154" i="15"/>
  <c r="BK152" i="15"/>
  <c r="BK149" i="15"/>
  <c r="BK147" i="15"/>
  <c r="BK145" i="15"/>
  <c r="BK138" i="15"/>
  <c r="BK132" i="15"/>
  <c r="BK125" i="15"/>
  <c r="BK122" i="15"/>
  <c r="J117" i="15"/>
  <c r="J112" i="15"/>
  <c r="J105" i="15"/>
  <c r="BK99" i="15"/>
  <c r="BK164" i="14"/>
  <c r="BK157" i="14"/>
  <c r="J140" i="14"/>
  <c r="J135" i="14"/>
  <c r="BK132" i="14"/>
  <c r="J124" i="14"/>
  <c r="J119" i="14"/>
  <c r="J116" i="14"/>
  <c r="BK114" i="14"/>
  <c r="BK108" i="14"/>
  <c r="J106" i="14"/>
  <c r="J148" i="13"/>
  <c r="J142" i="13"/>
  <c r="J137" i="13"/>
  <c r="J132" i="13"/>
  <c r="J125" i="13"/>
  <c r="BK108" i="13"/>
  <c r="J96" i="13"/>
  <c r="J117" i="12"/>
  <c r="J111" i="12"/>
  <c r="BK100" i="12"/>
  <c r="BK96" i="12"/>
  <c r="J115" i="11"/>
  <c r="J113" i="11"/>
  <c r="J110" i="11"/>
  <c r="BK99" i="11"/>
  <c r="J94" i="11"/>
  <c r="BK110" i="4"/>
  <c r="J105" i="4"/>
  <c r="AS60" i="1"/>
  <c r="J140" i="15"/>
  <c r="J138" i="15"/>
  <c r="J132" i="15"/>
  <c r="J129" i="15"/>
  <c r="J127" i="15"/>
  <c r="J120" i="15"/>
  <c r="BK117" i="15"/>
  <c r="J114" i="15"/>
  <c r="BK102" i="15"/>
  <c r="J99" i="15"/>
  <c r="BK154" i="14"/>
  <c r="BK151" i="14"/>
  <c r="J132" i="14"/>
  <c r="BK129" i="14"/>
  <c r="BK127" i="14"/>
  <c r="J108" i="14"/>
  <c r="BK97" i="14"/>
  <c r="BK94" i="14"/>
  <c r="BK132" i="13"/>
  <c r="BK131" i="13"/>
  <c r="J123" i="13"/>
  <c r="BK115" i="13"/>
  <c r="J113" i="13"/>
  <c r="J111" i="13"/>
  <c r="J108" i="13"/>
  <c r="BK107" i="13"/>
  <c r="J102" i="13"/>
  <c r="J93" i="13"/>
  <c r="BK120" i="12"/>
  <c r="BK108" i="12"/>
  <c r="BK94" i="12"/>
  <c r="BK115" i="11"/>
  <c r="BK113" i="11"/>
  <c r="BK108" i="11"/>
  <c r="J103" i="11"/>
  <c r="J96" i="11"/>
  <c r="BK94" i="11"/>
  <c r="BK113" i="4"/>
  <c r="AS55" i="1"/>
  <c r="BK179" i="15"/>
  <c r="J179" i="15"/>
  <c r="BK177" i="15"/>
  <c r="J177" i="15"/>
  <c r="BK175" i="15"/>
  <c r="BK174" i="15"/>
  <c r="BK171" i="15"/>
  <c r="BK164" i="15"/>
  <c r="J162" i="15"/>
  <c r="BK159" i="15"/>
  <c r="J155" i="15"/>
  <c r="BK154" i="15"/>
  <c r="J152" i="15"/>
  <c r="J149" i="15"/>
  <c r="J147" i="15"/>
  <c r="J145" i="15"/>
  <c r="BK140" i="15"/>
  <c r="BK135" i="15"/>
  <c r="J135" i="15"/>
  <c r="BK129" i="15"/>
  <c r="BK127" i="15"/>
  <c r="J125" i="15"/>
  <c r="J122" i="15"/>
  <c r="BK120" i="15"/>
  <c r="BK114" i="15"/>
  <c r="BK112" i="15"/>
  <c r="BK105" i="15"/>
  <c r="J102" i="15"/>
  <c r="BK167" i="14"/>
  <c r="BK159" i="14"/>
  <c r="J148" i="14"/>
  <c r="J145" i="14"/>
  <c r="J127" i="14"/>
  <c r="BK124" i="14"/>
  <c r="BK106" i="14"/>
  <c r="BK148" i="13"/>
  <c r="J110" i="12"/>
  <c r="J122" i="4"/>
  <c r="J113" i="4"/>
  <c r="J110" i="4"/>
  <c r="BK96" i="4"/>
  <c r="J93" i="4"/>
  <c r="AS57" i="1"/>
  <c r="J164" i="14"/>
  <c r="J154" i="14"/>
  <c r="J151" i="14"/>
  <c r="BK140" i="14"/>
  <c r="BK138" i="14"/>
  <c r="BK135" i="14"/>
  <c r="J122" i="14"/>
  <c r="BK119" i="14"/>
  <c r="BK111" i="14"/>
  <c r="J97" i="14"/>
  <c r="J150" i="13"/>
  <c r="BK145" i="13"/>
  <c r="J139" i="13"/>
  <c r="BK125" i="13"/>
  <c r="BK123" i="13"/>
  <c r="BK118" i="13"/>
  <c r="J115" i="13"/>
  <c r="BK113" i="13"/>
  <c r="BK111" i="13"/>
  <c r="J107" i="13"/>
  <c r="BK105" i="13"/>
  <c r="BK102" i="13"/>
  <c r="BK93" i="13"/>
  <c r="BK117" i="12"/>
  <c r="J115" i="12"/>
  <c r="BK111" i="12"/>
  <c r="J108" i="12"/>
  <c r="BK105" i="12"/>
  <c r="BK102" i="12"/>
  <c r="BK118" i="11"/>
  <c r="BK110" i="11"/>
  <c r="BK105" i="11"/>
  <c r="J101" i="11"/>
  <c r="J99" i="11"/>
  <c r="J107" i="4"/>
  <c r="BK93" i="4"/>
  <c r="P98" i="15" l="1"/>
  <c r="T173" i="15"/>
  <c r="BK92" i="4"/>
  <c r="J92" i="4" s="1"/>
  <c r="R104" i="4"/>
  <c r="T118" i="4"/>
  <c r="P93" i="11"/>
  <c r="P100" i="11"/>
  <c r="T107" i="11"/>
  <c r="P99" i="12"/>
  <c r="P107" i="12"/>
  <c r="T107" i="12"/>
  <c r="BK92" i="13"/>
  <c r="J92" i="13" s="1"/>
  <c r="BK130" i="13"/>
  <c r="J130" i="13" s="1"/>
  <c r="J66" i="13" s="1"/>
  <c r="BK144" i="13"/>
  <c r="J144" i="13"/>
  <c r="J67" i="13" s="1"/>
  <c r="R98" i="15"/>
  <c r="BK137" i="15"/>
  <c r="J137" i="15" s="1"/>
  <c r="J66" i="15" s="1"/>
  <c r="R137" i="15"/>
  <c r="BK178" i="15"/>
  <c r="J178" i="15" s="1"/>
  <c r="J73" i="15" s="1"/>
  <c r="BK104" i="4"/>
  <c r="J104" i="4" s="1"/>
  <c r="J66" i="4" s="1"/>
  <c r="R118" i="4"/>
  <c r="R93" i="11"/>
  <c r="R107" i="11"/>
  <c r="R107" i="12"/>
  <c r="T130" i="13"/>
  <c r="P93" i="14"/>
  <c r="BK137" i="14"/>
  <c r="J137" i="14" s="1"/>
  <c r="J66" i="14" s="1"/>
  <c r="T137" i="14"/>
  <c r="BK158" i="14"/>
  <c r="J158" i="14" s="1"/>
  <c r="J68" i="14" s="1"/>
  <c r="P158" i="14"/>
  <c r="P151" i="15"/>
  <c r="T178" i="15"/>
  <c r="P104" i="4"/>
  <c r="P118" i="4"/>
  <c r="BK107" i="11"/>
  <c r="J107" i="11" s="1"/>
  <c r="J67" i="11" s="1"/>
  <c r="T112" i="11"/>
  <c r="P93" i="12"/>
  <c r="R99" i="12"/>
  <c r="P114" i="12"/>
  <c r="R130" i="13"/>
  <c r="BK93" i="14"/>
  <c r="R93" i="14"/>
  <c r="R137" i="14"/>
  <c r="P153" i="14"/>
  <c r="T153" i="14"/>
  <c r="T158" i="14"/>
  <c r="T98" i="15"/>
  <c r="P137" i="15"/>
  <c r="T137" i="15"/>
  <c r="P178" i="15"/>
  <c r="T104" i="4"/>
  <c r="BK93" i="11"/>
  <c r="R100" i="11"/>
  <c r="P112" i="11"/>
  <c r="BK93" i="12"/>
  <c r="J93" i="12" s="1"/>
  <c r="BK107" i="12"/>
  <c r="J107" i="12" s="1"/>
  <c r="J67" i="12" s="1"/>
  <c r="BK114" i="12"/>
  <c r="J114" i="12" s="1"/>
  <c r="J68" i="12" s="1"/>
  <c r="P92" i="13"/>
  <c r="P130" i="13"/>
  <c r="P144" i="13"/>
  <c r="T93" i="14"/>
  <c r="P137" i="14"/>
  <c r="BK153" i="14"/>
  <c r="J153" i="14" s="1"/>
  <c r="J67" i="14" s="1"/>
  <c r="R153" i="14"/>
  <c r="R158" i="14"/>
  <c r="BK151" i="15"/>
  <c r="J151" i="15" s="1"/>
  <c r="J67" i="15" s="1"/>
  <c r="R178" i="15"/>
  <c r="P92" i="4"/>
  <c r="T100" i="11"/>
  <c r="BK112" i="11"/>
  <c r="J112" i="11" s="1"/>
  <c r="J68" i="11" s="1"/>
  <c r="R93" i="12"/>
  <c r="BK99" i="12"/>
  <c r="J99" i="12" s="1"/>
  <c r="J66" i="12" s="1"/>
  <c r="R114" i="12"/>
  <c r="R92" i="13"/>
  <c r="T144" i="13"/>
  <c r="T151" i="15"/>
  <c r="BK161" i="15"/>
  <c r="J161" i="15"/>
  <c r="J68" i="15" s="1"/>
  <c r="P161" i="15"/>
  <c r="R161" i="15"/>
  <c r="T161" i="15"/>
  <c r="BK173" i="15"/>
  <c r="J173" i="15" s="1"/>
  <c r="J71" i="15" s="1"/>
  <c r="R92" i="4"/>
  <c r="BK118" i="4"/>
  <c r="J118" i="4" s="1"/>
  <c r="J67" i="4" s="1"/>
  <c r="BK100" i="11"/>
  <c r="J100" i="11" s="1"/>
  <c r="J66" i="11" s="1"/>
  <c r="R112" i="11"/>
  <c r="R151" i="15"/>
  <c r="P173" i="15"/>
  <c r="T92" i="4"/>
  <c r="T93" i="11"/>
  <c r="P107" i="11"/>
  <c r="T93" i="12"/>
  <c r="T99" i="12"/>
  <c r="T114" i="12"/>
  <c r="T92" i="13"/>
  <c r="T91" i="13" s="1"/>
  <c r="R144" i="13"/>
  <c r="BK98" i="15"/>
  <c r="J98" i="15" s="1"/>
  <c r="J65" i="15" s="1"/>
  <c r="R173" i="15"/>
  <c r="BE181" i="15"/>
  <c r="BK176" i="15"/>
  <c r="J176" i="15" s="1"/>
  <c r="J72" i="15" s="1"/>
  <c r="BE113" i="4"/>
  <c r="BE119" i="4"/>
  <c r="BE96" i="11"/>
  <c r="J56" i="12"/>
  <c r="E79" i="12"/>
  <c r="BE94" i="12"/>
  <c r="BE120" i="12"/>
  <c r="J56" i="13"/>
  <c r="BE96" i="13"/>
  <c r="BE108" i="13"/>
  <c r="BE127" i="13"/>
  <c r="BE132" i="13"/>
  <c r="BE137" i="13"/>
  <c r="BE148" i="13"/>
  <c r="BE94" i="14"/>
  <c r="BE108" i="14"/>
  <c r="BE132" i="14"/>
  <c r="BE145" i="14"/>
  <c r="BE107" i="4"/>
  <c r="BK121" i="4"/>
  <c r="J121" i="4" s="1"/>
  <c r="J68" i="4" s="1"/>
  <c r="E50" i="11"/>
  <c r="BE103" i="11"/>
  <c r="BE113" i="11"/>
  <c r="BE102" i="12"/>
  <c r="BE93" i="13"/>
  <c r="BE113" i="13"/>
  <c r="BE121" i="13"/>
  <c r="BE150" i="13"/>
  <c r="BE140" i="14"/>
  <c r="BE99" i="15"/>
  <c r="BE105" i="15"/>
  <c r="BE112" i="15"/>
  <c r="BE125" i="15"/>
  <c r="BE132" i="15"/>
  <c r="BE138" i="15"/>
  <c r="BE140" i="15"/>
  <c r="BE152" i="15"/>
  <c r="BE155" i="15"/>
  <c r="BE158" i="15"/>
  <c r="BE162" i="15"/>
  <c r="BE164" i="15"/>
  <c r="BE167" i="15"/>
  <c r="BE174" i="15"/>
  <c r="BE175" i="15"/>
  <c r="BE177" i="15"/>
  <c r="BE179" i="15"/>
  <c r="BE96" i="4"/>
  <c r="BE115" i="4"/>
  <c r="BE122" i="4"/>
  <c r="BE99" i="11"/>
  <c r="BE110" i="11"/>
  <c r="BE96" i="12"/>
  <c r="BE105" i="12"/>
  <c r="BE111" i="12"/>
  <c r="BE117" i="12"/>
  <c r="BK119" i="12"/>
  <c r="J119" i="12" s="1"/>
  <c r="J69" i="12" s="1"/>
  <c r="E50" i="13"/>
  <c r="BE105" i="13"/>
  <c r="BK149" i="13"/>
  <c r="J149" i="13" s="1"/>
  <c r="J68" i="13" s="1"/>
  <c r="BE106" i="14"/>
  <c r="BE114" i="14"/>
  <c r="BE124" i="14"/>
  <c r="BE148" i="14"/>
  <c r="BE164" i="14"/>
  <c r="BE167" i="14"/>
  <c r="BK166" i="14"/>
  <c r="J166" i="14" s="1"/>
  <c r="J69" i="14" s="1"/>
  <c r="E50" i="15"/>
  <c r="J56" i="15"/>
  <c r="BE102" i="15"/>
  <c r="BE114" i="15"/>
  <c r="BE127" i="15"/>
  <c r="BE145" i="15"/>
  <c r="J84" i="4"/>
  <c r="BE93" i="4"/>
  <c r="BE101" i="4"/>
  <c r="BE105" i="11"/>
  <c r="BE110" i="12"/>
  <c r="BE115" i="12"/>
  <c r="BE107" i="13"/>
  <c r="BE111" i="13"/>
  <c r="BE118" i="13"/>
  <c r="BE123" i="13"/>
  <c r="BE131" i="13"/>
  <c r="BE139" i="13"/>
  <c r="BE145" i="13"/>
  <c r="J85" i="14"/>
  <c r="BE111" i="14"/>
  <c r="BE116" i="14"/>
  <c r="BE122" i="14"/>
  <c r="BE129" i="14"/>
  <c r="BE154" i="14"/>
  <c r="BE159" i="14"/>
  <c r="BE161" i="14"/>
  <c r="BE117" i="15"/>
  <c r="BE120" i="15"/>
  <c r="BE122" i="15"/>
  <c r="BE129" i="15"/>
  <c r="BE135" i="15"/>
  <c r="BE147" i="15"/>
  <c r="BE149" i="15"/>
  <c r="BE154" i="15"/>
  <c r="BE159" i="15"/>
  <c r="BE171" i="15"/>
  <c r="BE110" i="4"/>
  <c r="J85" i="11"/>
  <c r="BE108" i="11"/>
  <c r="BE115" i="11"/>
  <c r="BE118" i="11"/>
  <c r="BK117" i="11"/>
  <c r="J117" i="11" s="1"/>
  <c r="J69" i="11" s="1"/>
  <c r="BE108" i="12"/>
  <c r="BE125" i="13"/>
  <c r="BE142" i="13"/>
  <c r="E50" i="14"/>
  <c r="BE138" i="14"/>
  <c r="BK170" i="15"/>
  <c r="J170" i="15" s="1"/>
  <c r="J69" i="15" s="1"/>
  <c r="BE105" i="4"/>
  <c r="BE94" i="11"/>
  <c r="BK180" i="15"/>
  <c r="J180" i="15" s="1"/>
  <c r="J74" i="15" s="1"/>
  <c r="E50" i="4"/>
  <c r="BE101" i="11"/>
  <c r="BE100" i="12"/>
  <c r="BE102" i="13"/>
  <c r="BE115" i="13"/>
  <c r="BE97" i="14"/>
  <c r="BE119" i="14"/>
  <c r="BE127" i="14"/>
  <c r="BE135" i="14"/>
  <c r="BE151" i="14"/>
  <c r="BE157" i="14"/>
  <c r="F36" i="14"/>
  <c r="BA62" i="1" s="1"/>
  <c r="F36" i="13"/>
  <c r="BA61" i="1" s="1"/>
  <c r="F38" i="14"/>
  <c r="BC62" i="1" s="1"/>
  <c r="F39" i="14"/>
  <c r="BD62" i="1" s="1"/>
  <c r="F37" i="12"/>
  <c r="BB59" i="1" s="1"/>
  <c r="F37" i="11"/>
  <c r="BB58" i="1" s="1"/>
  <c r="F36" i="11"/>
  <c r="BA58" i="1" s="1"/>
  <c r="F39" i="13"/>
  <c r="BD61" i="1" s="1"/>
  <c r="F38" i="12"/>
  <c r="BC59" i="1" s="1"/>
  <c r="F38" i="15"/>
  <c r="BC63" i="1" s="1"/>
  <c r="F37" i="13"/>
  <c r="BB61" i="1" s="1"/>
  <c r="F36" i="12"/>
  <c r="BA59" i="1" s="1"/>
  <c r="J36" i="13"/>
  <c r="AW61" i="1" s="1"/>
  <c r="F37" i="15"/>
  <c r="BB63" i="1" s="1"/>
  <c r="F37" i="4"/>
  <c r="BB56" i="1" s="1"/>
  <c r="F38" i="4"/>
  <c r="BC56" i="1" s="1"/>
  <c r="F39" i="15"/>
  <c r="BD63" i="1" s="1"/>
  <c r="F39" i="12"/>
  <c r="BD59" i="1" s="1"/>
  <c r="F36" i="15"/>
  <c r="BA63" i="1" s="1"/>
  <c r="J36" i="12"/>
  <c r="AW59" i="1" s="1"/>
  <c r="J36" i="4"/>
  <c r="AW56" i="1" s="1"/>
  <c r="F38" i="11"/>
  <c r="BC58" i="1" s="1"/>
  <c r="F38" i="13"/>
  <c r="BC61" i="1" s="1"/>
  <c r="J36" i="14"/>
  <c r="AW62" i="1" s="1"/>
  <c r="F39" i="11"/>
  <c r="BD58" i="1" s="1"/>
  <c r="F39" i="4"/>
  <c r="BD56" i="1" s="1"/>
  <c r="J36" i="15"/>
  <c r="AW63" i="1" s="1"/>
  <c r="J36" i="11"/>
  <c r="AW58" i="1" s="1"/>
  <c r="F36" i="4"/>
  <c r="BA56" i="1" s="1"/>
  <c r="F37" i="14"/>
  <c r="BB62" i="1" s="1"/>
  <c r="AS54" i="1"/>
  <c r="J65" i="13" l="1"/>
  <c r="J91" i="13"/>
  <c r="J90" i="13" s="1"/>
  <c r="P91" i="13"/>
  <c r="P90" i="13" s="1"/>
  <c r="AU61" i="1" s="1"/>
  <c r="P172" i="15"/>
  <c r="T90" i="13"/>
  <c r="J65" i="12"/>
  <c r="J92" i="12"/>
  <c r="J91" i="12" s="1"/>
  <c r="R92" i="12"/>
  <c r="J65" i="4"/>
  <c r="J91" i="4"/>
  <c r="J90" i="4" s="1"/>
  <c r="P91" i="4"/>
  <c r="T91" i="4"/>
  <c r="T90" i="4" s="1"/>
  <c r="T92" i="12"/>
  <c r="T92" i="11"/>
  <c r="T91" i="11" s="1"/>
  <c r="R172" i="15"/>
  <c r="T92" i="14"/>
  <c r="T91" i="14" s="1"/>
  <c r="T172" i="15"/>
  <c r="R92" i="14"/>
  <c r="R91" i="14" s="1"/>
  <c r="R92" i="11"/>
  <c r="R91" i="11" s="1"/>
  <c r="R97" i="15"/>
  <c r="P97" i="15"/>
  <c r="P96" i="15" s="1"/>
  <c r="AU63" i="1" s="1"/>
  <c r="BK92" i="14"/>
  <c r="BK92" i="11"/>
  <c r="P92" i="11"/>
  <c r="R91" i="13"/>
  <c r="T97" i="15"/>
  <c r="T96" i="15" s="1"/>
  <c r="P92" i="12"/>
  <c r="R91" i="4"/>
  <c r="R90" i="4" s="1"/>
  <c r="P92" i="14"/>
  <c r="BK92" i="12"/>
  <c r="J64" i="12" s="1"/>
  <c r="BK91" i="13"/>
  <c r="J93" i="11"/>
  <c r="J93" i="14"/>
  <c r="BK91" i="4"/>
  <c r="BK97" i="15"/>
  <c r="J97" i="15" s="1"/>
  <c r="J64" i="15" s="1"/>
  <c r="BK172" i="15"/>
  <c r="J172" i="15" s="1"/>
  <c r="J70" i="15" s="1"/>
  <c r="F35" i="12"/>
  <c r="AZ59" i="1" s="1"/>
  <c r="F35" i="4"/>
  <c r="AZ56" i="1" s="1"/>
  <c r="F35" i="14"/>
  <c r="AZ62" i="1" s="1"/>
  <c r="BA60" i="1"/>
  <c r="AW60" i="1" s="1"/>
  <c r="BC57" i="1"/>
  <c r="AY57" i="1" s="1"/>
  <c r="J35" i="15"/>
  <c r="AV63" i="1" s="1"/>
  <c r="AT63" i="1" s="1"/>
  <c r="BC55" i="1"/>
  <c r="AY55" i="1" s="1"/>
  <c r="J35" i="11"/>
  <c r="AV58" i="1" s="1"/>
  <c r="AT58" i="1" s="1"/>
  <c r="BB55" i="1"/>
  <c r="AX55" i="1" s="1"/>
  <c r="BC60" i="1"/>
  <c r="AY60" i="1" s="1"/>
  <c r="BD55" i="1"/>
  <c r="BB60" i="1"/>
  <c r="AX60" i="1" s="1"/>
  <c r="J35" i="12"/>
  <c r="AV59" i="1" s="1"/>
  <c r="AT59" i="1" s="1"/>
  <c r="BA57" i="1"/>
  <c r="AW57" i="1" s="1"/>
  <c r="J35" i="14"/>
  <c r="AV62" i="1" s="1"/>
  <c r="AT62" i="1" s="1"/>
  <c r="BB57" i="1"/>
  <c r="AX57" i="1" s="1"/>
  <c r="F35" i="15"/>
  <c r="AZ63" i="1" s="1"/>
  <c r="BD57" i="1"/>
  <c r="F35" i="11"/>
  <c r="AZ58" i="1" s="1"/>
  <c r="J35" i="13"/>
  <c r="AV61" i="1" s="1"/>
  <c r="AT61" i="1" s="1"/>
  <c r="J35" i="4"/>
  <c r="AV56" i="1" s="1"/>
  <c r="AT56" i="1" s="1"/>
  <c r="BD60" i="1"/>
  <c r="BA55" i="1"/>
  <c r="F35" i="13"/>
  <c r="AZ61" i="1" s="1"/>
  <c r="J65" i="14" l="1"/>
  <c r="J92" i="14"/>
  <c r="J91" i="14" s="1"/>
  <c r="J64" i="13"/>
  <c r="R96" i="15"/>
  <c r="R90" i="13"/>
  <c r="R91" i="12"/>
  <c r="T91" i="12"/>
  <c r="P91" i="12"/>
  <c r="AU59" i="1" s="1"/>
  <c r="J65" i="11"/>
  <c r="J92" i="11"/>
  <c r="J91" i="11" s="1"/>
  <c r="P91" i="11"/>
  <c r="AU58" i="1" s="1"/>
  <c r="BK90" i="4"/>
  <c r="P90" i="4"/>
  <c r="AU56" i="1" s="1"/>
  <c r="AU55" i="1" s="1"/>
  <c r="BA54" i="1"/>
  <c r="W30" i="1" s="1"/>
  <c r="P91" i="14"/>
  <c r="AU62" i="1" s="1"/>
  <c r="AU60" i="1" s="1"/>
  <c r="BK91" i="12"/>
  <c r="J63" i="12" s="1"/>
  <c r="J64" i="4"/>
  <c r="BK91" i="14"/>
  <c r="J63" i="14" s="1"/>
  <c r="BK90" i="13"/>
  <c r="J63" i="13" s="1"/>
  <c r="BK96" i="15"/>
  <c r="J96" i="15" s="1"/>
  <c r="J32" i="15" s="1"/>
  <c r="AG63" i="1" s="1"/>
  <c r="AN63" i="1" s="1"/>
  <c r="BK91" i="11"/>
  <c r="BD54" i="1"/>
  <c r="W33" i="1" s="1"/>
  <c r="AZ60" i="1"/>
  <c r="AV60" i="1" s="1"/>
  <c r="AT60" i="1" s="1"/>
  <c r="AZ55" i="1"/>
  <c r="AV55" i="1" s="1"/>
  <c r="AW55" i="1"/>
  <c r="BC54" i="1"/>
  <c r="W32" i="1" s="1"/>
  <c r="AZ57" i="1"/>
  <c r="AV57" i="1" s="1"/>
  <c r="AT57" i="1" s="1"/>
  <c r="BB54" i="1"/>
  <c r="AX54" i="1" s="1"/>
  <c r="J64" i="14" l="1"/>
  <c r="J63" i="11"/>
  <c r="J63" i="4"/>
  <c r="J64" i="11"/>
  <c r="J32" i="4"/>
  <c r="AG56" i="1" s="1"/>
  <c r="AN56" i="1" s="1"/>
  <c r="AW54" i="1"/>
  <c r="AK30" i="1" s="1"/>
  <c r="J63" i="15"/>
  <c r="J41" i="15"/>
  <c r="AY54" i="1"/>
  <c r="J32" i="12"/>
  <c r="AG59" i="1" s="1"/>
  <c r="AN59" i="1" s="1"/>
  <c r="W31" i="1"/>
  <c r="J32" i="13"/>
  <c r="AG61" i="1" s="1"/>
  <c r="AN61" i="1" s="1"/>
  <c r="J32" i="14"/>
  <c r="AG62" i="1" s="1"/>
  <c r="AN62" i="1" s="1"/>
  <c r="J32" i="11"/>
  <c r="AG58" i="1" s="1"/>
  <c r="AN58" i="1" s="1"/>
  <c r="AZ54" i="1"/>
  <c r="W29" i="1" s="1"/>
  <c r="AT55" i="1"/>
  <c r="AU57" i="1"/>
  <c r="J41" i="4" l="1"/>
  <c r="J41" i="14"/>
  <c r="J41" i="13"/>
  <c r="J41" i="11"/>
  <c r="J41" i="12"/>
  <c r="AU54" i="1"/>
  <c r="AG60" i="1"/>
  <c r="AN60" i="1" s="1"/>
  <c r="AG55" i="1"/>
  <c r="AG57" i="1"/>
  <c r="AN57" i="1" s="1"/>
  <c r="AV54" i="1"/>
  <c r="AK29" i="1" s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<sst xmlns="http://schemas.openxmlformats.org/spreadsheetml/2006/main" count="4312" uniqueCount="724">
  <si>
    <t>Export Komplet</t>
  </si>
  <si>
    <t>VZ</t>
  </si>
  <si>
    <t>2.0</t>
  </si>
  <si>
    <t>ZAMOK</t>
  </si>
  <si>
    <t>False</t>
  </si>
  <si>
    <t>{0d1e4ffd-0ec7-4b14-8363-950241502427}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</si>
  <si>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</si>
  <si>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</si>
  <si>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</si>
  <si>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</si>
  <si>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</si>
  <si>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</si>
  <si>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</si>
  <si>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2019838</t>
  </si>
  <si>
    <t>Zakázka:</t>
  </si>
  <si>
    <t>Zpevněné plochy a odvodnění lokality garáže, Šluknov</t>
  </si>
  <si>
    <t>KSO:</t>
  </si>
  <si>
    <t/>
  </si>
  <si>
    <t>CC-CZ:</t>
  </si>
  <si>
    <t>Místo:</t>
  </si>
  <si>
    <t>k.ú. Šluknov</t>
  </si>
  <si>
    <t>Datum:</t>
  </si>
  <si>
    <t>16. 3. 2020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</si>
  <si>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</si>
  <si>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</si>
  <si>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</si>
  <si>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</si>
  <si>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</si>
  <si>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</si>
  <si>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</si>
  <si>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</si>
  <si>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</si>
  <si>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</si>
  <si>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</si>
  <si>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</si>
  <si>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</si>
  <si>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</si>
  <si>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</si>
  <si>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</si>
  <si>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</si>
  <si>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</si>
  <si>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</si>
  <si>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</si>
  <si>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</si>
  <si>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</si>
  <si>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</si>
  <si>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</si>
  <si>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</si>
  <si>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</si>
  <si>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</si>
  <si>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</si>
  <si>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</si>
  <si>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</si>
  <si>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</si>
  <si>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</si>
  <si>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</si>
  <si>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</si>
  <si>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</si>
  <si>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</si>
  <si>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</si>
  <si>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</si>
  <si>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</si>
  <si>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</si>
  <si>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</si>
  <si>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</si>
  <si>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</si>
  <si>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</si>
  <si>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</si>
  <si>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</si>
  <si>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</si>
  <si>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</si>
  <si>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</si>
  <si>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</si>
  <si>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</si>
  <si>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PK</t>
  </si>
  <si>
    <t>Příjezdové komunikace</t>
  </si>
  <si>
    <t>STA</t>
  </si>
  <si>
    <t>1</t>
  </si>
  <si>
    <t>{21a35fa7-23cf-4a88-a75f-77eb3bfdb9bd}</t>
  </si>
  <si>
    <t>2</t>
  </si>
  <si>
    <t>/</t>
  </si>
  <si>
    <t>Soupis</t>
  </si>
  <si>
    <t>PK 3</t>
  </si>
  <si>
    <t>Příjezdová komunikace 3</t>
  </si>
  <si>
    <t>{0564566e-9069-45fb-9a8d-dff044a0525e}</t>
  </si>
  <si>
    <t>PG</t>
  </si>
  <si>
    <t>Plochy před garážemi</t>
  </si>
  <si>
    <t>{7f8102e3-177a-4ba0-9794-8fa8c1ce8f0e}</t>
  </si>
  <si>
    <t>PG 7</t>
  </si>
  <si>
    <t>Plocha před garážemi 7</t>
  </si>
  <si>
    <t>{2b738a8c-c8f6-4c0b-9e8a-b3cd2b1adf10}</t>
  </si>
  <si>
    <t>PG 8</t>
  </si>
  <si>
    <t>Plocha před garážemi 8</t>
  </si>
  <si>
    <t>{a719b2d1-ea7c-4803-9e6a-b7c4c084dca3}</t>
  </si>
  <si>
    <t>CH</t>
  </si>
  <si>
    <t>Chodníky</t>
  </si>
  <si>
    <t>{092fd91a-7a8c-446d-a1af-c0073cdf9a74}</t>
  </si>
  <si>
    <t>CH 1</t>
  </si>
  <si>
    <t>Chodník 1</t>
  </si>
  <si>
    <t>{674ef951-3966-4158-a956-fd9ef7dacfa8}</t>
  </si>
  <si>
    <t>CH 2</t>
  </si>
  <si>
    <t>Chodník 2</t>
  </si>
  <si>
    <t>{0119aa0e-79d5-48ba-9b77-89af77e2678b}</t>
  </si>
  <si>
    <t>CH 3</t>
  </si>
  <si>
    <t>Chodník 3</t>
  </si>
  <si>
    <t>{5cf5c3d3-27b6-404f-87ad-6d93d605f70e}</t>
  </si>
  <si>
    <t>KRYCÍ LIST SOUPISU PRACÍ</t>
  </si>
  <si>
    <t>Objekt:</t>
  </si>
  <si>
    <t>PK - Příjezdové komunikace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</si>
  <si>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</si>
  <si>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</si>
  <si>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</si>
  <si>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</si>
  <si>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</si>
  <si>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</si>
  <si>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</si>
  <si>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</si>
  <si>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</si>
  <si>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</si>
  <si>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</si>
  <si>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</si>
  <si>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</si>
  <si>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</si>
  <si>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</si>
  <si>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</si>
  <si>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</si>
  <si>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</si>
  <si>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</si>
  <si>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</si>
  <si>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</si>
  <si>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</si>
  <si>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</si>
  <si>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</si>
  <si>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</si>
  <si>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</si>
  <si>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</si>
  <si>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</si>
  <si>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</si>
  <si>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</si>
  <si>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</si>
  <si>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</si>
  <si>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</si>
  <si>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</si>
  <si>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</si>
  <si>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</si>
  <si>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m2</t>
  </si>
  <si>
    <t>CS ÚRS 2020 01</t>
  </si>
  <si>
    <t>4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</si>
  <si>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</si>
  <si>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</si>
  <si>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</si>
  <si>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Součet</t>
  </si>
  <si>
    <t>3</t>
  </si>
  <si>
    <t>121151103</t>
  </si>
  <si>
    <t>Sejmutí ornice strojně při souvislé ploše do 100 m2, tl. vrstvy do 200 mm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</si>
  <si>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</si>
  <si>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m3</t>
  </si>
  <si>
    <t>5</t>
  </si>
  <si>
    <t>6</t>
  </si>
  <si>
    <t>7</t>
  </si>
  <si>
    <t>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</si>
  <si>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</si>
  <si>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9</t>
  </si>
  <si>
    <t>162751117</t>
  </si>
  <si>
    <t>10</t>
  </si>
  <si>
    <t>11</t>
  </si>
  <si>
    <t>12</t>
  </si>
  <si>
    <t>13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</si>
  <si>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</si>
  <si>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14</t>
  </si>
  <si>
    <t>16</t>
  </si>
  <si>
    <t>M</t>
  </si>
  <si>
    <t>t</t>
  </si>
  <si>
    <t>17</t>
  </si>
  <si>
    <t>18</t>
  </si>
  <si>
    <t>19</t>
  </si>
  <si>
    <t>20</t>
  </si>
  <si>
    <t>171152501</t>
  </si>
  <si>
    <t>Zhutnění podloží pod násypy z rostlé horniny třídy těžitelnosti I a II, skupiny 1 až 4 z hornin soudružných a nesoudržných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</si>
  <si>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</si>
  <si>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</si>
  <si>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22</t>
  </si>
  <si>
    <t>23</t>
  </si>
  <si>
    <t>171251101</t>
  </si>
  <si>
    <t>Uložení sypanin do násypů s rozprostřením sypaniny ve vrstvách a s hrubým urovnáním nezhutněných jakékoliv třídy těžitelnosti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</si>
  <si>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</si>
  <si>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24</t>
  </si>
  <si>
    <t>25</t>
  </si>
  <si>
    <t>171251201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</si>
  <si>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</si>
  <si>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</si>
  <si>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26</t>
  </si>
  <si>
    <t>27</t>
  </si>
  <si>
    <t>181111112</t>
  </si>
  <si>
    <t>Plošná úprava terénu v zemině tř. 1 až 4 s urovnáním povrchu bez doplnění ornice souvislé plochy do 500 m2 při nerovnostech terénu přes 50 do 100 mm na svahu přes 1:5 do 1:2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</si>
  <si>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</si>
  <si>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28</t>
  </si>
  <si>
    <t>181152302</t>
  </si>
  <si>
    <t>Úprava pláně na stavbách silnic a dálnic strojně v zářezech mimo skalních se zhutněním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</si>
  <si>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</si>
  <si>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29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</si>
  <si>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</si>
  <si>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</si>
  <si>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</si>
  <si>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</si>
  <si>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kg</t>
  </si>
  <si>
    <t>32</t>
  </si>
  <si>
    <t>182151111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</si>
  <si>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</si>
  <si>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</si>
  <si>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33</t>
  </si>
  <si>
    <t>182351023</t>
  </si>
  <si>
    <t>Rozprostření a urovnání ornice ve svahu sklonu přes 1:5 strojně při souvislé ploše do 100 m2, tl. vrstvy do 200 mm</t>
  </si>
  <si>
    <t>34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</si>
  <si>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</si>
  <si>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Komunikace pozemní</t>
  </si>
  <si>
    <t>564851111</t>
  </si>
  <si>
    <t>Podklad ze štěrkodrti ŠD s rozprostřením a zhutněním, po zhutnění tl. 150 mm</t>
  </si>
  <si>
    <t>36</t>
  </si>
  <si>
    <t>564861111</t>
  </si>
  <si>
    <t>Podklad ze štěrkodrti ŠD s rozprostřením a zhutněním, po zhutnění tl. 200 mm</t>
  </si>
  <si>
    <t>37</t>
  </si>
  <si>
    <t>565135121</t>
  </si>
  <si>
    <t>Asfaltový beton vrstva podkladní ACP 16 (obalované kamenivo střednězrnné - OKS) s rozprostřením a zhutněním v pruhu šířky přes 3 m, po zhutnění tl. 50 mm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</si>
  <si>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</si>
  <si>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39</t>
  </si>
  <si>
    <t>569831111</t>
  </si>
  <si>
    <t>Zpevnění krajnic nebo komunikací pro pěší s rozprostřením a zhutněním, po zhutnění štěrkodrtí tl. 100 mm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</si>
  <si>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</si>
  <si>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573231109</t>
  </si>
  <si>
    <t>Postřik spojovací PS bez posypu kamenivem ze silniční emulze, v množství 0,60 kg/m2</t>
  </si>
  <si>
    <t>577134141</t>
  </si>
  <si>
    <t>Asfaltový beton vrstva obrusná ACO 11 (ABS) s rozprostřením a se zhutněním z modifikovaného asfaltu v pruhu šířky přes 3 m, po zhutnění tl. 40 mm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</si>
  <si>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</si>
  <si>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</si>
  <si>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592450-d1</t>
  </si>
  <si>
    <t>dlažba betonová zatravňovací 240x170x80 mm přírodní</t>
  </si>
  <si>
    <t>Ostatní konstrukce a práce, bourání</t>
  </si>
  <si>
    <t>48</t>
  </si>
  <si>
    <t>kus</t>
  </si>
  <si>
    <t>m</t>
  </si>
  <si>
    <t>59217017</t>
  </si>
  <si>
    <t>obrubník betonový chodníkový 1000x100x250mm</t>
  </si>
  <si>
    <t xml:space="preserve">Poznámka k souboru cen:_x000D_
1. V cenách jsou započteny i náklady na položení a dodání geotextilie včetně přesahů._x000D_
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</si>
  <si>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</si>
  <si>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</si>
  <si>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Poznámka k souboru cen:_x000D_
1. V cenách jsou započteny i náklady na vyčištění spár, na impregnaci a zalití spár včetně dodání hmot._x000D_
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</si>
  <si>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</si>
  <si>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</si>
  <si>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</si>
  <si>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</si>
  <si>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</si>
  <si>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997221559</t>
  </si>
  <si>
    <t>Vodorovná doprava suti bez naložení, ale se složením a s hrubým urovnáním Příplatek k ceně za každý další i započatý 1 km přes 1 km</t>
  </si>
  <si>
    <t>997221611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</si>
  <si>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</si>
  <si>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</si>
  <si>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</si>
  <si>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</si>
  <si>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</si>
  <si>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</si>
  <si>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</si>
  <si>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VRN</t>
  </si>
  <si>
    <t>VRN1</t>
  </si>
  <si>
    <t>Průzkumné, geodetické a projektové práce</t>
  </si>
  <si>
    <t>012002000</t>
  </si>
  <si>
    <t>Geodetické práce včetně vytyčení inženýrských sítí</t>
  </si>
  <si>
    <t>…</t>
  </si>
  <si>
    <t>1024</t>
  </si>
  <si>
    <t>012303000</t>
  </si>
  <si>
    <t>VRN3</t>
  </si>
  <si>
    <t>Zařízení staveniště</t>
  </si>
  <si>
    <t>030001000</t>
  </si>
  <si>
    <t>VRN4</t>
  </si>
  <si>
    <t>Inženýrská činnost</t>
  </si>
  <si>
    <t>043194000</t>
  </si>
  <si>
    <t xml:space="preserve">Ostatní zkoušky - zkoušky pláně </t>
  </si>
  <si>
    <t>VRN7</t>
  </si>
  <si>
    <t>Provozní vlivy</t>
  </si>
  <si>
    <t>070001000</t>
  </si>
  <si>
    <t>Provozní vlivy včetně dopravně inženýrského opatření</t>
  </si>
  <si>
    <t>PK 3 - Příjezdová komunikace 3</t>
  </si>
  <si>
    <t xml:space="preserve">Poznámka k souboru cen:_x000D_
1. V cenách jsou započteny i náklady na přehození výkopku na vzdálenost do 3 m nebo naložení na dopravní prostředek._x000D_
</t>
  </si>
  <si>
    <t>167151101</t>
  </si>
  <si>
    <t>Nakládání, skládání a překládání neulehlého výkopku nebo sypaniny strojně nakládání, množství do 100 m3, z horniny třídy těžitelnosti I, skupiny 1 až 3</t>
  </si>
  <si>
    <t>-293783961</t>
  </si>
  <si>
    <t>(86,6+(15,2+22,4)*0,4)"plocha asfalt + rozšíření podkladu = aktivní zóna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</si>
  <si>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</si>
  <si>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</si>
  <si>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658588969</t>
  </si>
  <si>
    <t xml:space="preserve">47"úprava zeleně - vyznačená </t>
  </si>
  <si>
    <t>22,4*1,5"za obrubou</t>
  </si>
  <si>
    <t>-1689870730</t>
  </si>
  <si>
    <t>86,6+(15,2+22,4)*0,4"plocha asfalt + rozšíření podkladu</t>
  </si>
  <si>
    <t>181411131</t>
  </si>
  <si>
    <t>Založení trávníku na půdě předem připravené plochy do 1000 m2 výsevem včetně utažení parkového v rovině nebo na svahu do 1:5</t>
  </si>
  <si>
    <t>184802111</t>
  </si>
  <si>
    <t>Chemické odplevelení půdy před založením kultury, trávníku nebo zpevněných ploch o výměře jednotlivě přes 20 m2 v rovině nebo na svahu do 1:5 postřikem na široko</t>
  </si>
  <si>
    <t>-1466960875</t>
  </si>
  <si>
    <t>-992392850</t>
  </si>
  <si>
    <t>86,6+(15,2+22,4)*0,05"plocha asfalt + rozšíření podkladu</t>
  </si>
  <si>
    <t>2147066575</t>
  </si>
  <si>
    <t>17*0,3</t>
  </si>
  <si>
    <t>642462186</t>
  </si>
  <si>
    <t>-1134051790</t>
  </si>
  <si>
    <t>86,6"plocha asfalt</t>
  </si>
  <si>
    <t>1246825249</t>
  </si>
  <si>
    <t>987423658</t>
  </si>
  <si>
    <t>PG - Plochy před garážemi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</si>
  <si>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</si>
  <si>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</si>
  <si>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</si>
  <si>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</si>
  <si>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</si>
  <si>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</si>
  <si>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</si>
  <si>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998223011</t>
  </si>
  <si>
    <t>Přesun hmot pro pozemní komunikace s krytem dlážděným dopravní vzdálenost do 200 m jakékoliv délky objektu</t>
  </si>
  <si>
    <t>10364101</t>
  </si>
  <si>
    <t>zemina pro terénní úpravy -  ornice</t>
  </si>
  <si>
    <t>181951112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</si>
  <si>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</si>
  <si>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</si>
  <si>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PG 7 - Plocha před garážemi 7</t>
  </si>
  <si>
    <t>-539314090</t>
  </si>
  <si>
    <t>311,8*1,1</t>
  </si>
  <si>
    <t>-709834188</t>
  </si>
  <si>
    <t>(47+5)*2"pro odvod vody</t>
  </si>
  <si>
    <t>2071334858</t>
  </si>
  <si>
    <t>-1948110724</t>
  </si>
  <si>
    <t>-289353003</t>
  </si>
  <si>
    <t>-1461749170</t>
  </si>
  <si>
    <t>301,3*1,01 'Přepočtené koeficientem množství</t>
  </si>
  <si>
    <t>713037125</t>
  </si>
  <si>
    <t>1968336303</t>
  </si>
  <si>
    <t>238283177</t>
  </si>
  <si>
    <t>1817144793</t>
  </si>
  <si>
    <t>-277978811</t>
  </si>
  <si>
    <t>-603443812</t>
  </si>
  <si>
    <t>PG 8 - Plocha před garážemi 8</t>
  </si>
  <si>
    <t>482226606</t>
  </si>
  <si>
    <t>-590098199</t>
  </si>
  <si>
    <t>250,7*1,1"pod zat. pl.</t>
  </si>
  <si>
    <t>1304178425</t>
  </si>
  <si>
    <t>250,7*1,05"pod zat. pl.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</si>
  <si>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</si>
  <si>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</si>
  <si>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370999197</t>
  </si>
  <si>
    <t>240,1</t>
  </si>
  <si>
    <t>-1749761841</t>
  </si>
  <si>
    <t>240,1*1,01 'Přepočtené koeficientem množství</t>
  </si>
  <si>
    <t>-1666965592</t>
  </si>
  <si>
    <t>1906940843</t>
  </si>
  <si>
    <t>-1582013617</t>
  </si>
  <si>
    <t>250,7*1,1"aktivní zóna</t>
  </si>
  <si>
    <t>-1783949951</t>
  </si>
  <si>
    <t>420341888</t>
  </si>
  <si>
    <t>-1213826283</t>
  </si>
  <si>
    <t>CH - Chodníky</t>
  </si>
  <si>
    <t>CH 1 - Chodník 1</t>
  </si>
  <si>
    <t>493685750</t>
  </si>
  <si>
    <t>122251301</t>
  </si>
  <si>
    <t>Odkopávky a prokopávky nezapažené strojně v omezeném prostoru v hornině třídy těžitelnosti I skupiny 3 do 20 m3</t>
  </si>
  <si>
    <t>1029278843</t>
  </si>
  <si>
    <t>48*(0,25-0,1)</t>
  </si>
  <si>
    <t>(27,5+26,5)*0,3*0,2"pod obrubou</t>
  </si>
  <si>
    <t>19,2*2 'Přepočtené koeficientem množství</t>
  </si>
  <si>
    <t>-1294389939</t>
  </si>
  <si>
    <t>10,44"výkop</t>
  </si>
  <si>
    <t>985664694</t>
  </si>
  <si>
    <t>-2007827308</t>
  </si>
  <si>
    <t>1934758333</t>
  </si>
  <si>
    <t>37,3*0,2"doplnění ornice</t>
  </si>
  <si>
    <t>985663752</t>
  </si>
  <si>
    <t>7,46*2 'Přepočtené koeficientem množství</t>
  </si>
  <si>
    <t>10874934</t>
  </si>
  <si>
    <t>-503883171</t>
  </si>
  <si>
    <t>37,3+53,4"vyznačená zeleň</t>
  </si>
  <si>
    <t>1329611951</t>
  </si>
  <si>
    <t>1487268981</t>
  </si>
  <si>
    <t>90,7*0,025 'Přepočtené koeficientem množství</t>
  </si>
  <si>
    <t>1052859367</t>
  </si>
  <si>
    <t>1798467208</t>
  </si>
  <si>
    <t>-140806086</t>
  </si>
  <si>
    <t>2116932521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</si>
  <si>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</si>
  <si>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</si>
  <si>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304853566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</si>
  <si>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</si>
  <si>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0,65+0,85"reliéf</t>
  </si>
  <si>
    <t>38,1"klasická</t>
  </si>
  <si>
    <t>59245018</t>
  </si>
  <si>
    <t>dlažba tvar obdélník betonová 200x100x60mm přírodní</t>
  </si>
  <si>
    <t>-628623996</t>
  </si>
  <si>
    <t>38,1*1,03 'Přepočtené koeficientem množství</t>
  </si>
  <si>
    <t>59245006</t>
  </si>
  <si>
    <t>dlažba tvar obdélník betonová pro nevidomé 200x100x60mm barevná</t>
  </si>
  <si>
    <t>1665171918</t>
  </si>
  <si>
    <t>0,65+0,85</t>
  </si>
  <si>
    <t>1,5*1,03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</si>
  <si>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</si>
  <si>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</si>
  <si>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-198635550</t>
  </si>
  <si>
    <t>916331112</t>
  </si>
  <si>
    <t>Osazení zahradního obrubníku betonového s ložem tl. od 50 do 100 mm z betonu prostého tř. C 12/15 s boční opěrou z betonu prostého tř. C 12/15</t>
  </si>
  <si>
    <t>-420980457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</si>
  <si>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</si>
  <si>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26,9+26,1</t>
  </si>
  <si>
    <t>59217001</t>
  </si>
  <si>
    <t>obrubník betonový zahradní 1000x50x250mm</t>
  </si>
  <si>
    <t>-55798033</t>
  </si>
  <si>
    <t>-2010255078</t>
  </si>
  <si>
    <t>CH 2 - Chodník 2</t>
  </si>
  <si>
    <t>-2145769899</t>
  </si>
  <si>
    <t>147,5"stávající skladby vozovky</t>
  </si>
  <si>
    <t>122251101</t>
  </si>
  <si>
    <t>Odkopávky a prokopávky nezapažené strojně v hornině třídy těžitelnosti I skupiny 3 do 20 m3</t>
  </si>
  <si>
    <t>-657092003</t>
  </si>
  <si>
    <t>10*(0,82/2)</t>
  </si>
  <si>
    <t>10*(0,35+0,65)/2</t>
  </si>
  <si>
    <t>Mezisoučet - odkopávka pro srovnání terénu</t>
  </si>
  <si>
    <t>77*0,3*0,2"pro obrubník</t>
  </si>
  <si>
    <t>4"ostatní odkopávky svahu apod</t>
  </si>
  <si>
    <t>Mezisoučet - ostatní</t>
  </si>
  <si>
    <t>-619432760</t>
  </si>
  <si>
    <t>-942509003</t>
  </si>
  <si>
    <t>17,72"odkopávka</t>
  </si>
  <si>
    <t>930620854</t>
  </si>
  <si>
    <t>17,72*2 'Přepočtené koeficientem množství</t>
  </si>
  <si>
    <t>-238192962</t>
  </si>
  <si>
    <t>181111113</t>
  </si>
  <si>
    <t>Plošná úprava terénu v zemině tř. 1 až 4 s urovnáním povrchu bez doplnění ornice souvislé plochy do 500 m2 při nerovnostech terénu přes 50 do 100 mm na svahu přes 1:2 do 1:1</t>
  </si>
  <si>
    <t>-2128833177</t>
  </si>
  <si>
    <t>88,5+119,5+58,8</t>
  </si>
  <si>
    <t>181411133</t>
  </si>
  <si>
    <t>Založení trávníku na půdě předem připravené plochy do 1000 m2 výsevem včetně utažení parkového na svahu přes 1:2 do 1:1</t>
  </si>
  <si>
    <t>-1484820345</t>
  </si>
  <si>
    <t>2091000546</t>
  </si>
  <si>
    <t>266,8*0,025 'Přepočtené koeficientem množství</t>
  </si>
  <si>
    <t>-817111524</t>
  </si>
  <si>
    <t>62,8*1,1</t>
  </si>
  <si>
    <t>-2112602288</t>
  </si>
  <si>
    <t>1191615075</t>
  </si>
  <si>
    <t>(147,5-58,85)</t>
  </si>
  <si>
    <t>-1626604736</t>
  </si>
  <si>
    <t>(147,5-58,85)*0,25</t>
  </si>
  <si>
    <t>22,163*2 'Přepočtené koeficientem množství</t>
  </si>
  <si>
    <t>184802311</t>
  </si>
  <si>
    <t>Chemické odplevelení půdy před založením kultury, trávníku nebo zpevněných ploch o výměře jednotlivě přes 20 m2 na svahu přes 1:2 do 1:1 postřikem na široko</t>
  </si>
  <si>
    <t>-1197953023</t>
  </si>
  <si>
    <t>2026749075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</si>
  <si>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</si>
  <si>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</si>
  <si>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1064066094</t>
  </si>
  <si>
    <t>0,6*3"relief</t>
  </si>
  <si>
    <t>52,25+4,55+0,25"klasická</t>
  </si>
  <si>
    <t>59245008</t>
  </si>
  <si>
    <t>dlažba tvar obdélník betonová 200x100x60mm barevná</t>
  </si>
  <si>
    <t>1819078157</t>
  </si>
  <si>
    <t>57,05*1,03 'Přepočtené koeficientem množství</t>
  </si>
  <si>
    <t>-314129356</t>
  </si>
  <si>
    <t>1,8*1,03 'Přepočtené koeficientem množství</t>
  </si>
  <si>
    <t>-867377539</t>
  </si>
  <si>
    <t>752460274</t>
  </si>
  <si>
    <t>35,5+19,5+22</t>
  </si>
  <si>
    <t>1667443544</t>
  </si>
  <si>
    <t>1851649166</t>
  </si>
  <si>
    <t>1941177376</t>
  </si>
  <si>
    <t>64,9*49 'Přepočtené koeficientem množství</t>
  </si>
  <si>
    <t>772418756</t>
  </si>
  <si>
    <t>1754692087</t>
  </si>
  <si>
    <t>CH 3 - Chodník 3</t>
  </si>
  <si>
    <t>1188832484</t>
  </si>
  <si>
    <t>20,2"stávající plocha</t>
  </si>
  <si>
    <t>705837535</t>
  </si>
  <si>
    <t>(8,5+2)</t>
  </si>
  <si>
    <t>-1485407613</t>
  </si>
  <si>
    <t>(24,7-20,2)*0,15"odkopávka pro skladbu (mimo stáv. šd plochy)</t>
  </si>
  <si>
    <t>(13,4+17,6)*0,3*0,2"pod obrubníky</t>
  </si>
  <si>
    <t>(0,3+0,05)/2*15"příkop</t>
  </si>
  <si>
    <t xml:space="preserve">24,3*0,05"drobný dokop </t>
  </si>
  <si>
    <t>1801005994</t>
  </si>
  <si>
    <t>754082937</t>
  </si>
  <si>
    <t>10,5*0,2"ornice</t>
  </si>
  <si>
    <t>1978384616</t>
  </si>
  <si>
    <t>6,375*2 'Přepočtené koeficientem množství</t>
  </si>
  <si>
    <t>-827689840</t>
  </si>
  <si>
    <t>1328403907</t>
  </si>
  <si>
    <t>69,5+10,8</t>
  </si>
  <si>
    <t>1556612684</t>
  </si>
  <si>
    <t>-1722768066</t>
  </si>
  <si>
    <t>80,3*0,025 'Přepočtené koeficientem množství</t>
  </si>
  <si>
    <t>-732361885</t>
  </si>
  <si>
    <t>24,3*1,1</t>
  </si>
  <si>
    <t>-1009300588</t>
  </si>
  <si>
    <t>1427582908</t>
  </si>
  <si>
    <t>-1946000876</t>
  </si>
  <si>
    <t>24,7*1,1</t>
  </si>
  <si>
    <t>-668341961</t>
  </si>
  <si>
    <t>0,9+0,6"reliéf</t>
  </si>
  <si>
    <t>21,7"klasická</t>
  </si>
  <si>
    <t>2135732608</t>
  </si>
  <si>
    <t>21,7*1,03 'Přepočtené koeficientem množství</t>
  </si>
  <si>
    <t>-378037091</t>
  </si>
  <si>
    <t>-15466492</t>
  </si>
  <si>
    <t>912111111</t>
  </si>
  <si>
    <t>Montáž zábrany parkovací tvaru sloupku do výšky 800 mm zabetonované</t>
  </si>
  <si>
    <t>891518288</t>
  </si>
  <si>
    <t xml:space="preserve">Poznámka k souboru cen:_x000D_
1. V cenách jsou započteny i náklady na:_x000D_
a) montáž sloupku včetně upevňovacího materiálu,_x000D_
b) vykopání jamky a zabetonování u cen -1111, -1112,_x000D_
c) upevňovací patky včetně betonu a upevňovacího materiálu u ceny -1112._x000D_
2. V cenách nejsou započteny náklady na dodání zábrany, tyto se oceňují ve specifikaci._x000D_
</t>
  </si>
  <si>
    <t>74910178</t>
  </si>
  <si>
    <t>sloupek parkovací pevný 60x60x800mm bílý komaxit základní k zabetonování</t>
  </si>
  <si>
    <t>463870187</t>
  </si>
  <si>
    <t>-1029715104</t>
  </si>
  <si>
    <t>17,6+13,4</t>
  </si>
  <si>
    <t>-1218424875</t>
  </si>
  <si>
    <t>966006251</t>
  </si>
  <si>
    <t>Odstranění parkovací zábrany s odklizením materiálu na vzdálenost do 20 m nebo s naložením na dopravní prostředek sloupku zabetonovaného</t>
  </si>
  <si>
    <t>1862834652</t>
  </si>
  <si>
    <t xml:space="preserve">Poznámka k souboru cen:_x000D_
1. V ceně nejsou započteny náklady na zásyp jam po sloupku._x000D_
2. Přemístění demontované parkovací zábrany na vzdálenost přes 20 m se oceňuje cenami souborů cen 997 22-41 Vodorovné přemístění vybouraných hmot._x000D_
</t>
  </si>
  <si>
    <t>1533315031</t>
  </si>
  <si>
    <t>1870444926</t>
  </si>
  <si>
    <t>9,32*49 'Přepočtené koeficientem množství</t>
  </si>
  <si>
    <t>1494592692</t>
  </si>
  <si>
    <t>9,32-0,432</t>
  </si>
  <si>
    <t>-1416382516</t>
  </si>
  <si>
    <t>1597541931</t>
  </si>
  <si>
    <t>-1716269038</t>
  </si>
  <si>
    <t>-2008178629</t>
  </si>
  <si>
    <t>1980147831</t>
  </si>
  <si>
    <t>864642416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</si>
  <si>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</si>
  <si>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</si>
  <si>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</si>
  <si>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</si>
  <si>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</si>
  <si>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</si>
  <si>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</si>
  <si>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</si>
  <si>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</si>
  <si>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</si>
  <si>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</si>
  <si>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</si>
  <si>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</si>
  <si>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</si>
  <si>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</si>
  <si>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</si>
  <si>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</si>
  <si>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</si>
  <si>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</si>
  <si>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</si>
  <si>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</si>
  <si>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</si>
  <si>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</si>
  <si>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</si>
  <si>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</si>
  <si>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</si>
  <si>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</si>
  <si>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</si>
  <si>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</si>
  <si>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</si>
  <si>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</si>
  <si>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</si>
  <si>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</si>
  <si>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</si>
  <si>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</si>
  <si>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</si>
  <si>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</si>
  <si>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</si>
  <si>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</si>
  <si>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</si>
  <si>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</si>
  <si>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</si>
  <si>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</si>
  <si>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</si>
  <si>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</si>
  <si>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</si>
  <si>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</si>
  <si>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</si>
  <si>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</si>
  <si>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</si>
  <si>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</si>
  <si>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</si>
  <si>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</si>
  <si>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</si>
  <si>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</si>
  <si>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</si>
  <si>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</si>
  <si>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</si>
  <si>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</si>
  <si>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</si>
  <si>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</si>
  <si>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</si>
  <si>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</si>
  <si>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</si>
  <si>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</si>
  <si>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</si>
  <si>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</si>
  <si>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</si>
  <si>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</si>
  <si>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</si>
  <si>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</si>
  <si>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</si>
  <si>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</si>
  <si>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</si>
  <si>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</si>
  <si>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</si>
  <si>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</si>
  <si>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</si>
  <si>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</si>
  <si>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</si>
  <si>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</si>
  <si>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</si>
  <si>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</si>
  <si>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</si>
  <si>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</si>
  <si>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</si>
  <si>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</si>
  <si>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</si>
  <si>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</si>
  <si>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</si>
  <si>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</si>
  <si>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</si>
  <si>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</si>
  <si>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</si>
  <si>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</si>
  <si>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</si>
  <si>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</si>
  <si>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</si>
  <si>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</si>
  <si>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</si>
  <si>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</si>
  <si>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</si>
  <si>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</si>
  <si>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</si>
  <si>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</si>
  <si>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</si>
  <si>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</si>
  <si>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</si>
  <si>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</si>
  <si>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</si>
  <si>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</si>
  <si>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</si>
  <si>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</si>
  <si>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</si>
  <si>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</si>
  <si>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</si>
  <si>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</si>
  <si>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</si>
  <si>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</si>
  <si>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</si>
  <si>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</si>
  <si>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</si>
  <si>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</si>
  <si>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</si>
  <si>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</si>
  <si>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</si>
  <si>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</si>
  <si>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</si>
  <si>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</si>
  <si>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</si>
  <si>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</si>
  <si>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</si>
  <si>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</si>
  <si>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</si>
  <si>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</si>
  <si>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</si>
  <si>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</si>
  <si>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</si>
  <si>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</si>
  <si>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</si>
  <si>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</si>
  <si>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</si>
  <si>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</si>
  <si>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</si>
  <si>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</si>
  <si>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</si>
  <si>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</si>
  <si>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</si>
  <si>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</si>
  <si>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</si>
  <si>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</si>
  <si>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</si>
  <si>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</si>
  <si>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</si>
  <si>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</si>
  <si>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</si>
  <si>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</si>
  <si>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</si>
  <si>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</si>
  <si>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</si>
  <si>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</si>
  <si>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</si>
  <si>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</si>
  <si>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</si>
  <si>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</si>
  <si>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</si>
  <si>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</si>
  <si>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</si>
  <si>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</si>
  <si>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</si>
  <si>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</si>
  <si>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</si>
  <si>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</si>
  <si>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</si>
  <si>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</si>
  <si>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</si>
  <si>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</si>
  <si>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</si>
  <si>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</si>
  <si>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</si>
  <si>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</si>
  <si>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</si>
  <si>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</si>
  <si>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</si>
  <si>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</si>
  <si>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</t>
  </si>
  <si>
    <t>Výšková úprava stávajících kanalizačních poklopů</t>
  </si>
  <si>
    <t>ks</t>
  </si>
  <si>
    <t>Geodetické práce po výstavbě - zaměření stavby</t>
  </si>
  <si>
    <t>Laboratorní rozbory vytěžené zeminy pro další použití</t>
  </si>
  <si>
    <t>kpl</t>
  </si>
  <si>
    <t>Vodorovné přemístění výkopku nebo sypaniny po suchu na obvyklém dopravním prostředku, bez naložení výkopku, avšak se složením bez rozhrnutí z horniny třídy těžitelnosti I skupiny 1 až 3 na vzdálenost přes 1000 do 2000 m</t>
  </si>
  <si>
    <t>Vodorovné přemístění výkopku nebo sypaniny po suchu na obvyklém dopravním prostředku, bez naložení výkopku, avšak se složením bez rozhrnutí z horniny třídy těžitelnosti I skupiny 1 až 3 na vzdálenost přes 1 000 do 2 000 m</t>
  </si>
  <si>
    <t>Vedlejší rozpočtové náklady - pro celou 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</si>
</sst>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0" borderId="23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9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>
      <selection activeCell="AG58" sqref="AG58:AM5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59" t="s">
        <v>13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20"/>
      <c r="BS5" s="17" t="s">
        <v>6</v>
      </c>
    </row>
    <row r="6" spans="1:74" ht="36.9" customHeight="1">
      <c r="B6" s="20"/>
      <c r="D6" s="25" t="s">
        <v>14</v>
      </c>
      <c r="K6" s="261" t="s">
        <v>15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17</v>
      </c>
      <c r="AK7" s="26" t="s">
        <v>18</v>
      </c>
      <c r="AN7" s="24" t="s">
        <v>17</v>
      </c>
      <c r="AR7" s="20"/>
      <c r="BS7" s="17" t="s">
        <v>6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6</v>
      </c>
    </row>
    <row r="9" spans="1:74" ht="14.4" customHeight="1">
      <c r="B9" s="20"/>
      <c r="AR9" s="20"/>
      <c r="BS9" s="17" t="s">
        <v>6</v>
      </c>
    </row>
    <row r="10" spans="1:74" ht="12" customHeight="1">
      <c r="B10" s="20"/>
      <c r="D10" s="26" t="s">
        <v>23</v>
      </c>
      <c r="AK10" s="26" t="s">
        <v>24</v>
      </c>
      <c r="AN10" s="24" t="s">
        <v>17</v>
      </c>
      <c r="AR10" s="20"/>
      <c r="BS10" s="17" t="s">
        <v>6</v>
      </c>
    </row>
    <row r="11" spans="1:74" ht="18.45" customHeight="1">
      <c r="B11" s="20"/>
      <c r="E11" s="24" t="s">
        <v>25</v>
      </c>
      <c r="AK11" s="26" t="s">
        <v>26</v>
      </c>
      <c r="AN11" s="24" t="s">
        <v>17</v>
      </c>
      <c r="AR11" s="20"/>
      <c r="BS11" s="17" t="s">
        <v>6</v>
      </c>
    </row>
    <row r="12" spans="1:74" ht="6.9" customHeight="1">
      <c r="B12" s="20"/>
      <c r="AR12" s="20"/>
      <c r="BS12" s="17" t="s">
        <v>6</v>
      </c>
    </row>
    <row r="13" spans="1:74" ht="12" customHeight="1">
      <c r="B13" s="20"/>
      <c r="D13" s="26" t="s">
        <v>27</v>
      </c>
      <c r="AK13" s="26" t="s">
        <v>24</v>
      </c>
      <c r="AN13" s="24" t="s">
        <v>17</v>
      </c>
      <c r="AR13" s="20"/>
      <c r="BS13" s="17" t="s">
        <v>6</v>
      </c>
    </row>
    <row r="14" spans="1:74" ht="13.2">
      <c r="B14" s="20"/>
      <c r="E14" s="24" t="s">
        <v>28</v>
      </c>
      <c r="AK14" s="26" t="s">
        <v>26</v>
      </c>
      <c r="AN14" s="24" t="s">
        <v>17</v>
      </c>
      <c r="AR14" s="20"/>
      <c r="BS14" s="17" t="s">
        <v>6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29</v>
      </c>
      <c r="AK16" s="26" t="s">
        <v>24</v>
      </c>
      <c r="AN16" s="24" t="s">
        <v>17</v>
      </c>
      <c r="AR16" s="20"/>
      <c r="BS16" s="17" t="s">
        <v>4</v>
      </c>
    </row>
    <row r="17" spans="2:71" ht="18.45" customHeight="1">
      <c r="B17" s="20"/>
      <c r="E17" s="24" t="s">
        <v>30</v>
      </c>
      <c r="AK17" s="26" t="s">
        <v>26</v>
      </c>
      <c r="AN17" s="24" t="s">
        <v>17</v>
      </c>
      <c r="AR17" s="20"/>
      <c r="BS17" s="17" t="s">
        <v>31</v>
      </c>
    </row>
    <row r="18" spans="2:71" ht="6.9" customHeight="1">
      <c r="B18" s="20"/>
      <c r="AR18" s="20"/>
      <c r="BS18" s="17" t="s">
        <v>6</v>
      </c>
    </row>
    <row r="19" spans="2:71" ht="12" customHeight="1">
      <c r="B19" s="20"/>
      <c r="D19" s="26" t="s">
        <v>32</v>
      </c>
      <c r="AK19" s="26" t="s">
        <v>24</v>
      </c>
      <c r="AN19" s="24" t="s">
        <v>17</v>
      </c>
      <c r="AR19" s="20"/>
      <c r="BS19" s="17" t="s">
        <v>6</v>
      </c>
    </row>
    <row r="20" spans="2:71" ht="18.45" customHeight="1">
      <c r="B20" s="20"/>
      <c r="E20" s="24" t="s">
        <v>33</v>
      </c>
      <c r="AK20" s="26" t="s">
        <v>26</v>
      </c>
      <c r="AN20" s="24" t="s">
        <v>17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47.25" customHeight="1">
      <c r="B23" s="20"/>
      <c r="E23" s="262" t="s">
        <v>35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3">
        <f>ROUND(AG54,2)</f>
        <v>0</v>
      </c>
      <c r="AL26" s="264"/>
      <c r="AM26" s="264"/>
      <c r="AN26" s="264"/>
      <c r="AO26" s="264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265" t="s">
        <v>37</v>
      </c>
      <c r="M28" s="265"/>
      <c r="N28" s="265"/>
      <c r="O28" s="265"/>
      <c r="P28" s="265"/>
      <c r="W28" s="265" t="s">
        <v>38</v>
      </c>
      <c r="X28" s="265"/>
      <c r="Y28" s="265"/>
      <c r="Z28" s="265"/>
      <c r="AA28" s="265"/>
      <c r="AB28" s="265"/>
      <c r="AC28" s="265"/>
      <c r="AD28" s="265"/>
      <c r="AE28" s="265"/>
      <c r="AK28" s="265" t="s">
        <v>39</v>
      </c>
      <c r="AL28" s="265"/>
      <c r="AM28" s="265"/>
      <c r="AN28" s="265"/>
      <c r="AO28" s="265"/>
      <c r="AR28" s="29"/>
    </row>
    <row r="29" spans="2:71" s="2" customFormat="1" ht="14.4" customHeight="1">
      <c r="B29" s="32"/>
      <c r="D29" s="26" t="s">
        <v>40</v>
      </c>
      <c r="F29" s="26" t="s">
        <v>41</v>
      </c>
      <c r="L29" s="268">
        <v>0.21</v>
      </c>
      <c r="M29" s="267"/>
      <c r="N29" s="267"/>
      <c r="O29" s="267"/>
      <c r="P29" s="267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6">
        <f>ROUND(AV54, 2)</f>
        <v>0</v>
      </c>
      <c r="AL29" s="267"/>
      <c r="AM29" s="267"/>
      <c r="AN29" s="267"/>
      <c r="AO29" s="267"/>
      <c r="AR29" s="32"/>
    </row>
    <row r="30" spans="2:71" s="2" customFormat="1" ht="14.4" customHeight="1">
      <c r="B30" s="32"/>
      <c r="F30" s="26" t="s">
        <v>42</v>
      </c>
      <c r="L30" s="268">
        <v>0.15</v>
      </c>
      <c r="M30" s="267"/>
      <c r="N30" s="267"/>
      <c r="O30" s="267"/>
      <c r="P30" s="267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6">
        <f>ROUND(AW54, 2)</f>
        <v>0</v>
      </c>
      <c r="AL30" s="267"/>
      <c r="AM30" s="267"/>
      <c r="AN30" s="267"/>
      <c r="AO30" s="267"/>
      <c r="AR30" s="32"/>
    </row>
    <row r="31" spans="2:71" s="2" customFormat="1" ht="14.4" hidden="1" customHeight="1">
      <c r="B31" s="32"/>
      <c r="F31" s="26" t="s">
        <v>43</v>
      </c>
      <c r="L31" s="268">
        <v>0.21</v>
      </c>
      <c r="M31" s="267"/>
      <c r="N31" s="267"/>
      <c r="O31" s="267"/>
      <c r="P31" s="267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32"/>
    </row>
    <row r="32" spans="2:71" s="2" customFormat="1" ht="14.4" hidden="1" customHeight="1">
      <c r="B32" s="32"/>
      <c r="F32" s="26" t="s">
        <v>44</v>
      </c>
      <c r="L32" s="268">
        <v>0.15</v>
      </c>
      <c r="M32" s="267"/>
      <c r="N32" s="267"/>
      <c r="O32" s="267"/>
      <c r="P32" s="267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32"/>
    </row>
    <row r="33" spans="2:44" s="2" customFormat="1" ht="14.4" hidden="1" customHeight="1">
      <c r="B33" s="32"/>
      <c r="F33" s="26" t="s">
        <v>45</v>
      </c>
      <c r="L33" s="268">
        <v>0</v>
      </c>
      <c r="M33" s="267"/>
      <c r="N33" s="267"/>
      <c r="O33" s="267"/>
      <c r="P33" s="267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6">
        <v>0</v>
      </c>
      <c r="AL33" s="267"/>
      <c r="AM33" s="267"/>
      <c r="AN33" s="267"/>
      <c r="AO33" s="267"/>
      <c r="AR33" s="32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272" t="s">
        <v>48</v>
      </c>
      <c r="Y35" s="270"/>
      <c r="Z35" s="270"/>
      <c r="AA35" s="270"/>
      <c r="AB35" s="270"/>
      <c r="AC35" s="35"/>
      <c r="AD35" s="35"/>
      <c r="AE35" s="35"/>
      <c r="AF35" s="35"/>
      <c r="AG35" s="35"/>
      <c r="AH35" s="35"/>
      <c r="AI35" s="35"/>
      <c r="AJ35" s="35"/>
      <c r="AK35" s="269">
        <f>SUM(AK26:AK33)</f>
        <v>0</v>
      </c>
      <c r="AL35" s="270"/>
      <c r="AM35" s="270"/>
      <c r="AN35" s="270"/>
      <c r="AO35" s="271"/>
      <c r="AP35" s="33"/>
      <c r="AQ35" s="33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9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9"/>
    </row>
    <row r="42" spans="2:44" s="1" customFormat="1" ht="24.9" customHeight="1">
      <c r="B42" s="29"/>
      <c r="C42" s="21" t="s">
        <v>49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1"/>
      <c r="C44" s="26" t="s">
        <v>12</v>
      </c>
      <c r="L44" s="3" t="str">
        <f>K5</f>
        <v>2019838</v>
      </c>
      <c r="AR44" s="41"/>
    </row>
    <row r="45" spans="2:44" s="4" customFormat="1" ht="36.9" customHeight="1">
      <c r="B45" s="42"/>
      <c r="C45" s="43" t="s">
        <v>14</v>
      </c>
      <c r="L45" s="253" t="str">
        <f>K6</f>
        <v>Zpevněné plochy a odvodnění lokality garáže, Šluknov</v>
      </c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R45" s="42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4" t="str">
        <f>IF(K8="","",K8)</f>
        <v>k.ú. Šluknov</v>
      </c>
      <c r="AI47" s="26" t="s">
        <v>21</v>
      </c>
      <c r="AM47" s="278" t="str">
        <f>IF(AN8= "","",AN8)</f>
        <v>16. 3. 2020</v>
      </c>
      <c r="AN47" s="278"/>
      <c r="AR47" s="29"/>
    </row>
    <row r="48" spans="2:44" s="1" customFormat="1" ht="6.9" customHeight="1">
      <c r="B48" s="29"/>
      <c r="AR48" s="29"/>
    </row>
    <row r="49" spans="1:91" s="1" customFormat="1" ht="15.15" customHeight="1">
      <c r="B49" s="29"/>
      <c r="C49" s="26" t="s">
        <v>23</v>
      </c>
      <c r="L49" s="3" t="str">
        <f>IF(E11= "","",E11)</f>
        <v>Město Šluknov</v>
      </c>
      <c r="AI49" s="26" t="s">
        <v>29</v>
      </c>
      <c r="AM49" s="276" t="str">
        <f>IF(E17="","",E17)</f>
        <v>ProProjekt s.r.o.</v>
      </c>
      <c r="AN49" s="277"/>
      <c r="AO49" s="277"/>
      <c r="AP49" s="277"/>
      <c r="AR49" s="29"/>
      <c r="AS49" s="281" t="s">
        <v>50</v>
      </c>
      <c r="AT49" s="282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9"/>
      <c r="C50" s="26" t="s">
        <v>27</v>
      </c>
      <c r="L50" s="3" t="str">
        <f>IF(E14="","",E14)</f>
        <v>Bude vybrán</v>
      </c>
      <c r="AI50" s="26" t="s">
        <v>32</v>
      </c>
      <c r="AM50" s="276" t="str">
        <f>IF(E20="","",E20)</f>
        <v>Martin Rousek</v>
      </c>
      <c r="AN50" s="277"/>
      <c r="AO50" s="277"/>
      <c r="AP50" s="277"/>
      <c r="AR50" s="29"/>
      <c r="AS50" s="283"/>
      <c r="AT50" s="284"/>
      <c r="BD50" s="48"/>
    </row>
    <row r="51" spans="1:91" s="1" customFormat="1" ht="10.95" customHeight="1">
      <c r="B51" s="29"/>
      <c r="AR51" s="29"/>
      <c r="AS51" s="283"/>
      <c r="AT51" s="284"/>
      <c r="BD51" s="48"/>
    </row>
    <row r="52" spans="1:91" s="1" customFormat="1" ht="29.25" customHeight="1">
      <c r="B52" s="29"/>
      <c r="C52" s="257" t="s">
        <v>51</v>
      </c>
      <c r="D52" s="250"/>
      <c r="E52" s="250"/>
      <c r="F52" s="250"/>
      <c r="G52" s="250"/>
      <c r="H52" s="49"/>
      <c r="I52" s="249" t="s">
        <v>52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73" t="s">
        <v>53</v>
      </c>
      <c r="AH52" s="250"/>
      <c r="AI52" s="250"/>
      <c r="AJ52" s="250"/>
      <c r="AK52" s="250"/>
      <c r="AL52" s="250"/>
      <c r="AM52" s="250"/>
      <c r="AN52" s="249" t="s">
        <v>54</v>
      </c>
      <c r="AO52" s="250"/>
      <c r="AP52" s="250"/>
      <c r="AQ52" s="50" t="s">
        <v>55</v>
      </c>
      <c r="AR52" s="29"/>
      <c r="AS52" s="51" t="s">
        <v>56</v>
      </c>
      <c r="AT52" s="52" t="s">
        <v>57</v>
      </c>
      <c r="AU52" s="52" t="s">
        <v>58</v>
      </c>
      <c r="AV52" s="52" t="s">
        <v>59</v>
      </c>
      <c r="AW52" s="52" t="s">
        <v>60</v>
      </c>
      <c r="AX52" s="52" t="s">
        <v>61</v>
      </c>
      <c r="AY52" s="52" t="s">
        <v>62</v>
      </c>
      <c r="AZ52" s="52" t="s">
        <v>63</v>
      </c>
      <c r="BA52" s="52" t="s">
        <v>64</v>
      </c>
      <c r="BB52" s="52" t="s">
        <v>65</v>
      </c>
      <c r="BC52" s="52" t="s">
        <v>66</v>
      </c>
      <c r="BD52" s="53" t="s">
        <v>67</v>
      </c>
    </row>
    <row r="53" spans="1:91" s="1" customFormat="1" ht="10.95" customHeight="1">
      <c r="B53" s="29"/>
      <c r="AR53" s="29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5"/>
      <c r="C54" s="56" t="s">
        <v>68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8">
        <f>ROUND(AG55+AG57+AG60,2)</f>
        <v>0</v>
      </c>
      <c r="AH54" s="258"/>
      <c r="AI54" s="258"/>
      <c r="AJ54" s="258"/>
      <c r="AK54" s="258"/>
      <c r="AL54" s="258"/>
      <c r="AM54" s="258"/>
      <c r="AN54" s="280">
        <f t="shared" ref="AN54:AN63" si="0">SUM(AG54,AT54)</f>
        <v>0</v>
      </c>
      <c r="AO54" s="280"/>
      <c r="AP54" s="280"/>
      <c r="AQ54" s="59" t="s">
        <v>17</v>
      </c>
      <c r="AR54" s="55"/>
      <c r="AS54" s="60">
        <f>ROUND(AS55+AS57+AS60,2)</f>
        <v>0</v>
      </c>
      <c r="AT54" s="61">
        <f t="shared" ref="AT54:AT63" si="1">ROUND(SUM(AV54:AW54),2)</f>
        <v>0</v>
      </c>
      <c r="AU54" s="62" t="e">
        <f>ROUND(AU55+AU57+AU60,5)</f>
        <v>#REF!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ROUND(AZ55+AZ57+AZ60,2)</f>
        <v>0</v>
      </c>
      <c r="BA54" s="61">
        <f>ROUND(BA55+BA57+BA60,2)</f>
        <v>0</v>
      </c>
      <c r="BB54" s="61">
        <f>ROUND(BB55+BB57+BB60,2)</f>
        <v>0</v>
      </c>
      <c r="BC54" s="61">
        <f>ROUND(BC55+BC57+BC60,2)</f>
        <v>0</v>
      </c>
      <c r="BD54" s="63">
        <f>ROUND(BD55+BD57+BD60,2)</f>
        <v>0</v>
      </c>
      <c r="BS54" s="64" t="s">
        <v>69</v>
      </c>
      <c r="BT54" s="64" t="s">
        <v>70</v>
      </c>
      <c r="BU54" s="65" t="s">
        <v>71</v>
      </c>
      <c r="BV54" s="64" t="s">
        <v>72</v>
      </c>
      <c r="BW54" s="64" t="s">
        <v>5</v>
      </c>
      <c r="BX54" s="64" t="s">
        <v>73</v>
      </c>
      <c r="CL54" s="64" t="s">
        <v>17</v>
      </c>
    </row>
    <row r="55" spans="1:91" s="6" customFormat="1" ht="16.5" customHeight="1">
      <c r="B55" s="66"/>
      <c r="C55" s="67"/>
      <c r="D55" s="251" t="s">
        <v>74</v>
      </c>
      <c r="E55" s="251"/>
      <c r="F55" s="251"/>
      <c r="G55" s="251"/>
      <c r="H55" s="251"/>
      <c r="I55" s="68"/>
      <c r="J55" s="251" t="s">
        <v>75</v>
      </c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74">
        <f>ROUND(SUM(AG56:AG56),2)</f>
        <v>0</v>
      </c>
      <c r="AH55" s="275"/>
      <c r="AI55" s="275"/>
      <c r="AJ55" s="275"/>
      <c r="AK55" s="275"/>
      <c r="AL55" s="275"/>
      <c r="AM55" s="275"/>
      <c r="AN55" s="279">
        <f t="shared" si="0"/>
        <v>0</v>
      </c>
      <c r="AO55" s="275"/>
      <c r="AP55" s="275"/>
      <c r="AQ55" s="69" t="s">
        <v>76</v>
      </c>
      <c r="AR55" s="66"/>
      <c r="AS55" s="70">
        <f>ROUND(SUM(AS56:AS56),2)</f>
        <v>0</v>
      </c>
      <c r="AT55" s="71">
        <f t="shared" si="1"/>
        <v>0</v>
      </c>
      <c r="AU55" s="72" t="e">
        <f>ROUND(SUM(AU56:AU56),5)</f>
        <v>#REF!</v>
      </c>
      <c r="AV55" s="71">
        <f>ROUND(AZ55*L29,2)</f>
        <v>0</v>
      </c>
      <c r="AW55" s="71">
        <f>ROUND(BA55*L30,2)</f>
        <v>0</v>
      </c>
      <c r="AX55" s="71">
        <f>ROUND(BB55*L29,2)</f>
        <v>0</v>
      </c>
      <c r="AY55" s="71">
        <f>ROUND(BC55*L30,2)</f>
        <v>0</v>
      </c>
      <c r="AZ55" s="71">
        <f>ROUND(SUM(AZ56:AZ56),2)</f>
        <v>0</v>
      </c>
      <c r="BA55" s="71">
        <f>ROUND(SUM(BA56:BA56),2)</f>
        <v>0</v>
      </c>
      <c r="BB55" s="71">
        <f>ROUND(SUM(BB56:BB56),2)</f>
        <v>0</v>
      </c>
      <c r="BC55" s="71">
        <f>ROUND(SUM(BC56:BC56),2)</f>
        <v>0</v>
      </c>
      <c r="BD55" s="73">
        <f>ROUND(SUM(BD56:BD56),2)</f>
        <v>0</v>
      </c>
      <c r="BS55" s="74" t="s">
        <v>69</v>
      </c>
      <c r="BT55" s="74" t="s">
        <v>77</v>
      </c>
      <c r="BU55" s="74" t="s">
        <v>71</v>
      </c>
      <c r="BV55" s="74" t="s">
        <v>72</v>
      </c>
      <c r="BW55" s="74" t="s">
        <v>78</v>
      </c>
      <c r="BX55" s="74" t="s">
        <v>5</v>
      </c>
      <c r="CL55" s="74" t="s">
        <v>17</v>
      </c>
      <c r="CM55" s="74" t="s">
        <v>79</v>
      </c>
    </row>
    <row r="56" spans="1:91" s="3" customFormat="1" ht="16.5" customHeight="1">
      <c r="A56" s="75" t="s">
        <v>80</v>
      </c>
      <c r="B56" s="41"/>
      <c r="C56" s="9"/>
      <c r="D56" s="9"/>
      <c r="E56" s="252" t="s">
        <v>82</v>
      </c>
      <c r="F56" s="252"/>
      <c r="G56" s="252"/>
      <c r="H56" s="252"/>
      <c r="I56" s="252"/>
      <c r="J56" s="9"/>
      <c r="K56" s="252" t="s">
        <v>83</v>
      </c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5">
        <f>'PK 3 - Příjezdová komunik...'!J32</f>
        <v>0</v>
      </c>
      <c r="AH56" s="256"/>
      <c r="AI56" s="256"/>
      <c r="AJ56" s="256"/>
      <c r="AK56" s="256"/>
      <c r="AL56" s="256"/>
      <c r="AM56" s="256"/>
      <c r="AN56" s="255">
        <f t="shared" si="0"/>
        <v>0</v>
      </c>
      <c r="AO56" s="256"/>
      <c r="AP56" s="256"/>
      <c r="AQ56" s="76" t="s">
        <v>81</v>
      </c>
      <c r="AR56" s="41"/>
      <c r="AS56" s="77">
        <v>0</v>
      </c>
      <c r="AT56" s="78">
        <f t="shared" si="1"/>
        <v>0</v>
      </c>
      <c r="AU56" s="79" t="e">
        <f>'PK 3 - Příjezdová komunik...'!P90</f>
        <v>#REF!</v>
      </c>
      <c r="AV56" s="78">
        <f>'PK 3 - Příjezdová komunik...'!J35</f>
        <v>0</v>
      </c>
      <c r="AW56" s="78">
        <f>'PK 3 - Příjezdová komunik...'!J36</f>
        <v>0</v>
      </c>
      <c r="AX56" s="78">
        <f>'PK 3 - Příjezdová komunik...'!J37</f>
        <v>0</v>
      </c>
      <c r="AY56" s="78">
        <f>'PK 3 - Příjezdová komunik...'!J38</f>
        <v>0</v>
      </c>
      <c r="AZ56" s="78">
        <f>'PK 3 - Příjezdová komunik...'!F35</f>
        <v>0</v>
      </c>
      <c r="BA56" s="78">
        <f>'PK 3 - Příjezdová komunik...'!F36</f>
        <v>0</v>
      </c>
      <c r="BB56" s="78">
        <f>'PK 3 - Příjezdová komunik...'!F37</f>
        <v>0</v>
      </c>
      <c r="BC56" s="78">
        <f>'PK 3 - Příjezdová komunik...'!F38</f>
        <v>0</v>
      </c>
      <c r="BD56" s="80">
        <f>'PK 3 - Příjezdová komunik...'!F39</f>
        <v>0</v>
      </c>
      <c r="BT56" s="24" t="s">
        <v>79</v>
      </c>
      <c r="BV56" s="24" t="s">
        <v>72</v>
      </c>
      <c r="BW56" s="24" t="s">
        <v>84</v>
      </c>
      <c r="BX56" s="24" t="s">
        <v>78</v>
      </c>
      <c r="CL56" s="24" t="s">
        <v>17</v>
      </c>
    </row>
    <row r="57" spans="1:91" s="6" customFormat="1" ht="16.5" customHeight="1">
      <c r="B57" s="66"/>
      <c r="C57" s="67"/>
      <c r="D57" s="251" t="s">
        <v>85</v>
      </c>
      <c r="E57" s="251"/>
      <c r="F57" s="251"/>
      <c r="G57" s="251"/>
      <c r="H57" s="251"/>
      <c r="I57" s="68"/>
      <c r="J57" s="251" t="s">
        <v>86</v>
      </c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74">
        <f>ROUND(SUM(AG58:AG59),2)</f>
        <v>0</v>
      </c>
      <c r="AH57" s="275"/>
      <c r="AI57" s="275"/>
      <c r="AJ57" s="275"/>
      <c r="AK57" s="275"/>
      <c r="AL57" s="275"/>
      <c r="AM57" s="275"/>
      <c r="AN57" s="279">
        <f t="shared" si="0"/>
        <v>0</v>
      </c>
      <c r="AO57" s="275"/>
      <c r="AP57" s="275"/>
      <c r="AQ57" s="69" t="s">
        <v>76</v>
      </c>
      <c r="AR57" s="66"/>
      <c r="AS57" s="70">
        <f>ROUND(SUM(AS58:AS59),2)</f>
        <v>0</v>
      </c>
      <c r="AT57" s="71">
        <f t="shared" si="1"/>
        <v>0</v>
      </c>
      <c r="AU57" s="72" t="e">
        <f>ROUND(SUM(AU58:AU59),5)</f>
        <v>#REF!</v>
      </c>
      <c r="AV57" s="71">
        <f>ROUND(AZ57*L29,2)</f>
        <v>0</v>
      </c>
      <c r="AW57" s="71">
        <f>ROUND(BA57*L30,2)</f>
        <v>0</v>
      </c>
      <c r="AX57" s="71">
        <f>ROUND(BB57*L29,2)</f>
        <v>0</v>
      </c>
      <c r="AY57" s="71">
        <f>ROUND(BC57*L30,2)</f>
        <v>0</v>
      </c>
      <c r="AZ57" s="71">
        <f>ROUND(SUM(AZ58:AZ59),2)</f>
        <v>0</v>
      </c>
      <c r="BA57" s="71">
        <f>ROUND(SUM(BA58:BA59),2)</f>
        <v>0</v>
      </c>
      <c r="BB57" s="71">
        <f>ROUND(SUM(BB58:BB59),2)</f>
        <v>0</v>
      </c>
      <c r="BC57" s="71">
        <f>ROUND(SUM(BC58:BC59),2)</f>
        <v>0</v>
      </c>
      <c r="BD57" s="73">
        <f>ROUND(SUM(BD58:BD59),2)</f>
        <v>0</v>
      </c>
      <c r="BS57" s="74" t="s">
        <v>69</v>
      </c>
      <c r="BT57" s="74" t="s">
        <v>77</v>
      </c>
      <c r="BU57" s="74" t="s">
        <v>71</v>
      </c>
      <c r="BV57" s="74" t="s">
        <v>72</v>
      </c>
      <c r="BW57" s="74" t="s">
        <v>87</v>
      </c>
      <c r="BX57" s="74" t="s">
        <v>5</v>
      </c>
      <c r="CL57" s="74" t="s">
        <v>17</v>
      </c>
      <c r="CM57" s="74" t="s">
        <v>79</v>
      </c>
    </row>
    <row r="58" spans="1:91" s="3" customFormat="1" ht="16.5" customHeight="1">
      <c r="A58" s="75" t="s">
        <v>80</v>
      </c>
      <c r="B58" s="41"/>
      <c r="C58" s="9"/>
      <c r="D58" s="9"/>
      <c r="E58" s="252" t="s">
        <v>88</v>
      </c>
      <c r="F58" s="252"/>
      <c r="G58" s="252"/>
      <c r="H58" s="252"/>
      <c r="I58" s="252"/>
      <c r="J58" s="9"/>
      <c r="K58" s="252" t="s">
        <v>89</v>
      </c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5">
        <f>'PG 7 - Plocha před garáže...'!J32</f>
        <v>0</v>
      </c>
      <c r="AH58" s="256"/>
      <c r="AI58" s="256"/>
      <c r="AJ58" s="256"/>
      <c r="AK58" s="256"/>
      <c r="AL58" s="256"/>
      <c r="AM58" s="256"/>
      <c r="AN58" s="255">
        <f t="shared" si="0"/>
        <v>0</v>
      </c>
      <c r="AO58" s="256"/>
      <c r="AP58" s="256"/>
      <c r="AQ58" s="76" t="s">
        <v>81</v>
      </c>
      <c r="AR58" s="41"/>
      <c r="AS58" s="77">
        <v>0</v>
      </c>
      <c r="AT58" s="78">
        <f t="shared" si="1"/>
        <v>0</v>
      </c>
      <c r="AU58" s="79" t="e">
        <f>'PG 7 - Plocha před garáže...'!P91</f>
        <v>#REF!</v>
      </c>
      <c r="AV58" s="78">
        <f>'PG 7 - Plocha před garáže...'!J35</f>
        <v>0</v>
      </c>
      <c r="AW58" s="78">
        <f>'PG 7 - Plocha před garáže...'!J36</f>
        <v>0</v>
      </c>
      <c r="AX58" s="78">
        <f>'PG 7 - Plocha před garáže...'!J37</f>
        <v>0</v>
      </c>
      <c r="AY58" s="78">
        <f>'PG 7 - Plocha před garáže...'!J38</f>
        <v>0</v>
      </c>
      <c r="AZ58" s="78">
        <f>'PG 7 - Plocha před garáže...'!F35</f>
        <v>0</v>
      </c>
      <c r="BA58" s="78">
        <f>'PG 7 - Plocha před garáže...'!F36</f>
        <v>0</v>
      </c>
      <c r="BB58" s="78">
        <f>'PG 7 - Plocha před garáže...'!F37</f>
        <v>0</v>
      </c>
      <c r="BC58" s="78">
        <f>'PG 7 - Plocha před garáže...'!F38</f>
        <v>0</v>
      </c>
      <c r="BD58" s="80">
        <f>'PG 7 - Plocha před garáže...'!F39</f>
        <v>0</v>
      </c>
      <c r="BT58" s="24" t="s">
        <v>79</v>
      </c>
      <c r="BV58" s="24" t="s">
        <v>72</v>
      </c>
      <c r="BW58" s="24" t="s">
        <v>90</v>
      </c>
      <c r="BX58" s="24" t="s">
        <v>87</v>
      </c>
      <c r="CL58" s="24" t="s">
        <v>17</v>
      </c>
    </row>
    <row r="59" spans="1:91" s="3" customFormat="1" ht="16.5" customHeight="1">
      <c r="A59" s="75" t="s">
        <v>80</v>
      </c>
      <c r="B59" s="41"/>
      <c r="C59" s="9"/>
      <c r="D59" s="9"/>
      <c r="E59" s="252" t="s">
        <v>91</v>
      </c>
      <c r="F59" s="252"/>
      <c r="G59" s="252"/>
      <c r="H59" s="252"/>
      <c r="I59" s="252"/>
      <c r="J59" s="9"/>
      <c r="K59" s="252" t="s">
        <v>92</v>
      </c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5">
        <f>'PG 8 - Plocha před garáže...'!J32</f>
        <v>0</v>
      </c>
      <c r="AH59" s="256"/>
      <c r="AI59" s="256"/>
      <c r="AJ59" s="256"/>
      <c r="AK59" s="256"/>
      <c r="AL59" s="256"/>
      <c r="AM59" s="256"/>
      <c r="AN59" s="255">
        <f t="shared" si="0"/>
        <v>0</v>
      </c>
      <c r="AO59" s="256"/>
      <c r="AP59" s="256"/>
      <c r="AQ59" s="76" t="s">
        <v>81</v>
      </c>
      <c r="AR59" s="41"/>
      <c r="AS59" s="77">
        <v>0</v>
      </c>
      <c r="AT59" s="78">
        <f t="shared" si="1"/>
        <v>0</v>
      </c>
      <c r="AU59" s="79" t="e">
        <f>'PG 8 - Plocha před garáže...'!P91</f>
        <v>#REF!</v>
      </c>
      <c r="AV59" s="78">
        <f>'PG 8 - Plocha před garáže...'!J35</f>
        <v>0</v>
      </c>
      <c r="AW59" s="78">
        <f>'PG 8 - Plocha před garáže...'!J36</f>
        <v>0</v>
      </c>
      <c r="AX59" s="78">
        <f>'PG 8 - Plocha před garáže...'!J37</f>
        <v>0</v>
      </c>
      <c r="AY59" s="78">
        <f>'PG 8 - Plocha před garáže...'!J38</f>
        <v>0</v>
      </c>
      <c r="AZ59" s="78">
        <f>'PG 8 - Plocha před garáže...'!F35</f>
        <v>0</v>
      </c>
      <c r="BA59" s="78">
        <f>'PG 8 - Plocha před garáže...'!F36</f>
        <v>0</v>
      </c>
      <c r="BB59" s="78">
        <f>'PG 8 - Plocha před garáže...'!F37</f>
        <v>0</v>
      </c>
      <c r="BC59" s="78">
        <f>'PG 8 - Plocha před garáže...'!F38</f>
        <v>0</v>
      </c>
      <c r="BD59" s="80">
        <f>'PG 8 - Plocha před garáže...'!F39</f>
        <v>0</v>
      </c>
      <c r="BT59" s="24" t="s">
        <v>79</v>
      </c>
      <c r="BV59" s="24" t="s">
        <v>72</v>
      </c>
      <c r="BW59" s="24" t="s">
        <v>93</v>
      </c>
      <c r="BX59" s="24" t="s">
        <v>87</v>
      </c>
      <c r="CL59" s="24" t="s">
        <v>17</v>
      </c>
    </row>
    <row r="60" spans="1:91" s="6" customFormat="1" ht="16.5" customHeight="1">
      <c r="B60" s="66"/>
      <c r="C60" s="67"/>
      <c r="D60" s="251" t="s">
        <v>94</v>
      </c>
      <c r="E60" s="251"/>
      <c r="F60" s="251"/>
      <c r="G60" s="251"/>
      <c r="H60" s="251"/>
      <c r="I60" s="68"/>
      <c r="J60" s="251" t="s">
        <v>95</v>
      </c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74">
        <f>ROUND(SUM(AG61:AG63),2)</f>
        <v>0</v>
      </c>
      <c r="AH60" s="275"/>
      <c r="AI60" s="275"/>
      <c r="AJ60" s="275"/>
      <c r="AK60" s="275"/>
      <c r="AL60" s="275"/>
      <c r="AM60" s="275"/>
      <c r="AN60" s="279">
        <f t="shared" si="0"/>
        <v>0</v>
      </c>
      <c r="AO60" s="275"/>
      <c r="AP60" s="275"/>
      <c r="AQ60" s="69" t="s">
        <v>76</v>
      </c>
      <c r="AR60" s="66"/>
      <c r="AS60" s="70">
        <f>ROUND(SUM(AS61:AS63),2)</f>
        <v>0</v>
      </c>
      <c r="AT60" s="71">
        <f t="shared" si="1"/>
        <v>0</v>
      </c>
      <c r="AU60" s="72" t="e">
        <f>ROUND(SUM(AU61:AU63),5)</f>
        <v>#REF!</v>
      </c>
      <c r="AV60" s="71">
        <f>ROUND(AZ60*L29,2)</f>
        <v>0</v>
      </c>
      <c r="AW60" s="71">
        <f>ROUND(BA60*L30,2)</f>
        <v>0</v>
      </c>
      <c r="AX60" s="71">
        <f>ROUND(BB60*L29,2)</f>
        <v>0</v>
      </c>
      <c r="AY60" s="71">
        <f>ROUND(BC60*L30,2)</f>
        <v>0</v>
      </c>
      <c r="AZ60" s="71">
        <f>ROUND(SUM(AZ61:AZ63),2)</f>
        <v>0</v>
      </c>
      <c r="BA60" s="71">
        <f>ROUND(SUM(BA61:BA63),2)</f>
        <v>0</v>
      </c>
      <c r="BB60" s="71">
        <f>ROUND(SUM(BB61:BB63),2)</f>
        <v>0</v>
      </c>
      <c r="BC60" s="71">
        <f>ROUND(SUM(BC61:BC63),2)</f>
        <v>0</v>
      </c>
      <c r="BD60" s="73">
        <f>ROUND(SUM(BD61:BD63),2)</f>
        <v>0</v>
      </c>
      <c r="BS60" s="74" t="s">
        <v>69</v>
      </c>
      <c r="BT60" s="74" t="s">
        <v>77</v>
      </c>
      <c r="BU60" s="74" t="s">
        <v>71</v>
      </c>
      <c r="BV60" s="74" t="s">
        <v>72</v>
      </c>
      <c r="BW60" s="74" t="s">
        <v>96</v>
      </c>
      <c r="BX60" s="74" t="s">
        <v>5</v>
      </c>
      <c r="CL60" s="74" t="s">
        <v>17</v>
      </c>
      <c r="CM60" s="74" t="s">
        <v>79</v>
      </c>
    </row>
    <row r="61" spans="1:91" s="3" customFormat="1" ht="16.5" customHeight="1">
      <c r="A61" s="75" t="s">
        <v>80</v>
      </c>
      <c r="B61" s="41"/>
      <c r="C61" s="9"/>
      <c r="D61" s="9"/>
      <c r="E61" s="252" t="s">
        <v>97</v>
      </c>
      <c r="F61" s="252"/>
      <c r="G61" s="252"/>
      <c r="H61" s="252"/>
      <c r="I61" s="252"/>
      <c r="J61" s="9"/>
      <c r="K61" s="252" t="s">
        <v>98</v>
      </c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5">
        <f>'CH 1 - Chodník 1'!J32</f>
        <v>0</v>
      </c>
      <c r="AH61" s="256"/>
      <c r="AI61" s="256"/>
      <c r="AJ61" s="256"/>
      <c r="AK61" s="256"/>
      <c r="AL61" s="256"/>
      <c r="AM61" s="256"/>
      <c r="AN61" s="255">
        <f t="shared" si="0"/>
        <v>0</v>
      </c>
      <c r="AO61" s="256"/>
      <c r="AP61" s="256"/>
      <c r="AQ61" s="76" t="s">
        <v>81</v>
      </c>
      <c r="AR61" s="41"/>
      <c r="AS61" s="77">
        <v>0</v>
      </c>
      <c r="AT61" s="78">
        <f t="shared" si="1"/>
        <v>0</v>
      </c>
      <c r="AU61" s="79" t="e">
        <f>'CH 1 - Chodník 1'!P90</f>
        <v>#REF!</v>
      </c>
      <c r="AV61" s="78">
        <f>'CH 1 - Chodník 1'!J35</f>
        <v>0</v>
      </c>
      <c r="AW61" s="78">
        <f>'CH 1 - Chodník 1'!J36</f>
        <v>0</v>
      </c>
      <c r="AX61" s="78">
        <f>'CH 1 - Chodník 1'!J37</f>
        <v>0</v>
      </c>
      <c r="AY61" s="78">
        <f>'CH 1 - Chodník 1'!J38</f>
        <v>0</v>
      </c>
      <c r="AZ61" s="78">
        <f>'CH 1 - Chodník 1'!F35</f>
        <v>0</v>
      </c>
      <c r="BA61" s="78">
        <f>'CH 1 - Chodník 1'!F36</f>
        <v>0</v>
      </c>
      <c r="BB61" s="78">
        <f>'CH 1 - Chodník 1'!F37</f>
        <v>0</v>
      </c>
      <c r="BC61" s="78">
        <f>'CH 1 - Chodník 1'!F38</f>
        <v>0</v>
      </c>
      <c r="BD61" s="80">
        <f>'CH 1 - Chodník 1'!F39</f>
        <v>0</v>
      </c>
      <c r="BT61" s="24" t="s">
        <v>79</v>
      </c>
      <c r="BV61" s="24" t="s">
        <v>72</v>
      </c>
      <c r="BW61" s="24" t="s">
        <v>99</v>
      </c>
      <c r="BX61" s="24" t="s">
        <v>96</v>
      </c>
      <c r="CL61" s="24" t="s">
        <v>17</v>
      </c>
    </row>
    <row r="62" spans="1:91" s="3" customFormat="1" ht="16.5" customHeight="1">
      <c r="A62" s="75" t="s">
        <v>80</v>
      </c>
      <c r="B62" s="41"/>
      <c r="C62" s="9"/>
      <c r="D62" s="9"/>
      <c r="E62" s="252" t="s">
        <v>100</v>
      </c>
      <c r="F62" s="252"/>
      <c r="G62" s="252"/>
      <c r="H62" s="252"/>
      <c r="I62" s="252"/>
      <c r="J62" s="9"/>
      <c r="K62" s="252" t="s">
        <v>101</v>
      </c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5">
        <f>'CH 2 - Chodník 2'!J32</f>
        <v>0</v>
      </c>
      <c r="AH62" s="256"/>
      <c r="AI62" s="256"/>
      <c r="AJ62" s="256"/>
      <c r="AK62" s="256"/>
      <c r="AL62" s="256"/>
      <c r="AM62" s="256"/>
      <c r="AN62" s="255">
        <f t="shared" si="0"/>
        <v>0</v>
      </c>
      <c r="AO62" s="256"/>
      <c r="AP62" s="256"/>
      <c r="AQ62" s="76" t="s">
        <v>81</v>
      </c>
      <c r="AR62" s="41"/>
      <c r="AS62" s="77">
        <v>0</v>
      </c>
      <c r="AT62" s="78">
        <f t="shared" si="1"/>
        <v>0</v>
      </c>
      <c r="AU62" s="79" t="e">
        <f>'CH 2 - Chodník 2'!P91</f>
        <v>#REF!</v>
      </c>
      <c r="AV62" s="78">
        <f>'CH 2 - Chodník 2'!J35</f>
        <v>0</v>
      </c>
      <c r="AW62" s="78">
        <f>'CH 2 - Chodník 2'!J36</f>
        <v>0</v>
      </c>
      <c r="AX62" s="78">
        <f>'CH 2 - Chodník 2'!J37</f>
        <v>0</v>
      </c>
      <c r="AY62" s="78">
        <f>'CH 2 - Chodník 2'!J38</f>
        <v>0</v>
      </c>
      <c r="AZ62" s="78">
        <f>'CH 2 - Chodník 2'!F35</f>
        <v>0</v>
      </c>
      <c r="BA62" s="78">
        <f>'CH 2 - Chodník 2'!F36</f>
        <v>0</v>
      </c>
      <c r="BB62" s="78">
        <f>'CH 2 - Chodník 2'!F37</f>
        <v>0</v>
      </c>
      <c r="BC62" s="78">
        <f>'CH 2 - Chodník 2'!F38</f>
        <v>0</v>
      </c>
      <c r="BD62" s="80">
        <f>'CH 2 - Chodník 2'!F39</f>
        <v>0</v>
      </c>
      <c r="BT62" s="24" t="s">
        <v>79</v>
      </c>
      <c r="BV62" s="24" t="s">
        <v>72</v>
      </c>
      <c r="BW62" s="24" t="s">
        <v>102</v>
      </c>
      <c r="BX62" s="24" t="s">
        <v>96</v>
      </c>
      <c r="CL62" s="24" t="s">
        <v>17</v>
      </c>
    </row>
    <row r="63" spans="1:91" s="3" customFormat="1" ht="16.5" customHeight="1">
      <c r="A63" s="75" t="s">
        <v>80</v>
      </c>
      <c r="B63" s="41"/>
      <c r="C63" s="9"/>
      <c r="D63" s="9"/>
      <c r="E63" s="252" t="s">
        <v>103</v>
      </c>
      <c r="F63" s="252"/>
      <c r="G63" s="252"/>
      <c r="H63" s="252"/>
      <c r="I63" s="252"/>
      <c r="J63" s="9"/>
      <c r="K63" s="252" t="s">
        <v>104</v>
      </c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5">
        <f>'CH 3 - Chodník 3+VRN'!J32</f>
        <v>0</v>
      </c>
      <c r="AH63" s="256"/>
      <c r="AI63" s="256"/>
      <c r="AJ63" s="256"/>
      <c r="AK63" s="256"/>
      <c r="AL63" s="256"/>
      <c r="AM63" s="256"/>
      <c r="AN63" s="255">
        <f t="shared" si="0"/>
        <v>0</v>
      </c>
      <c r="AO63" s="256"/>
      <c r="AP63" s="256"/>
      <c r="AQ63" s="76" t="s">
        <v>81</v>
      </c>
      <c r="AR63" s="41"/>
      <c r="AS63" s="81">
        <v>0</v>
      </c>
      <c r="AT63" s="82">
        <f t="shared" si="1"/>
        <v>0</v>
      </c>
      <c r="AU63" s="83">
        <f>'CH 3 - Chodník 3+VRN'!P96</f>
        <v>77.586421999999985</v>
      </c>
      <c r="AV63" s="82">
        <f>'CH 3 - Chodník 3+VRN'!J35</f>
        <v>0</v>
      </c>
      <c r="AW63" s="82">
        <f>'CH 3 - Chodník 3+VRN'!J36</f>
        <v>0</v>
      </c>
      <c r="AX63" s="82">
        <f>'CH 3 - Chodník 3+VRN'!J37</f>
        <v>0</v>
      </c>
      <c r="AY63" s="82">
        <f>'CH 3 - Chodník 3+VRN'!J38</f>
        <v>0</v>
      </c>
      <c r="AZ63" s="82">
        <f>'CH 3 - Chodník 3+VRN'!F35</f>
        <v>0</v>
      </c>
      <c r="BA63" s="82">
        <f>'CH 3 - Chodník 3+VRN'!F36</f>
        <v>0</v>
      </c>
      <c r="BB63" s="82">
        <f>'CH 3 - Chodník 3+VRN'!F37</f>
        <v>0</v>
      </c>
      <c r="BC63" s="82">
        <f>'CH 3 - Chodník 3+VRN'!F38</f>
        <v>0</v>
      </c>
      <c r="BD63" s="84">
        <f>'CH 3 - Chodník 3+VRN'!F39</f>
        <v>0</v>
      </c>
      <c r="BT63" s="24" t="s">
        <v>79</v>
      </c>
      <c r="BV63" s="24" t="s">
        <v>72</v>
      </c>
      <c r="BW63" s="24" t="s">
        <v>105</v>
      </c>
      <c r="BX63" s="24" t="s">
        <v>96</v>
      </c>
      <c r="CL63" s="24" t="s">
        <v>17</v>
      </c>
    </row>
    <row r="64" spans="1:91" s="1" customFormat="1" ht="30" customHeight="1">
      <c r="B64" s="29"/>
      <c r="AR64" s="29"/>
    </row>
    <row r="65" spans="2:44" s="1" customFormat="1" ht="6.9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29"/>
    </row>
  </sheetData>
  <sheetProtection formatColumns="0" formatRows="0"/>
  <mergeCells count="72">
    <mergeCell ref="AN58:AP58"/>
    <mergeCell ref="AG58:AM58"/>
    <mergeCell ref="AN59:AP59"/>
    <mergeCell ref="AG59:AM59"/>
    <mergeCell ref="AN60:AP60"/>
    <mergeCell ref="AG60:AM60"/>
    <mergeCell ref="AN61:AP61"/>
    <mergeCell ref="AG61:AM61"/>
    <mergeCell ref="AN62:AP62"/>
    <mergeCell ref="AG62:AM62"/>
    <mergeCell ref="AN63:AP63"/>
    <mergeCell ref="AG63:AM63"/>
    <mergeCell ref="AR2:BE2"/>
    <mergeCell ref="AG52:AM52"/>
    <mergeCell ref="AG55:AM55"/>
    <mergeCell ref="AG57:AM57"/>
    <mergeCell ref="AG56:AM56"/>
    <mergeCell ref="AM50:AP50"/>
    <mergeCell ref="AM49:AP49"/>
    <mergeCell ref="AM47:AN47"/>
    <mergeCell ref="AN55:AP55"/>
    <mergeCell ref="AN57:AP57"/>
    <mergeCell ref="AN54:AP54"/>
    <mergeCell ref="AS49:AT51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K61:AF61"/>
    <mergeCell ref="E62:I62"/>
    <mergeCell ref="K62:AF62"/>
    <mergeCell ref="E63:I63"/>
    <mergeCell ref="K63:AF63"/>
    <mergeCell ref="C52:G52"/>
    <mergeCell ref="D55:H55"/>
    <mergeCell ref="D57:H57"/>
    <mergeCell ref="E56:I56"/>
    <mergeCell ref="E61:I61"/>
    <mergeCell ref="E58:I58"/>
    <mergeCell ref="K58:AF58"/>
    <mergeCell ref="E59:I59"/>
    <mergeCell ref="K59:AF59"/>
    <mergeCell ref="D60:H60"/>
    <mergeCell ref="J60:AF60"/>
    <mergeCell ref="I52:AF52"/>
    <mergeCell ref="J57:AF57"/>
    <mergeCell ref="J55:AF55"/>
    <mergeCell ref="K56:AF56"/>
    <mergeCell ref="L45:AO45"/>
    <mergeCell ref="AN56:AP56"/>
    <mergeCell ref="AN52:AP52"/>
    <mergeCell ref="AG54:AM54"/>
  </mergeCells>
  <hyperlinks>
    <hyperlink ref="A56" location="'PK 3 - Příjezdová komunik...'!C2" display="/" xr:uid="{00000000-0004-0000-0000-000002000000}"/>
    <hyperlink ref="A58" location="'PG 7 - Plocha před garáže...'!C2" display="/" xr:uid="{00000000-0004-0000-0000-000009000000}"/>
    <hyperlink ref="A59" location="'PG 8 - Plocha před garáže...'!C2" display="/" xr:uid="{00000000-0004-0000-0000-00000A000000}"/>
    <hyperlink ref="A61" location="'CH 1 - Chodník 1'!C2" display="/" xr:uid="{00000000-0004-0000-0000-00000B000000}"/>
    <hyperlink ref="A62" location="'CH 2 - Chodník 2'!C2" display="/" xr:uid="{00000000-0004-0000-0000-00000C000000}"/>
    <hyperlink ref="A63" location="'CH 3 - Chodník 3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4"/>
  <sheetViews>
    <sheetView showGridLines="0" topLeftCell="A60" workbookViewId="0">
      <selection activeCell="F75" sqref="F7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108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281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ROUND(J90,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ROUND((SUM(BE90:BE123)),  2)</f>
        <v>0</v>
      </c>
      <c r="I35" s="90">
        <v>0.21</v>
      </c>
      <c r="J35" s="78">
        <f>ROUND(((SUM(BE90:BE123))*I35),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ROUND((SUM(BF90:BF123)),  2)</f>
        <v>0</v>
      </c>
      <c r="I36" s="90">
        <v>0.15</v>
      </c>
      <c r="J36" s="78">
        <f>ROUND(((SUM(BF90:BF123))*I36),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ROUND((SUM(BG90:BG123)),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ROUND((SUM(BH90:BH123)),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ROUND((SUM(BI90:BI123)),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108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PK 3 - Příjezdová komunikace 3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J90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95" customHeight="1">
      <c r="B68" s="104"/>
      <c r="D68" s="105" t="s">
        <v>119</v>
      </c>
      <c r="E68" s="106"/>
      <c r="F68" s="106"/>
      <c r="G68" s="106"/>
      <c r="H68" s="106"/>
      <c r="I68" s="106"/>
      <c r="J68" s="107">
        <f>J121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9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9"/>
    </row>
    <row r="75" spans="2:12" s="1" customFormat="1" ht="24.9" customHeight="1">
      <c r="B75" s="29"/>
      <c r="C75" s="21" t="s">
        <v>125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14</v>
      </c>
      <c r="L77" s="29"/>
    </row>
    <row r="78" spans="2:12" s="1" customFormat="1" ht="16.5" customHeight="1">
      <c r="B78" s="29"/>
      <c r="E78" s="286" t="str">
        <f>E7</f>
        <v>Zpevněné plochy a odvodnění lokality garáže, Šluknov</v>
      </c>
      <c r="F78" s="287"/>
      <c r="G78" s="287"/>
      <c r="H78" s="287"/>
      <c r="L78" s="29"/>
    </row>
    <row r="79" spans="2:12" ht="12" customHeight="1">
      <c r="B79" s="20"/>
      <c r="C79" s="26" t="s">
        <v>107</v>
      </c>
      <c r="L79" s="20"/>
    </row>
    <row r="80" spans="2:12" s="1" customFormat="1" ht="16.5" customHeight="1">
      <c r="B80" s="29"/>
      <c r="E80" s="286" t="s">
        <v>108</v>
      </c>
      <c r="F80" s="285"/>
      <c r="G80" s="285"/>
      <c r="H80" s="285"/>
      <c r="L80" s="29"/>
    </row>
    <row r="81" spans="2:65" s="1" customFormat="1" ht="12" customHeight="1">
      <c r="B81" s="29"/>
      <c r="C81" s="26" t="s">
        <v>109</v>
      </c>
      <c r="L81" s="29"/>
    </row>
    <row r="82" spans="2:65" s="1" customFormat="1" ht="16.5" customHeight="1">
      <c r="B82" s="29"/>
      <c r="E82" s="253" t="str">
        <f>E11</f>
        <v>PK 3 - Příjezdová komunikace 3</v>
      </c>
      <c r="F82" s="285"/>
      <c r="G82" s="285"/>
      <c r="H82" s="285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>k.ú. Šluknov</v>
      </c>
      <c r="I84" s="26" t="s">
        <v>21</v>
      </c>
      <c r="J84" s="45" t="str">
        <f>IF(J14="","",J14)</f>
        <v>16. 3. 2020</v>
      </c>
      <c r="L84" s="29"/>
    </row>
    <row r="85" spans="2:65" s="1" customFormat="1" ht="6.9" customHeight="1">
      <c r="B85" s="29"/>
      <c r="L85" s="29"/>
    </row>
    <row r="86" spans="2:65" s="1" customFormat="1" ht="15.15" customHeight="1">
      <c r="B86" s="29"/>
      <c r="C86" s="26" t="s">
        <v>23</v>
      </c>
      <c r="F86" s="24" t="str">
        <f>E17</f>
        <v>Město Šluknov</v>
      </c>
      <c r="I86" s="26" t="s">
        <v>29</v>
      </c>
      <c r="J86" s="27" t="str">
        <f>E23</f>
        <v>ProProjekt s.r.o.</v>
      </c>
      <c r="L86" s="29"/>
    </row>
    <row r="87" spans="2:65" s="1" customFormat="1" ht="15.15" customHeight="1">
      <c r="B87" s="29"/>
      <c r="C87" s="26" t="s">
        <v>27</v>
      </c>
      <c r="F87" s="24" t="str">
        <f>IF(E20="","",E20)</f>
        <v>Bude vybrán</v>
      </c>
      <c r="I87" s="26" t="s">
        <v>32</v>
      </c>
      <c r="J87" s="27" t="str">
        <f>E26</f>
        <v>Martin Rousek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126</v>
      </c>
      <c r="D89" s="110" t="s">
        <v>55</v>
      </c>
      <c r="E89" s="110" t="s">
        <v>51</v>
      </c>
      <c r="F89" s="110" t="s">
        <v>52</v>
      </c>
      <c r="G89" s="110" t="s">
        <v>127</v>
      </c>
      <c r="H89" s="110" t="s">
        <v>128</v>
      </c>
      <c r="I89" s="110" t="s">
        <v>129</v>
      </c>
      <c r="J89" s="110" t="s">
        <v>112</v>
      </c>
      <c r="K89" s="111" t="s">
        <v>130</v>
      </c>
      <c r="L89" s="108"/>
      <c r="M89" s="51" t="s">
        <v>17</v>
      </c>
      <c r="N89" s="52" t="s">
        <v>40</v>
      </c>
      <c r="O89" s="52" t="s">
        <v>131</v>
      </c>
      <c r="P89" s="52" t="s">
        <v>132</v>
      </c>
      <c r="Q89" s="52" t="s">
        <v>133</v>
      </c>
      <c r="R89" s="52" t="s">
        <v>134</v>
      </c>
      <c r="S89" s="52" t="s">
        <v>135</v>
      </c>
      <c r="T89" s="53" t="s">
        <v>136</v>
      </c>
    </row>
    <row r="90" spans="2:65" s="1" customFormat="1" ht="22.95" customHeight="1">
      <c r="B90" s="29"/>
      <c r="C90" s="56" t="s">
        <v>137</v>
      </c>
      <c r="J90" s="112">
        <f>J91</f>
        <v>0</v>
      </c>
      <c r="L90" s="29"/>
      <c r="M90" s="54"/>
      <c r="N90" s="46"/>
      <c r="O90" s="46"/>
      <c r="P90" s="113" t="e">
        <f>P91+#REF!</f>
        <v>#REF!</v>
      </c>
      <c r="Q90" s="46"/>
      <c r="R90" s="113" t="e">
        <f>R91+#REF!</f>
        <v>#REF!</v>
      </c>
      <c r="S90" s="46"/>
      <c r="T90" s="114" t="e">
        <f>T91+#REF!</f>
        <v>#REF!</v>
      </c>
      <c r="AT90" s="17" t="s">
        <v>69</v>
      </c>
      <c r="AU90" s="17" t="s">
        <v>113</v>
      </c>
      <c r="BK90" s="115" t="e">
        <f>BK91+#REF!</f>
        <v>#REF!</v>
      </c>
    </row>
    <row r="91" spans="2:65" s="11" customFormat="1" ht="25.95" customHeight="1">
      <c r="B91" s="116"/>
      <c r="D91" s="117" t="s">
        <v>69</v>
      </c>
      <c r="E91" s="118" t="s">
        <v>138</v>
      </c>
      <c r="F91" s="118" t="s">
        <v>139</v>
      </c>
      <c r="J91" s="119">
        <f>J92+J104+J118+J121</f>
        <v>0</v>
      </c>
      <c r="L91" s="116"/>
      <c r="M91" s="120"/>
      <c r="P91" s="121" t="e">
        <f>P92+P104+P118+#REF!+P121</f>
        <v>#REF!</v>
      </c>
      <c r="R91" s="121" t="e">
        <f>R92+R104+R118+#REF!+R121</f>
        <v>#REF!</v>
      </c>
      <c r="T91" s="122" t="e">
        <f>T92+T104+T118+#REF!+T121</f>
        <v>#REF!</v>
      </c>
      <c r="AR91" s="117" t="s">
        <v>77</v>
      </c>
      <c r="AT91" s="123" t="s">
        <v>69</v>
      </c>
      <c r="AU91" s="123" t="s">
        <v>70</v>
      </c>
      <c r="AY91" s="117" t="s">
        <v>140</v>
      </c>
      <c r="BK91" s="124" t="e">
        <f>BK92+BK104+BK118+#REF!+BK121</f>
        <v>#REF!</v>
      </c>
    </row>
    <row r="92" spans="2:65" s="11" customFormat="1" ht="22.95" customHeight="1">
      <c r="B92" s="116"/>
      <c r="D92" s="117" t="s">
        <v>69</v>
      </c>
      <c r="E92" s="125" t="s">
        <v>77</v>
      </c>
      <c r="F92" s="125" t="s">
        <v>141</v>
      </c>
      <c r="J92" s="126">
        <f>BK92</f>
        <v>0</v>
      </c>
      <c r="L92" s="116"/>
      <c r="M92" s="120"/>
      <c r="P92" s="121">
        <f>SUM(P93:P103)</f>
        <v>10.709759999999999</v>
      </c>
      <c r="R92" s="121">
        <f>SUM(R93:R103)</f>
        <v>0</v>
      </c>
      <c r="T92" s="122">
        <f>SUM(T93:T103)</f>
        <v>0</v>
      </c>
      <c r="AR92" s="117" t="s">
        <v>77</v>
      </c>
      <c r="AT92" s="123" t="s">
        <v>69</v>
      </c>
      <c r="AU92" s="123" t="s">
        <v>77</v>
      </c>
      <c r="AY92" s="117" t="s">
        <v>140</v>
      </c>
      <c r="BK92" s="124">
        <f>SUM(BK93:BK103)</f>
        <v>0</v>
      </c>
    </row>
    <row r="93" spans="2:65" s="1" customFormat="1" ht="21.75" customHeight="1">
      <c r="B93" s="29"/>
      <c r="C93" s="127">
        <v>1</v>
      </c>
      <c r="D93" s="127" t="s">
        <v>142</v>
      </c>
      <c r="E93" s="128" t="s">
        <v>177</v>
      </c>
      <c r="F93" s="129" t="s">
        <v>178</v>
      </c>
      <c r="G93" s="130" t="s">
        <v>145</v>
      </c>
      <c r="H93" s="131">
        <v>101.64</v>
      </c>
      <c r="I93" s="132"/>
      <c r="J93" s="132">
        <f>ROUND(I93*H93,2)</f>
        <v>0</v>
      </c>
      <c r="K93" s="129" t="s">
        <v>146</v>
      </c>
      <c r="L93" s="29"/>
      <c r="M93" s="133" t="s">
        <v>17</v>
      </c>
      <c r="N93" s="134" t="s">
        <v>41</v>
      </c>
      <c r="O93" s="135">
        <v>5.0000000000000001E-3</v>
      </c>
      <c r="P93" s="135">
        <f>O93*H93</f>
        <v>0.50819999999999999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147</v>
      </c>
      <c r="AT93" s="137" t="s">
        <v>142</v>
      </c>
      <c r="AU93" s="137" t="s">
        <v>79</v>
      </c>
      <c r="AY93" s="17" t="s">
        <v>140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7" t="s">
        <v>77</v>
      </c>
      <c r="BK93" s="138">
        <f>ROUND(I93*H93,2)</f>
        <v>0</v>
      </c>
      <c r="BL93" s="17" t="s">
        <v>147</v>
      </c>
      <c r="BM93" s="137" t="s">
        <v>285</v>
      </c>
    </row>
    <row r="94" spans="2:65" s="1" customFormat="1" ht="57.6">
      <c r="B94" s="29"/>
      <c r="D94" s="139" t="s">
        <v>148</v>
      </c>
      <c r="F94" s="140" t="s">
        <v>179</v>
      </c>
      <c r="L94" s="29"/>
      <c r="M94" s="141"/>
      <c r="T94" s="48"/>
      <c r="AT94" s="17" t="s">
        <v>148</v>
      </c>
      <c r="AU94" s="17" t="s">
        <v>79</v>
      </c>
    </row>
    <row r="95" spans="2:65" s="12" customFormat="1">
      <c r="B95" s="142"/>
      <c r="D95" s="139" t="s">
        <v>150</v>
      </c>
      <c r="E95" s="143" t="s">
        <v>17</v>
      </c>
      <c r="F95" s="144" t="s">
        <v>286</v>
      </c>
      <c r="H95" s="145">
        <v>101.64</v>
      </c>
      <c r="L95" s="142"/>
      <c r="M95" s="146"/>
      <c r="T95" s="147"/>
      <c r="AT95" s="143" t="s">
        <v>150</v>
      </c>
      <c r="AU95" s="143" t="s">
        <v>79</v>
      </c>
      <c r="AV95" s="12" t="s">
        <v>79</v>
      </c>
      <c r="AW95" s="12" t="s">
        <v>31</v>
      </c>
      <c r="AX95" s="12" t="s">
        <v>77</v>
      </c>
      <c r="AY95" s="143" t="s">
        <v>140</v>
      </c>
    </row>
    <row r="96" spans="2:65" s="1" customFormat="1" ht="21.75" customHeight="1">
      <c r="B96" s="29"/>
      <c r="C96" s="127">
        <v>2</v>
      </c>
      <c r="D96" s="127" t="s">
        <v>142</v>
      </c>
      <c r="E96" s="128" t="s">
        <v>287</v>
      </c>
      <c r="F96" s="129" t="s">
        <v>288</v>
      </c>
      <c r="G96" s="130" t="s">
        <v>145</v>
      </c>
      <c r="H96" s="131">
        <v>80.599999999999994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0.09</v>
      </c>
      <c r="P96" s="135">
        <f>O96*H96</f>
        <v>7.2539999999999996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289</v>
      </c>
    </row>
    <row r="97" spans="2:65" s="1" customFormat="1" ht="76.8">
      <c r="B97" s="29"/>
      <c r="D97" s="139" t="s">
        <v>148</v>
      </c>
      <c r="F97" s="140" t="s">
        <v>195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290</v>
      </c>
      <c r="H98" s="145">
        <v>47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70</v>
      </c>
      <c r="AY98" s="143" t="s">
        <v>140</v>
      </c>
    </row>
    <row r="99" spans="2:65" s="12" customFormat="1">
      <c r="B99" s="142"/>
      <c r="D99" s="139" t="s">
        <v>150</v>
      </c>
      <c r="E99" s="143" t="s">
        <v>17</v>
      </c>
      <c r="F99" s="144" t="s">
        <v>291</v>
      </c>
      <c r="H99" s="145">
        <v>33.6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3" customFormat="1">
      <c r="B100" s="148"/>
      <c r="D100" s="139" t="s">
        <v>150</v>
      </c>
      <c r="E100" s="149" t="s">
        <v>17</v>
      </c>
      <c r="F100" s="150" t="s">
        <v>151</v>
      </c>
      <c r="H100" s="151">
        <v>80.599999999999994</v>
      </c>
      <c r="L100" s="148"/>
      <c r="M100" s="152"/>
      <c r="T100" s="153"/>
      <c r="AT100" s="149" t="s">
        <v>150</v>
      </c>
      <c r="AU100" s="149" t="s">
        <v>79</v>
      </c>
      <c r="AV100" s="13" t="s">
        <v>147</v>
      </c>
      <c r="AW100" s="13" t="s">
        <v>31</v>
      </c>
      <c r="AX100" s="13" t="s">
        <v>77</v>
      </c>
      <c r="AY100" s="149" t="s">
        <v>140</v>
      </c>
    </row>
    <row r="101" spans="2:65" s="1" customFormat="1" ht="16.5" customHeight="1">
      <c r="B101" s="29"/>
      <c r="C101" s="127">
        <v>3</v>
      </c>
      <c r="D101" s="127" t="s">
        <v>142</v>
      </c>
      <c r="E101" s="128" t="s">
        <v>197</v>
      </c>
      <c r="F101" s="129" t="s">
        <v>198</v>
      </c>
      <c r="G101" s="130" t="s">
        <v>145</v>
      </c>
      <c r="H101" s="131">
        <v>101.64</v>
      </c>
      <c r="I101" s="132"/>
      <c r="J101" s="132">
        <f>ROUND(I101*H101,2)</f>
        <v>0</v>
      </c>
      <c r="K101" s="129" t="s">
        <v>146</v>
      </c>
      <c r="L101" s="29"/>
      <c r="M101" s="133" t="s">
        <v>17</v>
      </c>
      <c r="N101" s="134" t="s">
        <v>41</v>
      </c>
      <c r="O101" s="135">
        <v>2.9000000000000001E-2</v>
      </c>
      <c r="P101" s="135">
        <f>O101*H101</f>
        <v>2.9475600000000002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147</v>
      </c>
      <c r="AT101" s="137" t="s">
        <v>142</v>
      </c>
      <c r="AU101" s="137" t="s">
        <v>79</v>
      </c>
      <c r="AY101" s="17" t="s">
        <v>140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77</v>
      </c>
      <c r="BK101" s="138">
        <f>ROUND(I101*H101,2)</f>
        <v>0</v>
      </c>
      <c r="BL101" s="17" t="s">
        <v>147</v>
      </c>
      <c r="BM101" s="137" t="s">
        <v>292</v>
      </c>
    </row>
    <row r="102" spans="2:65" s="1" customFormat="1" ht="134.4">
      <c r="B102" s="29"/>
      <c r="D102" s="139" t="s">
        <v>148</v>
      </c>
      <c r="F102" s="140" t="s">
        <v>199</v>
      </c>
      <c r="L102" s="29"/>
      <c r="M102" s="141"/>
      <c r="T102" s="48"/>
      <c r="AT102" s="17" t="s">
        <v>148</v>
      </c>
      <c r="AU102" s="17" t="s">
        <v>79</v>
      </c>
    </row>
    <row r="103" spans="2:65" s="12" customFormat="1">
      <c r="B103" s="142"/>
      <c r="D103" s="139" t="s">
        <v>150</v>
      </c>
      <c r="E103" s="143" t="s">
        <v>17</v>
      </c>
      <c r="F103" s="144" t="s">
        <v>293</v>
      </c>
      <c r="H103" s="145">
        <v>101.64</v>
      </c>
      <c r="L103" s="142"/>
      <c r="M103" s="146"/>
      <c r="T103" s="147"/>
      <c r="AT103" s="143" t="s">
        <v>150</v>
      </c>
      <c r="AU103" s="143" t="s">
        <v>79</v>
      </c>
      <c r="AV103" s="12" t="s">
        <v>79</v>
      </c>
      <c r="AW103" s="12" t="s">
        <v>31</v>
      </c>
      <c r="AX103" s="12" t="s">
        <v>77</v>
      </c>
      <c r="AY103" s="143" t="s">
        <v>140</v>
      </c>
    </row>
    <row r="104" spans="2:65" s="11" customFormat="1" ht="22.95" customHeight="1">
      <c r="B104" s="116"/>
      <c r="D104" s="117" t="s">
        <v>69</v>
      </c>
      <c r="E104" s="125" t="s">
        <v>157</v>
      </c>
      <c r="F104" s="125" t="s">
        <v>215</v>
      </c>
      <c r="J104" s="126">
        <f>BK104</f>
        <v>0</v>
      </c>
      <c r="L104" s="116"/>
      <c r="M104" s="120"/>
      <c r="P104" s="121">
        <f>SUM(P105:P117)</f>
        <v>5.714760000000001</v>
      </c>
      <c r="R104" s="121">
        <f>SUM(R105:R117)</f>
        <v>1.173</v>
      </c>
      <c r="T104" s="122">
        <f>SUM(T105:T117)</f>
        <v>0</v>
      </c>
      <c r="AR104" s="117" t="s">
        <v>77</v>
      </c>
      <c r="AT104" s="123" t="s">
        <v>69</v>
      </c>
      <c r="AU104" s="123" t="s">
        <v>77</v>
      </c>
      <c r="AY104" s="117" t="s">
        <v>140</v>
      </c>
      <c r="BK104" s="124">
        <f>SUM(BK105:BK117)</f>
        <v>0</v>
      </c>
    </row>
    <row r="105" spans="2:65" s="1" customFormat="1" ht="16.5" customHeight="1">
      <c r="B105" s="29"/>
      <c r="C105" s="127">
        <v>4</v>
      </c>
      <c r="D105" s="127" t="s">
        <v>142</v>
      </c>
      <c r="E105" s="128" t="s">
        <v>216</v>
      </c>
      <c r="F105" s="129" t="s">
        <v>217</v>
      </c>
      <c r="G105" s="130" t="s">
        <v>145</v>
      </c>
      <c r="H105" s="131">
        <v>101.64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2.5999999999999999E-2</v>
      </c>
      <c r="P105" s="135">
        <f>O105*H105</f>
        <v>2.6426400000000001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298</v>
      </c>
    </row>
    <row r="106" spans="2:65" s="12" customFormat="1">
      <c r="B106" s="142"/>
      <c r="D106" s="139" t="s">
        <v>150</v>
      </c>
      <c r="E106" s="143" t="s">
        <v>17</v>
      </c>
      <c r="F106" s="144" t="s">
        <v>293</v>
      </c>
      <c r="H106" s="145">
        <v>101.64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31</v>
      </c>
      <c r="AX106" s="12" t="s">
        <v>77</v>
      </c>
      <c r="AY106" s="143" t="s">
        <v>140</v>
      </c>
    </row>
    <row r="107" spans="2:65" s="1" customFormat="1" ht="21.75" customHeight="1">
      <c r="B107" s="29"/>
      <c r="C107" s="127">
        <v>5</v>
      </c>
      <c r="D107" s="127" t="s">
        <v>142</v>
      </c>
      <c r="E107" s="128" t="s">
        <v>222</v>
      </c>
      <c r="F107" s="129" t="s">
        <v>223</v>
      </c>
      <c r="G107" s="130" t="s">
        <v>145</v>
      </c>
      <c r="H107" s="131">
        <v>88.48</v>
      </c>
      <c r="I107" s="132"/>
      <c r="J107" s="132">
        <f>ROUND(I107*H107,2)</f>
        <v>0</v>
      </c>
      <c r="K107" s="129" t="s">
        <v>146</v>
      </c>
      <c r="L107" s="29"/>
      <c r="M107" s="133" t="s">
        <v>17</v>
      </c>
      <c r="N107" s="134" t="s">
        <v>41</v>
      </c>
      <c r="O107" s="135">
        <v>1.7000000000000001E-2</v>
      </c>
      <c r="P107" s="135">
        <f>O107*H107</f>
        <v>1.5041600000000002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147</v>
      </c>
      <c r="AT107" s="137" t="s">
        <v>142</v>
      </c>
      <c r="AU107" s="137" t="s">
        <v>79</v>
      </c>
      <c r="AY107" s="17" t="s">
        <v>140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77</v>
      </c>
      <c r="BK107" s="138">
        <f>ROUND(I107*H107,2)</f>
        <v>0</v>
      </c>
      <c r="BL107" s="17" t="s">
        <v>147</v>
      </c>
      <c r="BM107" s="137" t="s">
        <v>299</v>
      </c>
    </row>
    <row r="108" spans="2:65" s="1" customFormat="1" ht="48">
      <c r="B108" s="29"/>
      <c r="D108" s="139" t="s">
        <v>148</v>
      </c>
      <c r="F108" s="140" t="s">
        <v>224</v>
      </c>
      <c r="L108" s="29"/>
      <c r="M108" s="141"/>
      <c r="T108" s="48"/>
      <c r="AT108" s="17" t="s">
        <v>148</v>
      </c>
      <c r="AU108" s="17" t="s">
        <v>79</v>
      </c>
    </row>
    <row r="109" spans="2:65" s="12" customFormat="1">
      <c r="B109" s="142"/>
      <c r="D109" s="139" t="s">
        <v>150</v>
      </c>
      <c r="E109" s="143" t="s">
        <v>17</v>
      </c>
      <c r="F109" s="144" t="s">
        <v>300</v>
      </c>
      <c r="H109" s="145">
        <v>88.48</v>
      </c>
      <c r="L109" s="142"/>
      <c r="M109" s="146"/>
      <c r="T109" s="147"/>
      <c r="AT109" s="143" t="s">
        <v>150</v>
      </c>
      <c r="AU109" s="143" t="s">
        <v>79</v>
      </c>
      <c r="AV109" s="12" t="s">
        <v>79</v>
      </c>
      <c r="AW109" s="12" t="s">
        <v>31</v>
      </c>
      <c r="AX109" s="12" t="s">
        <v>77</v>
      </c>
      <c r="AY109" s="143" t="s">
        <v>140</v>
      </c>
    </row>
    <row r="110" spans="2:65" s="1" customFormat="1" ht="16.5" customHeight="1">
      <c r="B110" s="29"/>
      <c r="C110" s="127">
        <v>6</v>
      </c>
      <c r="D110" s="127" t="s">
        <v>142</v>
      </c>
      <c r="E110" s="128" t="s">
        <v>226</v>
      </c>
      <c r="F110" s="129" t="s">
        <v>227</v>
      </c>
      <c r="G110" s="130" t="s">
        <v>145</v>
      </c>
      <c r="H110" s="131">
        <v>5.0999999999999996</v>
      </c>
      <c r="I110" s="132"/>
      <c r="J110" s="132">
        <f>ROUND(I110*H110,2)</f>
        <v>0</v>
      </c>
      <c r="K110" s="129" t="s">
        <v>146</v>
      </c>
      <c r="L110" s="29"/>
      <c r="M110" s="133" t="s">
        <v>17</v>
      </c>
      <c r="N110" s="134" t="s">
        <v>41</v>
      </c>
      <c r="O110" s="135">
        <v>5.1999999999999998E-2</v>
      </c>
      <c r="P110" s="135">
        <f>O110*H110</f>
        <v>0.26519999999999999</v>
      </c>
      <c r="Q110" s="135">
        <v>0.23</v>
      </c>
      <c r="R110" s="135">
        <f>Q110*H110</f>
        <v>1.173</v>
      </c>
      <c r="S110" s="135">
        <v>0</v>
      </c>
      <c r="T110" s="136">
        <f>S110*H110</f>
        <v>0</v>
      </c>
      <c r="AR110" s="137" t="s">
        <v>147</v>
      </c>
      <c r="AT110" s="137" t="s">
        <v>142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301</v>
      </c>
    </row>
    <row r="111" spans="2:65" s="1" customFormat="1" ht="67.2">
      <c r="B111" s="29"/>
      <c r="D111" s="139" t="s">
        <v>148</v>
      </c>
      <c r="F111" s="140" t="s">
        <v>228</v>
      </c>
      <c r="L111" s="29"/>
      <c r="M111" s="141"/>
      <c r="T111" s="48"/>
      <c r="AT111" s="17" t="s">
        <v>148</v>
      </c>
      <c r="AU111" s="17" t="s">
        <v>79</v>
      </c>
    </row>
    <row r="112" spans="2:65" s="12" customFormat="1">
      <c r="B112" s="142"/>
      <c r="D112" s="139" t="s">
        <v>150</v>
      </c>
      <c r="E112" s="143" t="s">
        <v>17</v>
      </c>
      <c r="F112" s="144" t="s">
        <v>302</v>
      </c>
      <c r="H112" s="145">
        <v>5.0999999999999996</v>
      </c>
      <c r="L112" s="142"/>
      <c r="M112" s="146"/>
      <c r="T112" s="147"/>
      <c r="AT112" s="143" t="s">
        <v>150</v>
      </c>
      <c r="AU112" s="143" t="s">
        <v>79</v>
      </c>
      <c r="AV112" s="12" t="s">
        <v>79</v>
      </c>
      <c r="AW112" s="12" t="s">
        <v>31</v>
      </c>
      <c r="AX112" s="12" t="s">
        <v>77</v>
      </c>
      <c r="AY112" s="143" t="s">
        <v>140</v>
      </c>
    </row>
    <row r="113" spans="2:65" s="1" customFormat="1" ht="16.5" customHeight="1">
      <c r="B113" s="29"/>
      <c r="C113" s="127">
        <v>7</v>
      </c>
      <c r="D113" s="127" t="s">
        <v>142</v>
      </c>
      <c r="E113" s="128" t="s">
        <v>229</v>
      </c>
      <c r="F113" s="129" t="s">
        <v>230</v>
      </c>
      <c r="G113" s="130" t="s">
        <v>145</v>
      </c>
      <c r="H113" s="131">
        <v>88.48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2E-3</v>
      </c>
      <c r="P113" s="135">
        <f>O113*H113</f>
        <v>0.17696000000000001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303</v>
      </c>
    </row>
    <row r="114" spans="2:65" s="12" customFormat="1">
      <c r="B114" s="142"/>
      <c r="D114" s="139" t="s">
        <v>150</v>
      </c>
      <c r="E114" s="143" t="s">
        <v>17</v>
      </c>
      <c r="F114" s="144" t="s">
        <v>300</v>
      </c>
      <c r="H114" s="145">
        <v>88.48</v>
      </c>
      <c r="L114" s="142"/>
      <c r="M114" s="146"/>
      <c r="T114" s="147"/>
      <c r="AT114" s="143" t="s">
        <v>150</v>
      </c>
      <c r="AU114" s="143" t="s">
        <v>79</v>
      </c>
      <c r="AV114" s="12" t="s">
        <v>79</v>
      </c>
      <c r="AW114" s="12" t="s">
        <v>31</v>
      </c>
      <c r="AX114" s="12" t="s">
        <v>77</v>
      </c>
      <c r="AY114" s="143" t="s">
        <v>140</v>
      </c>
    </row>
    <row r="115" spans="2:65" s="1" customFormat="1" ht="21.75" customHeight="1">
      <c r="B115" s="29"/>
      <c r="C115" s="127">
        <v>8</v>
      </c>
      <c r="D115" s="127" t="s">
        <v>142</v>
      </c>
      <c r="E115" s="128" t="s">
        <v>231</v>
      </c>
      <c r="F115" s="129" t="s">
        <v>232</v>
      </c>
      <c r="G115" s="130" t="s">
        <v>145</v>
      </c>
      <c r="H115" s="131">
        <v>86.6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1.2999999999999999E-2</v>
      </c>
      <c r="P115" s="135">
        <f>O115*H115</f>
        <v>1.1257999999999999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304</v>
      </c>
    </row>
    <row r="116" spans="2:65" s="1" customFormat="1" ht="48">
      <c r="B116" s="29"/>
      <c r="D116" s="139" t="s">
        <v>148</v>
      </c>
      <c r="F116" s="140" t="s">
        <v>233</v>
      </c>
      <c r="L116" s="29"/>
      <c r="M116" s="141"/>
      <c r="T116" s="48"/>
      <c r="AT116" s="17" t="s">
        <v>148</v>
      </c>
      <c r="AU116" s="17" t="s">
        <v>79</v>
      </c>
    </row>
    <row r="117" spans="2:65" s="12" customFormat="1">
      <c r="B117" s="142"/>
      <c r="D117" s="139" t="s">
        <v>150</v>
      </c>
      <c r="E117" s="143" t="s">
        <v>17</v>
      </c>
      <c r="F117" s="144" t="s">
        <v>305</v>
      </c>
      <c r="H117" s="145">
        <v>86.6</v>
      </c>
      <c r="L117" s="142"/>
      <c r="M117" s="146"/>
      <c r="T117" s="147"/>
      <c r="AT117" s="143" t="s">
        <v>150</v>
      </c>
      <c r="AU117" s="143" t="s">
        <v>79</v>
      </c>
      <c r="AV117" s="12" t="s">
        <v>79</v>
      </c>
      <c r="AW117" s="12" t="s">
        <v>31</v>
      </c>
      <c r="AX117" s="12" t="s">
        <v>77</v>
      </c>
      <c r="AY117" s="143" t="s">
        <v>140</v>
      </c>
    </row>
    <row r="118" spans="2:65" s="11" customFormat="1" ht="22.95" customHeight="1">
      <c r="B118" s="116"/>
      <c r="D118" s="117" t="s">
        <v>69</v>
      </c>
      <c r="E118" s="125" t="s">
        <v>162</v>
      </c>
      <c r="F118" s="125" t="s">
        <v>237</v>
      </c>
      <c r="J118" s="126">
        <f>BK118</f>
        <v>0</v>
      </c>
      <c r="L118" s="116"/>
      <c r="M118" s="120"/>
      <c r="P118" s="121">
        <f>SUM(P119:P120)</f>
        <v>2.5110000000000001</v>
      </c>
      <c r="R118" s="121">
        <f>SUM(R119:R120)</f>
        <v>8.2349999999999993E-3</v>
      </c>
      <c r="T118" s="122">
        <f>SUM(T119:T120)</f>
        <v>0</v>
      </c>
      <c r="AR118" s="117" t="s">
        <v>77</v>
      </c>
      <c r="AT118" s="123" t="s">
        <v>69</v>
      </c>
      <c r="AU118" s="123" t="s">
        <v>77</v>
      </c>
      <c r="AY118" s="117" t="s">
        <v>140</v>
      </c>
      <c r="BK118" s="124">
        <f>SUM(BK119:BK120)</f>
        <v>0</v>
      </c>
    </row>
    <row r="119" spans="2:65" s="1" customFormat="1" ht="21.75" customHeight="1">
      <c r="B119" s="29"/>
      <c r="C119" s="127">
        <v>9</v>
      </c>
      <c r="D119" s="127" t="s">
        <v>142</v>
      </c>
      <c r="E119" s="128" t="s">
        <v>244</v>
      </c>
      <c r="F119" s="129" t="s">
        <v>245</v>
      </c>
      <c r="G119" s="130" t="s">
        <v>240</v>
      </c>
      <c r="H119" s="131">
        <v>13.5</v>
      </c>
      <c r="I119" s="132"/>
      <c r="J119" s="132">
        <f>ROUND(I119*H119,2)</f>
        <v>0</v>
      </c>
      <c r="K119" s="129" t="s">
        <v>146</v>
      </c>
      <c r="L119" s="29"/>
      <c r="M119" s="133" t="s">
        <v>17</v>
      </c>
      <c r="N119" s="134" t="s">
        <v>41</v>
      </c>
      <c r="O119" s="135">
        <v>0.186</v>
      </c>
      <c r="P119" s="135">
        <f>O119*H119</f>
        <v>2.5110000000000001</v>
      </c>
      <c r="Q119" s="135">
        <v>6.0999999999999997E-4</v>
      </c>
      <c r="R119" s="135">
        <f>Q119*H119</f>
        <v>8.2349999999999993E-3</v>
      </c>
      <c r="S119" s="135">
        <v>0</v>
      </c>
      <c r="T119" s="136">
        <f>S119*H119</f>
        <v>0</v>
      </c>
      <c r="AR119" s="137" t="s">
        <v>147</v>
      </c>
      <c r="AT119" s="137" t="s">
        <v>142</v>
      </c>
      <c r="AU119" s="137" t="s">
        <v>79</v>
      </c>
      <c r="AY119" s="17" t="s">
        <v>140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7" t="s">
        <v>77</v>
      </c>
      <c r="BK119" s="138">
        <f>ROUND(I119*H119,2)</f>
        <v>0</v>
      </c>
      <c r="BL119" s="17" t="s">
        <v>147</v>
      </c>
      <c r="BM119" s="137" t="s">
        <v>306</v>
      </c>
    </row>
    <row r="120" spans="2:65" s="1" customFormat="1" ht="28.8">
      <c r="B120" s="29"/>
      <c r="D120" s="139" t="s">
        <v>148</v>
      </c>
      <c r="F120" s="140" t="s">
        <v>246</v>
      </c>
      <c r="L120" s="29"/>
      <c r="M120" s="141"/>
      <c r="T120" s="48"/>
      <c r="AT120" s="17" t="s">
        <v>148</v>
      </c>
      <c r="AU120" s="17" t="s">
        <v>79</v>
      </c>
    </row>
    <row r="121" spans="2:65" s="11" customFormat="1" ht="22.95" customHeight="1">
      <c r="B121" s="116"/>
      <c r="D121" s="117" t="s">
        <v>69</v>
      </c>
      <c r="E121" s="125" t="s">
        <v>257</v>
      </c>
      <c r="F121" s="125" t="s">
        <v>258</v>
      </c>
      <c r="J121" s="126">
        <f>BK121</f>
        <v>0</v>
      </c>
      <c r="L121" s="116"/>
      <c r="M121" s="120"/>
      <c r="P121" s="121">
        <f>SUM(P122:P123)</f>
        <v>6.7894860000000001</v>
      </c>
      <c r="R121" s="121">
        <f>SUM(R122:R123)</f>
        <v>0</v>
      </c>
      <c r="T121" s="122">
        <f>SUM(T122:T123)</f>
        <v>0</v>
      </c>
      <c r="AR121" s="117" t="s">
        <v>77</v>
      </c>
      <c r="AT121" s="123" t="s">
        <v>69</v>
      </c>
      <c r="AU121" s="123" t="s">
        <v>77</v>
      </c>
      <c r="AY121" s="117" t="s">
        <v>140</v>
      </c>
      <c r="BK121" s="124">
        <f>SUM(BK122:BK123)</f>
        <v>0</v>
      </c>
    </row>
    <row r="122" spans="2:65" s="1" customFormat="1" ht="21.75" customHeight="1">
      <c r="B122" s="29"/>
      <c r="C122" s="127">
        <v>10</v>
      </c>
      <c r="D122" s="127" t="s">
        <v>142</v>
      </c>
      <c r="E122" s="128" t="s">
        <v>259</v>
      </c>
      <c r="F122" s="129" t="s">
        <v>260</v>
      </c>
      <c r="G122" s="130" t="s">
        <v>172</v>
      </c>
      <c r="H122" s="131">
        <v>102.871</v>
      </c>
      <c r="I122" s="132"/>
      <c r="J122" s="132">
        <f>ROUND(I122*H122,2)</f>
        <v>0</v>
      </c>
      <c r="K122" s="129" t="s">
        <v>146</v>
      </c>
      <c r="L122" s="29"/>
      <c r="M122" s="133" t="s">
        <v>17</v>
      </c>
      <c r="N122" s="134" t="s">
        <v>41</v>
      </c>
      <c r="O122" s="135">
        <v>6.6000000000000003E-2</v>
      </c>
      <c r="P122" s="135">
        <f>O122*H122</f>
        <v>6.7894860000000001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147</v>
      </c>
      <c r="AT122" s="137" t="s">
        <v>142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307</v>
      </c>
    </row>
    <row r="123" spans="2:65" s="1" customFormat="1" ht="28.8">
      <c r="B123" s="29"/>
      <c r="D123" s="139" t="s">
        <v>148</v>
      </c>
      <c r="F123" s="140" t="s">
        <v>261</v>
      </c>
      <c r="L123" s="29"/>
      <c r="M123" s="141"/>
      <c r="T123" s="48"/>
      <c r="AT123" s="17" t="s">
        <v>148</v>
      </c>
      <c r="AU123" s="17" t="s">
        <v>79</v>
      </c>
    </row>
    <row r="124" spans="2:65" s="1" customFormat="1" ht="6.9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29"/>
    </row>
  </sheetData>
  <sheetProtection formatColumns="0" formatRows="0" autoFilter="0"/>
  <autoFilter ref="C89:K123" xr:uid="{00000000-0009-0000-0000-000003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9"/>
  <sheetViews>
    <sheetView showGridLines="0" topLeftCell="A68" workbookViewId="0">
      <selection activeCell="A70" sqref="A70:XFD7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308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323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ROUND((SUM(BE91:BE118)),  2)</f>
        <v>0</v>
      </c>
      <c r="I35" s="90">
        <v>0.21</v>
      </c>
      <c r="J35" s="78">
        <f>ROUND(((SUM(BE91:BE118))*I35),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ROUND((SUM(BF91:BF118)),  2)</f>
        <v>0</v>
      </c>
      <c r="I36" s="90">
        <v>0.15</v>
      </c>
      <c r="J36" s="78">
        <f>ROUND(((SUM(BF91:BF118))*I36),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ROUND((SUM(BG91:BG118)),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ROUND((SUM(BH91:BH118)),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ROUND((SUM(BI91:BI118)),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308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PG 7 - Plocha před garážemi 7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J100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J107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J112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J117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6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6" t="s">
        <v>308</v>
      </c>
      <c r="F81" s="285"/>
      <c r="G81" s="285"/>
      <c r="H81" s="285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53" t="str">
        <f>E11</f>
        <v>PG 7 - Plocha před garážemi 7</v>
      </c>
      <c r="F83" s="285"/>
      <c r="G83" s="285"/>
      <c r="H83" s="285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J93+J107+J112+J117+J100</f>
        <v>0</v>
      </c>
      <c r="L92" s="116"/>
      <c r="M92" s="120"/>
      <c r="P92" s="121">
        <f>P93+P100+P107+P112+P117</f>
        <v>332.09457099999997</v>
      </c>
      <c r="R92" s="121">
        <f>R93+R100+R107+R112+R117</f>
        <v>96.544786000000002</v>
      </c>
      <c r="T92" s="122">
        <f>T93+T100+T107+T112+T117</f>
        <v>149.13800000000001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>
        <f>BK93+BK100+BK107+BK112+BK117</f>
        <v>0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BK93</f>
        <v>0</v>
      </c>
      <c r="L93" s="116"/>
      <c r="M93" s="120"/>
      <c r="P93" s="121">
        <f>SUM(P94:P99)</f>
        <v>68.065470000000005</v>
      </c>
      <c r="R93" s="121">
        <f>SUM(R94:R99)</f>
        <v>0</v>
      </c>
      <c r="T93" s="122">
        <f>SUM(T94:T99)</f>
        <v>149.13800000000001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SUM(BK94:BK99)</f>
        <v>0</v>
      </c>
    </row>
    <row r="94" spans="2:65" s="1" customFormat="1" ht="33" customHeight="1">
      <c r="B94" s="29"/>
      <c r="C94" s="127" t="s">
        <v>77</v>
      </c>
      <c r="D94" s="127" t="s">
        <v>142</v>
      </c>
      <c r="E94" s="128" t="s">
        <v>309</v>
      </c>
      <c r="F94" s="129" t="s">
        <v>310</v>
      </c>
      <c r="G94" s="130" t="s">
        <v>145</v>
      </c>
      <c r="H94" s="131">
        <v>338.95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0.11899999999999999</v>
      </c>
      <c r="P94" s="135">
        <f>O94*H94</f>
        <v>40.335049999999995</v>
      </c>
      <c r="Q94" s="135">
        <v>0</v>
      </c>
      <c r="R94" s="135">
        <f>Q94*H94</f>
        <v>0</v>
      </c>
      <c r="S94" s="135">
        <v>0.44</v>
      </c>
      <c r="T94" s="136">
        <f>S94*H94</f>
        <v>149.13800000000001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324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" customFormat="1" ht="21.75" customHeight="1">
      <c r="B96" s="29"/>
      <c r="C96" s="127">
        <v>2</v>
      </c>
      <c r="D96" s="127" t="s">
        <v>142</v>
      </c>
      <c r="E96" s="128" t="s">
        <v>193</v>
      </c>
      <c r="F96" s="129" t="s">
        <v>194</v>
      </c>
      <c r="G96" s="130" t="s">
        <v>145</v>
      </c>
      <c r="H96" s="131">
        <v>104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0.17100000000000001</v>
      </c>
      <c r="P96" s="135">
        <f>O96*H96</f>
        <v>17.784000000000002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326</v>
      </c>
    </row>
    <row r="97" spans="2:65" s="1" customFormat="1" ht="76.8">
      <c r="B97" s="29"/>
      <c r="D97" s="139" t="s">
        <v>148</v>
      </c>
      <c r="F97" s="140" t="s">
        <v>195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327</v>
      </c>
      <c r="H98" s="145">
        <v>104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77</v>
      </c>
      <c r="AY98" s="143" t="s">
        <v>140</v>
      </c>
    </row>
    <row r="99" spans="2:65" s="1" customFormat="1" ht="16.5" customHeight="1">
      <c r="B99" s="29"/>
      <c r="C99" s="127">
        <v>3</v>
      </c>
      <c r="D99" s="127" t="s">
        <v>142</v>
      </c>
      <c r="E99" s="128" t="s">
        <v>197</v>
      </c>
      <c r="F99" s="129" t="s">
        <v>198</v>
      </c>
      <c r="G99" s="130" t="s">
        <v>145</v>
      </c>
      <c r="H99" s="131">
        <v>342.98</v>
      </c>
      <c r="I99" s="132"/>
      <c r="J99" s="132">
        <f>ROUND(I99*H99,2)</f>
        <v>0</v>
      </c>
      <c r="K99" s="129" t="s">
        <v>146</v>
      </c>
      <c r="L99" s="29"/>
      <c r="M99" s="133" t="s">
        <v>17</v>
      </c>
      <c r="N99" s="134" t="s">
        <v>41</v>
      </c>
      <c r="O99" s="135">
        <v>2.9000000000000001E-2</v>
      </c>
      <c r="P99" s="135">
        <f>O99*H99</f>
        <v>9.9464200000000016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147</v>
      </c>
      <c r="AT99" s="137" t="s">
        <v>142</v>
      </c>
      <c r="AU99" s="137" t="s">
        <v>79</v>
      </c>
      <c r="AY99" s="17" t="s">
        <v>140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77</v>
      </c>
      <c r="BK99" s="138">
        <f>ROUND(I99*H99,2)</f>
        <v>0</v>
      </c>
      <c r="BL99" s="17" t="s">
        <v>147</v>
      </c>
      <c r="BM99" s="137" t="s">
        <v>328</v>
      </c>
    </row>
    <row r="100" spans="2:65" s="11" customFormat="1" ht="22.95" customHeight="1">
      <c r="B100" s="116"/>
      <c r="D100" s="117" t="s">
        <v>69</v>
      </c>
      <c r="E100" s="125" t="s">
        <v>157</v>
      </c>
      <c r="F100" s="125" t="s">
        <v>215</v>
      </c>
      <c r="J100" s="126">
        <f>BK100</f>
        <v>0</v>
      </c>
      <c r="L100" s="116"/>
      <c r="M100" s="120"/>
      <c r="P100" s="121">
        <f>SUM(P101:P106)</f>
        <v>171.14192</v>
      </c>
      <c r="R100" s="121">
        <f>SUM(R101:R106)</f>
        <v>76.867655999999997</v>
      </c>
      <c r="T100" s="122">
        <f>SUM(T101:T106)</f>
        <v>0</v>
      </c>
      <c r="AR100" s="117" t="s">
        <v>77</v>
      </c>
      <c r="AT100" s="123" t="s">
        <v>69</v>
      </c>
      <c r="AU100" s="123" t="s">
        <v>77</v>
      </c>
      <c r="AY100" s="117" t="s">
        <v>140</v>
      </c>
      <c r="BK100" s="124">
        <f>SUM(BK101:BK106)</f>
        <v>0</v>
      </c>
    </row>
    <row r="101" spans="2:65" s="1" customFormat="1" ht="16.5" customHeight="1">
      <c r="B101" s="29"/>
      <c r="C101" s="127">
        <v>4</v>
      </c>
      <c r="D101" s="127" t="s">
        <v>142</v>
      </c>
      <c r="E101" s="128" t="s">
        <v>219</v>
      </c>
      <c r="F101" s="129" t="s">
        <v>220</v>
      </c>
      <c r="G101" s="130" t="s">
        <v>145</v>
      </c>
      <c r="H101" s="131">
        <v>342.98</v>
      </c>
      <c r="I101" s="132"/>
      <c r="J101" s="132">
        <f>ROUND(I101*H101,2)</f>
        <v>0</v>
      </c>
      <c r="K101" s="129" t="s">
        <v>146</v>
      </c>
      <c r="L101" s="29"/>
      <c r="M101" s="133" t="s">
        <v>17</v>
      </c>
      <c r="N101" s="134" t="s">
        <v>41</v>
      </c>
      <c r="O101" s="135">
        <v>2.9000000000000001E-2</v>
      </c>
      <c r="P101" s="135">
        <f>O101*H101</f>
        <v>9.9464200000000016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147</v>
      </c>
      <c r="AT101" s="137" t="s">
        <v>142</v>
      </c>
      <c r="AU101" s="137" t="s">
        <v>79</v>
      </c>
      <c r="AY101" s="17" t="s">
        <v>140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77</v>
      </c>
      <c r="BK101" s="138">
        <f>ROUND(I101*H101,2)</f>
        <v>0</v>
      </c>
      <c r="BL101" s="17" t="s">
        <v>147</v>
      </c>
      <c r="BM101" s="137" t="s">
        <v>329</v>
      </c>
    </row>
    <row r="102" spans="2:65" s="12" customFormat="1">
      <c r="B102" s="142"/>
      <c r="D102" s="139" t="s">
        <v>150</v>
      </c>
      <c r="E102" s="143" t="s">
        <v>17</v>
      </c>
      <c r="F102" s="144" t="s">
        <v>325</v>
      </c>
      <c r="H102" s="145">
        <v>342.98</v>
      </c>
      <c r="L102" s="142"/>
      <c r="M102" s="146"/>
      <c r="T102" s="147"/>
      <c r="AT102" s="143" t="s">
        <v>150</v>
      </c>
      <c r="AU102" s="143" t="s">
        <v>79</v>
      </c>
      <c r="AV102" s="12" t="s">
        <v>79</v>
      </c>
      <c r="AW102" s="12" t="s">
        <v>31</v>
      </c>
      <c r="AX102" s="12" t="s">
        <v>77</v>
      </c>
      <c r="AY102" s="143" t="s">
        <v>140</v>
      </c>
    </row>
    <row r="103" spans="2:65" s="1" customFormat="1" ht="33" customHeight="1">
      <c r="B103" s="29"/>
      <c r="C103" s="127">
        <v>5</v>
      </c>
      <c r="D103" s="127" t="s">
        <v>142</v>
      </c>
      <c r="E103" s="128" t="s">
        <v>311</v>
      </c>
      <c r="F103" s="129" t="s">
        <v>312</v>
      </c>
      <c r="G103" s="130" t="s">
        <v>145</v>
      </c>
      <c r="H103" s="131">
        <v>301.3</v>
      </c>
      <c r="I103" s="132"/>
      <c r="J103" s="132">
        <f>ROUND(I103*H103,2)</f>
        <v>0</v>
      </c>
      <c r="K103" s="129" t="s">
        <v>146</v>
      </c>
      <c r="L103" s="29"/>
      <c r="M103" s="133" t="s">
        <v>17</v>
      </c>
      <c r="N103" s="134" t="s">
        <v>41</v>
      </c>
      <c r="O103" s="135">
        <v>0.53500000000000003</v>
      </c>
      <c r="P103" s="135">
        <f>O103*H103</f>
        <v>161.19550000000001</v>
      </c>
      <c r="Q103" s="135">
        <v>0.10362</v>
      </c>
      <c r="R103" s="135">
        <f>Q103*H103</f>
        <v>31.220706000000003</v>
      </c>
      <c r="S103" s="135">
        <v>0</v>
      </c>
      <c r="T103" s="136">
        <f>S103*H103</f>
        <v>0</v>
      </c>
      <c r="AR103" s="137" t="s">
        <v>147</v>
      </c>
      <c r="AT103" s="137" t="s">
        <v>142</v>
      </c>
      <c r="AU103" s="137" t="s">
        <v>79</v>
      </c>
      <c r="AY103" s="17" t="s">
        <v>140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7" t="s">
        <v>77</v>
      </c>
      <c r="BK103" s="138">
        <f>ROUND(I103*H103,2)</f>
        <v>0</v>
      </c>
      <c r="BL103" s="17" t="s">
        <v>147</v>
      </c>
      <c r="BM103" s="137" t="s">
        <v>330</v>
      </c>
    </row>
    <row r="104" spans="2:65" s="1" customFormat="1" ht="115.2">
      <c r="B104" s="29"/>
      <c r="D104" s="139" t="s">
        <v>148</v>
      </c>
      <c r="F104" s="140" t="s">
        <v>234</v>
      </c>
      <c r="L104" s="29"/>
      <c r="M104" s="141"/>
      <c r="T104" s="48"/>
      <c r="AT104" s="17" t="s">
        <v>148</v>
      </c>
      <c r="AU104" s="17" t="s">
        <v>79</v>
      </c>
    </row>
    <row r="105" spans="2:65" s="1" customFormat="1" ht="16.5" customHeight="1">
      <c r="B105" s="29"/>
      <c r="C105" s="160">
        <v>6</v>
      </c>
      <c r="D105" s="160" t="s">
        <v>171</v>
      </c>
      <c r="E105" s="161" t="s">
        <v>235</v>
      </c>
      <c r="F105" s="162" t="s">
        <v>236</v>
      </c>
      <c r="G105" s="163" t="s">
        <v>145</v>
      </c>
      <c r="H105" s="164">
        <v>304.31299999999999</v>
      </c>
      <c r="I105" s="165"/>
      <c r="J105" s="165">
        <f>ROUND(I105*H105,2)</f>
        <v>0</v>
      </c>
      <c r="K105" s="162" t="s">
        <v>146</v>
      </c>
      <c r="L105" s="166"/>
      <c r="M105" s="167" t="s">
        <v>17</v>
      </c>
      <c r="N105" s="168" t="s">
        <v>41</v>
      </c>
      <c r="O105" s="135">
        <v>0</v>
      </c>
      <c r="P105" s="135">
        <f>O105*H105</f>
        <v>0</v>
      </c>
      <c r="Q105" s="135">
        <v>0.15</v>
      </c>
      <c r="R105" s="135">
        <f>Q105*H105</f>
        <v>45.646949999999997</v>
      </c>
      <c r="S105" s="135">
        <v>0</v>
      </c>
      <c r="T105" s="136">
        <f>S105*H105</f>
        <v>0</v>
      </c>
      <c r="AR105" s="137" t="s">
        <v>160</v>
      </c>
      <c r="AT105" s="137" t="s">
        <v>171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331</v>
      </c>
    </row>
    <row r="106" spans="2:65" s="12" customFormat="1">
      <c r="B106" s="142"/>
      <c r="D106" s="139" t="s">
        <v>150</v>
      </c>
      <c r="F106" s="144" t="s">
        <v>332</v>
      </c>
      <c r="H106" s="145">
        <v>304.31299999999999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4</v>
      </c>
      <c r="AX106" s="12" t="s">
        <v>77</v>
      </c>
      <c r="AY106" s="143" t="s">
        <v>140</v>
      </c>
    </row>
    <row r="107" spans="2:65" s="11" customFormat="1" ht="22.95" customHeight="1">
      <c r="B107" s="116"/>
      <c r="D107" s="117" t="s">
        <v>69</v>
      </c>
      <c r="E107" s="125" t="s">
        <v>162</v>
      </c>
      <c r="F107" s="125" t="s">
        <v>237</v>
      </c>
      <c r="J107" s="126">
        <f>BK107</f>
        <v>0</v>
      </c>
      <c r="L107" s="116"/>
      <c r="M107" s="120"/>
      <c r="P107" s="121">
        <f>SUM(P108:P111)</f>
        <v>23.135999999999999</v>
      </c>
      <c r="R107" s="121">
        <f>SUM(R108:R111)</f>
        <v>19.677130000000002</v>
      </c>
      <c r="T107" s="122">
        <f>SUM(T108:T111)</f>
        <v>0</v>
      </c>
      <c r="AR107" s="117" t="s">
        <v>77</v>
      </c>
      <c r="AT107" s="123" t="s">
        <v>69</v>
      </c>
      <c r="AU107" s="123" t="s">
        <v>77</v>
      </c>
      <c r="AY107" s="117" t="s">
        <v>140</v>
      </c>
      <c r="BK107" s="124">
        <f>SUM(BK108:BK111)</f>
        <v>0</v>
      </c>
    </row>
    <row r="108" spans="2:65" s="1" customFormat="1" ht="21.75" customHeight="1">
      <c r="B108" s="29"/>
      <c r="C108" s="127">
        <v>7</v>
      </c>
      <c r="D108" s="127" t="s">
        <v>142</v>
      </c>
      <c r="E108" s="128" t="s">
        <v>313</v>
      </c>
      <c r="F108" s="129" t="s">
        <v>314</v>
      </c>
      <c r="G108" s="130" t="s">
        <v>240</v>
      </c>
      <c r="H108" s="131">
        <v>106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0.216</v>
      </c>
      <c r="P108" s="135">
        <f>O108*H108</f>
        <v>22.896000000000001</v>
      </c>
      <c r="Q108" s="135">
        <v>0.1295</v>
      </c>
      <c r="R108" s="135">
        <f>Q108*H108</f>
        <v>13.727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333</v>
      </c>
    </row>
    <row r="109" spans="2:65" s="1" customFormat="1" ht="86.4">
      <c r="B109" s="29"/>
      <c r="D109" s="139" t="s">
        <v>148</v>
      </c>
      <c r="F109" s="140" t="s">
        <v>315</v>
      </c>
      <c r="L109" s="29"/>
      <c r="M109" s="141"/>
      <c r="T109" s="48"/>
      <c r="AT109" s="17" t="s">
        <v>148</v>
      </c>
      <c r="AU109" s="17" t="s">
        <v>79</v>
      </c>
    </row>
    <row r="110" spans="2:65" s="1" customFormat="1" ht="16.5" customHeight="1">
      <c r="B110" s="29"/>
      <c r="C110" s="160">
        <v>8</v>
      </c>
      <c r="D110" s="160" t="s">
        <v>171</v>
      </c>
      <c r="E110" s="161" t="s">
        <v>241</v>
      </c>
      <c r="F110" s="162" t="s">
        <v>242</v>
      </c>
      <c r="G110" s="163" t="s">
        <v>240</v>
      </c>
      <c r="H110" s="164">
        <v>106</v>
      </c>
      <c r="I110" s="165"/>
      <c r="J110" s="165">
        <f>ROUND(I110*H110,2)</f>
        <v>0</v>
      </c>
      <c r="K110" s="162" t="s">
        <v>146</v>
      </c>
      <c r="L110" s="166"/>
      <c r="M110" s="167" t="s">
        <v>17</v>
      </c>
      <c r="N110" s="168" t="s">
        <v>41</v>
      </c>
      <c r="O110" s="135">
        <v>0</v>
      </c>
      <c r="P110" s="135">
        <f>O110*H110</f>
        <v>0</v>
      </c>
      <c r="Q110" s="135">
        <v>5.6120000000000003E-2</v>
      </c>
      <c r="R110" s="135">
        <f>Q110*H110</f>
        <v>5.9487200000000007</v>
      </c>
      <c r="S110" s="135">
        <v>0</v>
      </c>
      <c r="T110" s="136">
        <f>S110*H110</f>
        <v>0</v>
      </c>
      <c r="AR110" s="137" t="s">
        <v>160</v>
      </c>
      <c r="AT110" s="137" t="s">
        <v>171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334</v>
      </c>
    </row>
    <row r="111" spans="2:65" s="1" customFormat="1" ht="16.5" customHeight="1">
      <c r="B111" s="29"/>
      <c r="C111" s="127">
        <v>9</v>
      </c>
      <c r="D111" s="127" t="s">
        <v>142</v>
      </c>
      <c r="E111" s="128" t="s">
        <v>715</v>
      </c>
      <c r="F111" s="129" t="s">
        <v>716</v>
      </c>
      <c r="G111" s="130" t="s">
        <v>717</v>
      </c>
      <c r="H111" s="131">
        <v>3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0.08</v>
      </c>
      <c r="P111" s="135">
        <f>O111*H111</f>
        <v>0.24</v>
      </c>
      <c r="Q111" s="135">
        <v>4.6999999999999999E-4</v>
      </c>
      <c r="R111" s="135">
        <f>Q111*H111</f>
        <v>1.41E-3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335</v>
      </c>
    </row>
    <row r="112" spans="2:65" s="11" customFormat="1" ht="22.95" customHeight="1">
      <c r="B112" s="116"/>
      <c r="D112" s="117" t="s">
        <v>69</v>
      </c>
      <c r="E112" s="125" t="s">
        <v>247</v>
      </c>
      <c r="F112" s="125" t="s">
        <v>248</v>
      </c>
      <c r="J112" s="126">
        <f>BK112</f>
        <v>0</v>
      </c>
      <c r="L112" s="116"/>
      <c r="M112" s="120"/>
      <c r="P112" s="121">
        <f>SUM(P113:P116)</f>
        <v>31.358502000000001</v>
      </c>
      <c r="R112" s="121">
        <f>SUM(R113:R116)</f>
        <v>0</v>
      </c>
      <c r="T112" s="122">
        <f>SUM(T113:T116)</f>
        <v>0</v>
      </c>
      <c r="AR112" s="117" t="s">
        <v>77</v>
      </c>
      <c r="AT112" s="123" t="s">
        <v>69</v>
      </c>
      <c r="AU112" s="123" t="s">
        <v>77</v>
      </c>
      <c r="AY112" s="117" t="s">
        <v>140</v>
      </c>
      <c r="BK112" s="124">
        <f>SUM(BK113:BK116)</f>
        <v>0</v>
      </c>
    </row>
    <row r="113" spans="2:65" s="1" customFormat="1" ht="21.75" customHeight="1">
      <c r="B113" s="29"/>
      <c r="C113" s="127">
        <v>10</v>
      </c>
      <c r="D113" s="127" t="s">
        <v>142</v>
      </c>
      <c r="E113" s="128" t="s">
        <v>249</v>
      </c>
      <c r="F113" s="129" t="s">
        <v>250</v>
      </c>
      <c r="G113" s="130" t="s">
        <v>172</v>
      </c>
      <c r="H113" s="131">
        <v>165.91800000000001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0.03</v>
      </c>
      <c r="P113" s="135">
        <f>O113*H113</f>
        <v>4.9775400000000003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336</v>
      </c>
    </row>
    <row r="114" spans="2:65" s="1" customFormat="1" ht="76.8">
      <c r="B114" s="29"/>
      <c r="D114" s="139" t="s">
        <v>148</v>
      </c>
      <c r="F114" s="140" t="s">
        <v>251</v>
      </c>
      <c r="L114" s="29"/>
      <c r="M114" s="141"/>
      <c r="T114" s="48"/>
      <c r="AT114" s="17" t="s">
        <v>148</v>
      </c>
      <c r="AU114" s="17" t="s">
        <v>79</v>
      </c>
    </row>
    <row r="115" spans="2:65" s="1" customFormat="1" ht="16.5" customHeight="1">
      <c r="B115" s="29"/>
      <c r="C115" s="127">
        <v>11</v>
      </c>
      <c r="D115" s="127" t="s">
        <v>142</v>
      </c>
      <c r="E115" s="128" t="s">
        <v>254</v>
      </c>
      <c r="F115" s="129" t="s">
        <v>255</v>
      </c>
      <c r="G115" s="130" t="s">
        <v>172</v>
      </c>
      <c r="H115" s="131">
        <v>165.91800000000001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0.159</v>
      </c>
      <c r="P115" s="135">
        <f>O115*H115</f>
        <v>26.380962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337</v>
      </c>
    </row>
    <row r="116" spans="2:65" s="1" customFormat="1" ht="38.4">
      <c r="B116" s="29"/>
      <c r="D116" s="139" t="s">
        <v>148</v>
      </c>
      <c r="F116" s="140" t="s">
        <v>256</v>
      </c>
      <c r="L116" s="29"/>
      <c r="M116" s="141"/>
      <c r="T116" s="48"/>
      <c r="AT116" s="17" t="s">
        <v>148</v>
      </c>
      <c r="AU116" s="17" t="s">
        <v>79</v>
      </c>
    </row>
    <row r="117" spans="2:65" s="11" customFormat="1" ht="22.95" customHeight="1">
      <c r="B117" s="116"/>
      <c r="D117" s="117" t="s">
        <v>69</v>
      </c>
      <c r="E117" s="125" t="s">
        <v>257</v>
      </c>
      <c r="F117" s="125" t="s">
        <v>258</v>
      </c>
      <c r="J117" s="126">
        <f>BK117</f>
        <v>0</v>
      </c>
      <c r="L117" s="116"/>
      <c r="M117" s="120"/>
      <c r="P117" s="121">
        <f>P118</f>
        <v>38.392679000000001</v>
      </c>
      <c r="R117" s="121">
        <f>R118</f>
        <v>0</v>
      </c>
      <c r="T117" s="122">
        <f>T118</f>
        <v>0</v>
      </c>
      <c r="AR117" s="117" t="s">
        <v>77</v>
      </c>
      <c r="AT117" s="123" t="s">
        <v>69</v>
      </c>
      <c r="AU117" s="123" t="s">
        <v>77</v>
      </c>
      <c r="AY117" s="117" t="s">
        <v>140</v>
      </c>
      <c r="BK117" s="124">
        <f>BK118</f>
        <v>0</v>
      </c>
    </row>
    <row r="118" spans="2:65" s="1" customFormat="1" ht="21.75" customHeight="1">
      <c r="B118" s="29"/>
      <c r="C118" s="127">
        <v>12</v>
      </c>
      <c r="D118" s="127" t="s">
        <v>142</v>
      </c>
      <c r="E118" s="128" t="s">
        <v>316</v>
      </c>
      <c r="F118" s="129" t="s">
        <v>317</v>
      </c>
      <c r="G118" s="130" t="s">
        <v>172</v>
      </c>
      <c r="H118" s="131">
        <v>96.706999999999994</v>
      </c>
      <c r="I118" s="132"/>
      <c r="J118" s="132">
        <f>ROUND(I118*H118,2)</f>
        <v>0</v>
      </c>
      <c r="K118" s="129" t="s">
        <v>146</v>
      </c>
      <c r="L118" s="29"/>
      <c r="M118" s="133" t="s">
        <v>17</v>
      </c>
      <c r="N118" s="134" t="s">
        <v>41</v>
      </c>
      <c r="O118" s="135">
        <v>0.39700000000000002</v>
      </c>
      <c r="P118" s="135">
        <f>O118*H118</f>
        <v>38.392679000000001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147</v>
      </c>
      <c r="AT118" s="137" t="s">
        <v>142</v>
      </c>
      <c r="AU118" s="137" t="s">
        <v>79</v>
      </c>
      <c r="AY118" s="17" t="s">
        <v>140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77</v>
      </c>
      <c r="BK118" s="138">
        <f>ROUND(I118*H118,2)</f>
        <v>0</v>
      </c>
      <c r="BL118" s="17" t="s">
        <v>147</v>
      </c>
      <c r="BM118" s="137" t="s">
        <v>338</v>
      </c>
    </row>
    <row r="119" spans="2:65" s="1" customFormat="1" ht="6.9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9"/>
    </row>
  </sheetData>
  <sheetProtection formatColumns="0" formatRows="0" autoFilter="0"/>
  <autoFilter ref="C90:K118" xr:uid="{00000000-0009-0000-0000-00000A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1"/>
  <sheetViews>
    <sheetView showGridLines="0" topLeftCell="A119" workbookViewId="0">
      <selection activeCell="A70" sqref="A70:XFD7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308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339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ROUND((SUM(BE91:BE120)),  2)</f>
        <v>0</v>
      </c>
      <c r="I35" s="90">
        <v>0.21</v>
      </c>
      <c r="J35" s="78">
        <f>ROUND(((SUM(BE91:BE120))*I35),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ROUND((SUM(BF91:BF120)),  2)</f>
        <v>0</v>
      </c>
      <c r="I36" s="90">
        <v>0.15</v>
      </c>
      <c r="J36" s="78">
        <f>ROUND(((SUM(BF91:BF120))*I36),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ROUND((SUM(BG91:BG120)),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ROUND((SUM(BH91:BH120)),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ROUND((SUM(BI91:BI120)),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308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PG 8 - Plocha před garážemi 8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J107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J114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J119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6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6" t="s">
        <v>308</v>
      </c>
      <c r="F81" s="285"/>
      <c r="G81" s="285"/>
      <c r="H81" s="285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53" t="str">
        <f>E11</f>
        <v>PG 8 - Plocha před garážemi 8</v>
      </c>
      <c r="F83" s="285"/>
      <c r="G83" s="285"/>
      <c r="H83" s="285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J93+J99+J107+J114+J119</f>
        <v>0</v>
      </c>
      <c r="L92" s="116"/>
      <c r="M92" s="120"/>
      <c r="P92" s="121" t="e">
        <f>P93+#REF!+#REF!+P99+P107+P114+P119</f>
        <v>#REF!</v>
      </c>
      <c r="R92" s="121" t="e">
        <f>R93+#REF!+#REF!+R99+R107+R114+R119</f>
        <v>#REF!</v>
      </c>
      <c r="T92" s="122" t="e">
        <f>T93+#REF!+#REF!+T99+T107+T114+T119</f>
        <v>#REF!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 t="e">
        <f>BK93+#REF!+#REF!+BK99+BK107+BK114+BK119</f>
        <v>#REF!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BK93</f>
        <v>0</v>
      </c>
      <c r="L93" s="116"/>
      <c r="M93" s="120"/>
      <c r="P93" s="121">
        <f>SUM(P94:P98)</f>
        <v>40.813959999999994</v>
      </c>
      <c r="R93" s="121">
        <f>SUM(R94:R98)</f>
        <v>0</v>
      </c>
      <c r="T93" s="122">
        <f>SUM(T94:T98)</f>
        <v>121.33879999999999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SUM(BK94:BK98)</f>
        <v>0</v>
      </c>
    </row>
    <row r="94" spans="2:65" s="1" customFormat="1" ht="33" customHeight="1">
      <c r="B94" s="29"/>
      <c r="C94" s="127">
        <v>1</v>
      </c>
      <c r="D94" s="127" t="s">
        <v>142</v>
      </c>
      <c r="E94" s="128" t="s">
        <v>309</v>
      </c>
      <c r="F94" s="129" t="s">
        <v>310</v>
      </c>
      <c r="G94" s="130" t="s">
        <v>145</v>
      </c>
      <c r="H94" s="131">
        <v>275.77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0.11899999999999999</v>
      </c>
      <c r="P94" s="135">
        <f>O94*H94</f>
        <v>32.816629999999996</v>
      </c>
      <c r="Q94" s="135">
        <v>0</v>
      </c>
      <c r="R94" s="135">
        <f>Q94*H94</f>
        <v>0</v>
      </c>
      <c r="S94" s="135">
        <v>0.44</v>
      </c>
      <c r="T94" s="136">
        <f>S94*H94</f>
        <v>121.33879999999999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340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" customFormat="1" ht="16.5" customHeight="1">
      <c r="B96" s="29"/>
      <c r="C96" s="127">
        <v>2</v>
      </c>
      <c r="D96" s="127" t="s">
        <v>142</v>
      </c>
      <c r="E96" s="128" t="s">
        <v>197</v>
      </c>
      <c r="F96" s="129" t="s">
        <v>198</v>
      </c>
      <c r="G96" s="130" t="s">
        <v>145</v>
      </c>
      <c r="H96" s="131">
        <v>275.77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2.9000000000000001E-2</v>
      </c>
      <c r="P96" s="135">
        <f>O96*H96</f>
        <v>7.9973299999999998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341</v>
      </c>
    </row>
    <row r="97" spans="2:65" s="1" customFormat="1" ht="134.4">
      <c r="B97" s="29"/>
      <c r="D97" s="139" t="s">
        <v>148</v>
      </c>
      <c r="F97" s="140" t="s">
        <v>199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342</v>
      </c>
      <c r="H98" s="145">
        <v>275.77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77</v>
      </c>
      <c r="AY98" s="143" t="s">
        <v>140</v>
      </c>
    </row>
    <row r="99" spans="2:65" s="11" customFormat="1" ht="22.95" customHeight="1">
      <c r="B99" s="116"/>
      <c r="D99" s="117" t="s">
        <v>69</v>
      </c>
      <c r="E99" s="125" t="s">
        <v>157</v>
      </c>
      <c r="F99" s="125" t="s">
        <v>215</v>
      </c>
      <c r="J99" s="126">
        <f>BK99</f>
        <v>0</v>
      </c>
      <c r="L99" s="116"/>
      <c r="M99" s="120"/>
      <c r="P99" s="121">
        <f>SUM(P100:P106)</f>
        <v>143.29031499999999</v>
      </c>
      <c r="R99" s="121">
        <f>SUM(R100:R106)</f>
        <v>61.254311999999999</v>
      </c>
      <c r="T99" s="122">
        <f>SUM(T100:T106)</f>
        <v>0</v>
      </c>
      <c r="AR99" s="117" t="s">
        <v>77</v>
      </c>
      <c r="AT99" s="123" t="s">
        <v>69</v>
      </c>
      <c r="AU99" s="123" t="s">
        <v>77</v>
      </c>
      <c r="AY99" s="117" t="s">
        <v>140</v>
      </c>
      <c r="BK99" s="124">
        <f>SUM(BK100:BK106)</f>
        <v>0</v>
      </c>
    </row>
    <row r="100" spans="2:65" s="1" customFormat="1" ht="16.5" customHeight="1">
      <c r="B100" s="29"/>
      <c r="C100" s="127">
        <v>3</v>
      </c>
      <c r="D100" s="127" t="s">
        <v>142</v>
      </c>
      <c r="E100" s="128" t="s">
        <v>219</v>
      </c>
      <c r="F100" s="129" t="s">
        <v>220</v>
      </c>
      <c r="G100" s="130" t="s">
        <v>145</v>
      </c>
      <c r="H100" s="131">
        <v>263.23500000000001</v>
      </c>
      <c r="I100" s="132"/>
      <c r="J100" s="132">
        <f>ROUND(I100*H100,2)</f>
        <v>0</v>
      </c>
      <c r="K100" s="129" t="s">
        <v>146</v>
      </c>
      <c r="L100" s="29"/>
      <c r="M100" s="133" t="s">
        <v>17</v>
      </c>
      <c r="N100" s="134" t="s">
        <v>41</v>
      </c>
      <c r="O100" s="135">
        <v>2.9000000000000001E-2</v>
      </c>
      <c r="P100" s="135">
        <f>O100*H100</f>
        <v>7.6338150000000011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147</v>
      </c>
      <c r="AT100" s="137" t="s">
        <v>142</v>
      </c>
      <c r="AU100" s="137" t="s">
        <v>79</v>
      </c>
      <c r="AY100" s="17" t="s">
        <v>140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7" t="s">
        <v>77</v>
      </c>
      <c r="BK100" s="138">
        <f>ROUND(I100*H100,2)</f>
        <v>0</v>
      </c>
      <c r="BL100" s="17" t="s">
        <v>147</v>
      </c>
      <c r="BM100" s="137" t="s">
        <v>343</v>
      </c>
    </row>
    <row r="101" spans="2:65" s="12" customFormat="1">
      <c r="B101" s="142"/>
      <c r="D101" s="139" t="s">
        <v>150</v>
      </c>
      <c r="E101" s="143" t="s">
        <v>17</v>
      </c>
      <c r="F101" s="144" t="s">
        <v>344</v>
      </c>
      <c r="H101" s="145">
        <v>263.23500000000001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31</v>
      </c>
      <c r="AX101" s="12" t="s">
        <v>77</v>
      </c>
      <c r="AY101" s="143" t="s">
        <v>140</v>
      </c>
    </row>
    <row r="102" spans="2:65" s="1" customFormat="1" ht="33" customHeight="1">
      <c r="B102" s="29"/>
      <c r="C102" s="127">
        <v>4</v>
      </c>
      <c r="D102" s="127" t="s">
        <v>142</v>
      </c>
      <c r="E102" s="128" t="s">
        <v>345</v>
      </c>
      <c r="F102" s="129" t="s">
        <v>346</v>
      </c>
      <c r="G102" s="130" t="s">
        <v>145</v>
      </c>
      <c r="H102" s="131">
        <v>240.1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0.56499999999999995</v>
      </c>
      <c r="P102" s="135">
        <f>O102*H102</f>
        <v>135.65649999999999</v>
      </c>
      <c r="Q102" s="135">
        <v>0.10362</v>
      </c>
      <c r="R102" s="135">
        <f>Q102*H102</f>
        <v>24.879162000000001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347</v>
      </c>
    </row>
    <row r="103" spans="2:65" s="1" customFormat="1" ht="115.2">
      <c r="B103" s="29"/>
      <c r="D103" s="139" t="s">
        <v>148</v>
      </c>
      <c r="F103" s="140" t="s">
        <v>234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348</v>
      </c>
      <c r="H104" s="145">
        <v>240.1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16.5" customHeight="1">
      <c r="B105" s="29"/>
      <c r="C105" s="160">
        <v>5</v>
      </c>
      <c r="D105" s="160" t="s">
        <v>171</v>
      </c>
      <c r="E105" s="161" t="s">
        <v>235</v>
      </c>
      <c r="F105" s="162" t="s">
        <v>236</v>
      </c>
      <c r="G105" s="163" t="s">
        <v>145</v>
      </c>
      <c r="H105" s="164">
        <v>242.501</v>
      </c>
      <c r="I105" s="165"/>
      <c r="J105" s="165">
        <f>ROUND(I105*H105,2)</f>
        <v>0</v>
      </c>
      <c r="K105" s="162" t="s">
        <v>146</v>
      </c>
      <c r="L105" s="166"/>
      <c r="M105" s="167" t="s">
        <v>17</v>
      </c>
      <c r="N105" s="168" t="s">
        <v>41</v>
      </c>
      <c r="O105" s="135">
        <v>0</v>
      </c>
      <c r="P105" s="135">
        <f>O105*H105</f>
        <v>0</v>
      </c>
      <c r="Q105" s="135">
        <v>0.15</v>
      </c>
      <c r="R105" s="135">
        <f>Q105*H105</f>
        <v>36.375149999999998</v>
      </c>
      <c r="S105" s="135">
        <v>0</v>
      </c>
      <c r="T105" s="136">
        <f>S105*H105</f>
        <v>0</v>
      </c>
      <c r="AR105" s="137" t="s">
        <v>160</v>
      </c>
      <c r="AT105" s="137" t="s">
        <v>171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349</v>
      </c>
    </row>
    <row r="106" spans="2:65" s="12" customFormat="1">
      <c r="B106" s="142"/>
      <c r="D106" s="139" t="s">
        <v>150</v>
      </c>
      <c r="F106" s="144" t="s">
        <v>350</v>
      </c>
      <c r="H106" s="145">
        <v>242.501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4</v>
      </c>
      <c r="AX106" s="12" t="s">
        <v>77</v>
      </c>
      <c r="AY106" s="143" t="s">
        <v>140</v>
      </c>
    </row>
    <row r="107" spans="2:65" s="11" customFormat="1" ht="22.95" customHeight="1">
      <c r="B107" s="116"/>
      <c r="D107" s="117" t="s">
        <v>69</v>
      </c>
      <c r="E107" s="125" t="s">
        <v>162</v>
      </c>
      <c r="F107" s="125" t="s">
        <v>237</v>
      </c>
      <c r="J107" s="126">
        <f>BK107</f>
        <v>0</v>
      </c>
      <c r="L107" s="116"/>
      <c r="M107" s="120"/>
      <c r="P107" s="121">
        <f>SUM(P108:P113)</f>
        <v>21.731999999999999</v>
      </c>
      <c r="R107" s="121">
        <f>SUM(R108:R113)</f>
        <v>18.470600000000001</v>
      </c>
      <c r="T107" s="122">
        <f>SUM(T108:T113)</f>
        <v>0</v>
      </c>
      <c r="AR107" s="117" t="s">
        <v>77</v>
      </c>
      <c r="AT107" s="123" t="s">
        <v>69</v>
      </c>
      <c r="AU107" s="123" t="s">
        <v>77</v>
      </c>
      <c r="AY107" s="117" t="s">
        <v>140</v>
      </c>
      <c r="BK107" s="124">
        <f>SUM(BK108:BK113)</f>
        <v>0</v>
      </c>
    </row>
    <row r="108" spans="2:65" s="1" customFormat="1" ht="21.75" customHeight="1">
      <c r="B108" s="29"/>
      <c r="C108" s="127">
        <v>6</v>
      </c>
      <c r="D108" s="127" t="s">
        <v>142</v>
      </c>
      <c r="E108" s="128" t="s">
        <v>313</v>
      </c>
      <c r="F108" s="129" t="s">
        <v>314</v>
      </c>
      <c r="G108" s="130" t="s">
        <v>240</v>
      </c>
      <c r="H108" s="131">
        <v>99.5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0.216</v>
      </c>
      <c r="P108" s="135">
        <f>O108*H108</f>
        <v>21.492000000000001</v>
      </c>
      <c r="Q108" s="135">
        <v>0.1295</v>
      </c>
      <c r="R108" s="135">
        <f>Q108*H108</f>
        <v>12.885250000000001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351</v>
      </c>
    </row>
    <row r="109" spans="2:65" s="1" customFormat="1" ht="86.4">
      <c r="B109" s="29"/>
      <c r="D109" s="139" t="s">
        <v>148</v>
      </c>
      <c r="F109" s="140" t="s">
        <v>315</v>
      </c>
      <c r="L109" s="29"/>
      <c r="M109" s="141"/>
      <c r="T109" s="48"/>
      <c r="AT109" s="17" t="s">
        <v>148</v>
      </c>
      <c r="AU109" s="17" t="s">
        <v>79</v>
      </c>
    </row>
    <row r="110" spans="2:65" s="1" customFormat="1" ht="16.5" customHeight="1">
      <c r="B110" s="29"/>
      <c r="C110" s="160">
        <v>7</v>
      </c>
      <c r="D110" s="160" t="s">
        <v>171</v>
      </c>
      <c r="E110" s="161" t="s">
        <v>241</v>
      </c>
      <c r="F110" s="162" t="s">
        <v>242</v>
      </c>
      <c r="G110" s="163" t="s">
        <v>240</v>
      </c>
      <c r="H110" s="164">
        <v>99.5</v>
      </c>
      <c r="I110" s="165"/>
      <c r="J110" s="165">
        <f>ROUND(I110*H110,2)</f>
        <v>0</v>
      </c>
      <c r="K110" s="162" t="s">
        <v>146</v>
      </c>
      <c r="L110" s="166"/>
      <c r="M110" s="167" t="s">
        <v>17</v>
      </c>
      <c r="N110" s="168" t="s">
        <v>41</v>
      </c>
      <c r="O110" s="135">
        <v>0</v>
      </c>
      <c r="P110" s="135">
        <f>O110*H110</f>
        <v>0</v>
      </c>
      <c r="Q110" s="135">
        <v>5.6120000000000003E-2</v>
      </c>
      <c r="R110" s="135">
        <f>Q110*H110</f>
        <v>5.5839400000000001</v>
      </c>
      <c r="S110" s="135">
        <v>0</v>
      </c>
      <c r="T110" s="136">
        <f>S110*H110</f>
        <v>0</v>
      </c>
      <c r="AR110" s="137" t="s">
        <v>160</v>
      </c>
      <c r="AT110" s="137" t="s">
        <v>171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352</v>
      </c>
    </row>
    <row r="111" spans="2:65" s="1" customFormat="1" ht="16.5" customHeight="1">
      <c r="B111" s="29"/>
      <c r="C111" s="127">
        <v>8</v>
      </c>
      <c r="D111" s="127" t="s">
        <v>142</v>
      </c>
      <c r="E111" s="128" t="s">
        <v>715</v>
      </c>
      <c r="F111" s="129" t="s">
        <v>716</v>
      </c>
      <c r="G111" s="130" t="s">
        <v>717</v>
      </c>
      <c r="H111" s="131">
        <v>3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0.08</v>
      </c>
      <c r="P111" s="135">
        <f>O111*H111</f>
        <v>0.24</v>
      </c>
      <c r="Q111" s="135">
        <v>4.6999999999999999E-4</v>
      </c>
      <c r="R111" s="135">
        <f>Q111*H111</f>
        <v>1.41E-3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353</v>
      </c>
    </row>
    <row r="112" spans="2:65" s="1" customFormat="1" ht="28.8">
      <c r="B112" s="29"/>
      <c r="D112" s="139" t="s">
        <v>148</v>
      </c>
      <c r="F112" s="140" t="s">
        <v>243</v>
      </c>
      <c r="L112" s="29"/>
      <c r="M112" s="141"/>
      <c r="T112" s="48"/>
      <c r="AT112" s="17" t="s">
        <v>148</v>
      </c>
      <c r="AU112" s="17" t="s">
        <v>79</v>
      </c>
    </row>
    <row r="113" spans="2:65" s="12" customFormat="1">
      <c r="B113" s="142"/>
      <c r="D113" s="139" t="s">
        <v>150</v>
      </c>
      <c r="E113" s="143" t="s">
        <v>17</v>
      </c>
      <c r="F113" s="144" t="s">
        <v>354</v>
      </c>
      <c r="H113" s="145">
        <v>275.77</v>
      </c>
      <c r="L113" s="142"/>
      <c r="M113" s="146"/>
      <c r="T113" s="147"/>
      <c r="AT113" s="143" t="s">
        <v>150</v>
      </c>
      <c r="AU113" s="143" t="s">
        <v>79</v>
      </c>
      <c r="AV113" s="12" t="s">
        <v>79</v>
      </c>
      <c r="AW113" s="12" t="s">
        <v>31</v>
      </c>
      <c r="AX113" s="12" t="s">
        <v>77</v>
      </c>
      <c r="AY113" s="143" t="s">
        <v>140</v>
      </c>
    </row>
    <row r="114" spans="2:65" s="11" customFormat="1" ht="22.95" customHeight="1">
      <c r="B114" s="116"/>
      <c r="D114" s="117" t="s">
        <v>69</v>
      </c>
      <c r="E114" s="125" t="s">
        <v>247</v>
      </c>
      <c r="F114" s="125" t="s">
        <v>248</v>
      </c>
      <c r="J114" s="126">
        <f>BK114</f>
        <v>0</v>
      </c>
      <c r="L114" s="116"/>
      <c r="M114" s="120"/>
      <c r="P114" s="121">
        <f>SUM(P115:P118)</f>
        <v>22.913981999999997</v>
      </c>
      <c r="R114" s="121">
        <f>SUM(R115:R118)</f>
        <v>0</v>
      </c>
      <c r="T114" s="122">
        <f>SUM(T115:T118)</f>
        <v>0</v>
      </c>
      <c r="AR114" s="117" t="s">
        <v>77</v>
      </c>
      <c r="AT114" s="123" t="s">
        <v>69</v>
      </c>
      <c r="AU114" s="123" t="s">
        <v>77</v>
      </c>
      <c r="AY114" s="117" t="s">
        <v>140</v>
      </c>
      <c r="BK114" s="124">
        <f>SUM(BK115:BK118)</f>
        <v>0</v>
      </c>
    </row>
    <row r="115" spans="2:65" s="1" customFormat="1" ht="21.75" customHeight="1">
      <c r="B115" s="29"/>
      <c r="C115" s="127">
        <v>9</v>
      </c>
      <c r="D115" s="127" t="s">
        <v>142</v>
      </c>
      <c r="E115" s="128" t="s">
        <v>249</v>
      </c>
      <c r="F115" s="129" t="s">
        <v>250</v>
      </c>
      <c r="G115" s="130" t="s">
        <v>172</v>
      </c>
      <c r="H115" s="131">
        <v>121.238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0.03</v>
      </c>
      <c r="P115" s="135">
        <f>O115*H115</f>
        <v>3.63714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355</v>
      </c>
    </row>
    <row r="116" spans="2:65" s="1" customFormat="1" ht="76.8">
      <c r="B116" s="29"/>
      <c r="D116" s="139" t="s">
        <v>148</v>
      </c>
      <c r="F116" s="140" t="s">
        <v>251</v>
      </c>
      <c r="L116" s="29"/>
      <c r="M116" s="141"/>
      <c r="T116" s="48"/>
      <c r="AT116" s="17" t="s">
        <v>148</v>
      </c>
      <c r="AU116" s="17" t="s">
        <v>79</v>
      </c>
    </row>
    <row r="117" spans="2:65" s="1" customFormat="1" ht="16.5" customHeight="1">
      <c r="B117" s="29"/>
      <c r="C117" s="127">
        <v>10</v>
      </c>
      <c r="D117" s="127" t="s">
        <v>142</v>
      </c>
      <c r="E117" s="128" t="s">
        <v>254</v>
      </c>
      <c r="F117" s="129" t="s">
        <v>255</v>
      </c>
      <c r="G117" s="130" t="s">
        <v>172</v>
      </c>
      <c r="H117" s="131">
        <v>121.238</v>
      </c>
      <c r="I117" s="132"/>
      <c r="J117" s="132">
        <f>ROUND(I117*H117,2)</f>
        <v>0</v>
      </c>
      <c r="K117" s="129" t="s">
        <v>146</v>
      </c>
      <c r="L117" s="29"/>
      <c r="M117" s="133" t="s">
        <v>17</v>
      </c>
      <c r="N117" s="134" t="s">
        <v>41</v>
      </c>
      <c r="O117" s="135">
        <v>0.159</v>
      </c>
      <c r="P117" s="135">
        <f>O117*H117</f>
        <v>19.276841999999998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147</v>
      </c>
      <c r="AT117" s="137" t="s">
        <v>142</v>
      </c>
      <c r="AU117" s="137" t="s">
        <v>79</v>
      </c>
      <c r="AY117" s="17" t="s">
        <v>140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77</v>
      </c>
      <c r="BK117" s="138">
        <f>ROUND(I117*H117,2)</f>
        <v>0</v>
      </c>
      <c r="BL117" s="17" t="s">
        <v>147</v>
      </c>
      <c r="BM117" s="137" t="s">
        <v>356</v>
      </c>
    </row>
    <row r="118" spans="2:65" s="1" customFormat="1" ht="38.4">
      <c r="B118" s="29"/>
      <c r="D118" s="139" t="s">
        <v>148</v>
      </c>
      <c r="F118" s="140" t="s">
        <v>256</v>
      </c>
      <c r="L118" s="29"/>
      <c r="M118" s="141"/>
      <c r="T118" s="48"/>
      <c r="AT118" s="17" t="s">
        <v>148</v>
      </c>
      <c r="AU118" s="17" t="s">
        <v>79</v>
      </c>
    </row>
    <row r="119" spans="2:65" s="11" customFormat="1" ht="22.95" customHeight="1">
      <c r="B119" s="116"/>
      <c r="D119" s="117" t="s">
        <v>69</v>
      </c>
      <c r="E119" s="125" t="s">
        <v>257</v>
      </c>
      <c r="F119" s="125" t="s">
        <v>258</v>
      </c>
      <c r="J119" s="126">
        <f>BK119</f>
        <v>0</v>
      </c>
      <c r="L119" s="116"/>
      <c r="M119" s="120"/>
      <c r="P119" s="121">
        <f>P120</f>
        <v>31.810419</v>
      </c>
      <c r="R119" s="121">
        <f>R120</f>
        <v>0</v>
      </c>
      <c r="T119" s="122">
        <f>T120</f>
        <v>0</v>
      </c>
      <c r="AR119" s="117" t="s">
        <v>77</v>
      </c>
      <c r="AT119" s="123" t="s">
        <v>69</v>
      </c>
      <c r="AU119" s="123" t="s">
        <v>77</v>
      </c>
      <c r="AY119" s="117" t="s">
        <v>140</v>
      </c>
      <c r="BK119" s="124">
        <f>BK120</f>
        <v>0</v>
      </c>
    </row>
    <row r="120" spans="2:65" s="1" customFormat="1" ht="21.75" customHeight="1">
      <c r="B120" s="29"/>
      <c r="C120" s="127">
        <v>11</v>
      </c>
      <c r="D120" s="127" t="s">
        <v>142</v>
      </c>
      <c r="E120" s="128" t="s">
        <v>316</v>
      </c>
      <c r="F120" s="129" t="s">
        <v>317</v>
      </c>
      <c r="G120" s="130" t="s">
        <v>172</v>
      </c>
      <c r="H120" s="131">
        <v>80.126999999999995</v>
      </c>
      <c r="I120" s="132"/>
      <c r="J120" s="132">
        <f>ROUND(I120*H120,2)</f>
        <v>0</v>
      </c>
      <c r="K120" s="129" t="s">
        <v>146</v>
      </c>
      <c r="L120" s="29"/>
      <c r="M120" s="133" t="s">
        <v>17</v>
      </c>
      <c r="N120" s="134" t="s">
        <v>41</v>
      </c>
      <c r="O120" s="135">
        <v>0.39700000000000002</v>
      </c>
      <c r="P120" s="135">
        <f>O120*H120</f>
        <v>31.810419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147</v>
      </c>
      <c r="AT120" s="137" t="s">
        <v>142</v>
      </c>
      <c r="AU120" s="137" t="s">
        <v>79</v>
      </c>
      <c r="AY120" s="17" t="s">
        <v>140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77</v>
      </c>
      <c r="BK120" s="138">
        <f>ROUND(I120*H120,2)</f>
        <v>0</v>
      </c>
      <c r="BL120" s="17" t="s">
        <v>147</v>
      </c>
      <c r="BM120" s="137" t="s">
        <v>357</v>
      </c>
    </row>
    <row r="121" spans="2:65" s="1" customFormat="1" ht="6.9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29"/>
    </row>
  </sheetData>
  <sheetProtection formatColumns="0" formatRows="0" autoFilter="0"/>
  <autoFilter ref="C90:K120" xr:uid="{00000000-0009-0000-0000-00000B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1"/>
  <sheetViews>
    <sheetView showGridLines="0" topLeftCell="A81" workbookViewId="0">
      <selection activeCell="I93" sqref="I93:I15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358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359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ROUND(J90,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ROUND((SUM(BE90:BE150)),  2)</f>
        <v>0</v>
      </c>
      <c r="I35" s="90">
        <v>0.21</v>
      </c>
      <c r="J35" s="78">
        <f>ROUND(((SUM(BE90:BE150))*I35),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ROUND((SUM(BF90:BF150)),  2)</f>
        <v>0</v>
      </c>
      <c r="I36" s="90">
        <v>0.15</v>
      </c>
      <c r="J36" s="78">
        <f>ROUND(((SUM(BF90:BF150))*I36),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ROUND((SUM(BG90:BG150)),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ROUND((SUM(BH90:BH150)),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ROUND((SUM(BI90:BI150)),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358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CH 1 - Chodník 1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J90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J144</f>
        <v>0</v>
      </c>
      <c r="L67" s="104"/>
    </row>
    <row r="68" spans="2:12" s="9" customFormat="1" ht="19.95" customHeight="1">
      <c r="B68" s="104"/>
      <c r="D68" s="105" t="s">
        <v>119</v>
      </c>
      <c r="E68" s="106"/>
      <c r="F68" s="106"/>
      <c r="G68" s="106"/>
      <c r="H68" s="106"/>
      <c r="I68" s="106"/>
      <c r="J68" s="107">
        <f>J149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9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9"/>
    </row>
    <row r="75" spans="2:12" s="1" customFormat="1" ht="24.9" customHeight="1">
      <c r="B75" s="29"/>
      <c r="C75" s="21" t="s">
        <v>125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14</v>
      </c>
      <c r="L77" s="29"/>
    </row>
    <row r="78" spans="2:12" s="1" customFormat="1" ht="16.5" customHeight="1">
      <c r="B78" s="29"/>
      <c r="E78" s="286" t="str">
        <f>E7</f>
        <v>Zpevněné plochy a odvodnění lokality garáže, Šluknov</v>
      </c>
      <c r="F78" s="287"/>
      <c r="G78" s="287"/>
      <c r="H78" s="287"/>
      <c r="L78" s="29"/>
    </row>
    <row r="79" spans="2:12" ht="12" customHeight="1">
      <c r="B79" s="20"/>
      <c r="C79" s="26" t="s">
        <v>107</v>
      </c>
      <c r="L79" s="20"/>
    </row>
    <row r="80" spans="2:12" s="1" customFormat="1" ht="16.5" customHeight="1">
      <c r="B80" s="29"/>
      <c r="E80" s="286" t="s">
        <v>358</v>
      </c>
      <c r="F80" s="285"/>
      <c r="G80" s="285"/>
      <c r="H80" s="285"/>
      <c r="L80" s="29"/>
    </row>
    <row r="81" spans="2:65" s="1" customFormat="1" ht="12" customHeight="1">
      <c r="B81" s="29"/>
      <c r="C81" s="26" t="s">
        <v>109</v>
      </c>
      <c r="L81" s="29"/>
    </row>
    <row r="82" spans="2:65" s="1" customFormat="1" ht="16.5" customHeight="1">
      <c r="B82" s="29"/>
      <c r="E82" s="253" t="str">
        <f>E11</f>
        <v>CH 1 - Chodník 1</v>
      </c>
      <c r="F82" s="285"/>
      <c r="G82" s="285"/>
      <c r="H82" s="285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>k.ú. Šluknov</v>
      </c>
      <c r="I84" s="26" t="s">
        <v>21</v>
      </c>
      <c r="J84" s="45" t="str">
        <f>IF(J14="","",J14)</f>
        <v>16. 3. 2020</v>
      </c>
      <c r="L84" s="29"/>
    </row>
    <row r="85" spans="2:65" s="1" customFormat="1" ht="6.9" customHeight="1">
      <c r="B85" s="29"/>
      <c r="L85" s="29"/>
    </row>
    <row r="86" spans="2:65" s="1" customFormat="1" ht="15.15" customHeight="1">
      <c r="B86" s="29"/>
      <c r="C86" s="26" t="s">
        <v>23</v>
      </c>
      <c r="F86" s="24" t="str">
        <f>E17</f>
        <v>Město Šluknov</v>
      </c>
      <c r="I86" s="26" t="s">
        <v>29</v>
      </c>
      <c r="J86" s="27" t="str">
        <f>E23</f>
        <v>ProProjekt s.r.o.</v>
      </c>
      <c r="L86" s="29"/>
    </row>
    <row r="87" spans="2:65" s="1" customFormat="1" ht="15.15" customHeight="1">
      <c r="B87" s="29"/>
      <c r="C87" s="26" t="s">
        <v>27</v>
      </c>
      <c r="F87" s="24" t="str">
        <f>IF(E20="","",E20)</f>
        <v>Bude vybrán</v>
      </c>
      <c r="I87" s="26" t="s">
        <v>32</v>
      </c>
      <c r="J87" s="27" t="str">
        <f>E26</f>
        <v>Martin Rousek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126</v>
      </c>
      <c r="D89" s="110" t="s">
        <v>55</v>
      </c>
      <c r="E89" s="110" t="s">
        <v>51</v>
      </c>
      <c r="F89" s="110" t="s">
        <v>52</v>
      </c>
      <c r="G89" s="110" t="s">
        <v>127</v>
      </c>
      <c r="H89" s="110" t="s">
        <v>128</v>
      </c>
      <c r="I89" s="110" t="s">
        <v>129</v>
      </c>
      <c r="J89" s="110" t="s">
        <v>112</v>
      </c>
      <c r="K89" s="111" t="s">
        <v>130</v>
      </c>
      <c r="L89" s="108"/>
      <c r="M89" s="51" t="s">
        <v>17</v>
      </c>
      <c r="N89" s="52" t="s">
        <v>40</v>
      </c>
      <c r="O89" s="52" t="s">
        <v>131</v>
      </c>
      <c r="P89" s="52" t="s">
        <v>132</v>
      </c>
      <c r="Q89" s="52" t="s">
        <v>133</v>
      </c>
      <c r="R89" s="52" t="s">
        <v>134</v>
      </c>
      <c r="S89" s="52" t="s">
        <v>135</v>
      </c>
      <c r="T89" s="53" t="s">
        <v>136</v>
      </c>
    </row>
    <row r="90" spans="2:65" s="1" customFormat="1" ht="22.95" customHeight="1">
      <c r="B90" s="29"/>
      <c r="C90" s="56" t="s">
        <v>137</v>
      </c>
      <c r="J90" s="112">
        <f>J91</f>
        <v>0</v>
      </c>
      <c r="L90" s="29"/>
      <c r="M90" s="54"/>
      <c r="N90" s="46"/>
      <c r="O90" s="46"/>
      <c r="P90" s="113" t="e">
        <f>P91+#REF!</f>
        <v>#REF!</v>
      </c>
      <c r="Q90" s="46"/>
      <c r="R90" s="113" t="e">
        <f>R91+#REF!</f>
        <v>#REF!</v>
      </c>
      <c r="S90" s="46"/>
      <c r="T90" s="114" t="e">
        <f>T91+#REF!</f>
        <v>#REF!</v>
      </c>
      <c r="AT90" s="17" t="s">
        <v>69</v>
      </c>
      <c r="AU90" s="17" t="s">
        <v>113</v>
      </c>
      <c r="BK90" s="115" t="e">
        <f>BK91+#REF!</f>
        <v>#REF!</v>
      </c>
    </row>
    <row r="91" spans="2:65" s="11" customFormat="1" ht="25.95" customHeight="1">
      <c r="B91" s="116"/>
      <c r="D91" s="117" t="s">
        <v>69</v>
      </c>
      <c r="E91" s="118" t="s">
        <v>138</v>
      </c>
      <c r="F91" s="118" t="s">
        <v>139</v>
      </c>
      <c r="J91" s="119">
        <f>J92+J130+J144+J149</f>
        <v>0</v>
      </c>
      <c r="L91" s="116"/>
      <c r="M91" s="120"/>
      <c r="P91" s="121">
        <f>P92+P130+P144+P149</f>
        <v>84.264812000000006</v>
      </c>
      <c r="R91" s="121">
        <f>R92+R130+R144+R149</f>
        <v>30.436146000000001</v>
      </c>
      <c r="T91" s="122">
        <f>T92+T130+T144+T149</f>
        <v>0</v>
      </c>
      <c r="AR91" s="117" t="s">
        <v>77</v>
      </c>
      <c r="AT91" s="123" t="s">
        <v>69</v>
      </c>
      <c r="AU91" s="123" t="s">
        <v>70</v>
      </c>
      <c r="AY91" s="117" t="s">
        <v>140</v>
      </c>
      <c r="BK91" s="124">
        <f>BK92+BK130+BK144+BK149</f>
        <v>0</v>
      </c>
    </row>
    <row r="92" spans="2:65" s="11" customFormat="1" ht="22.95" customHeight="1">
      <c r="B92" s="116"/>
      <c r="D92" s="117" t="s">
        <v>69</v>
      </c>
      <c r="E92" s="125" t="s">
        <v>77</v>
      </c>
      <c r="F92" s="125" t="s">
        <v>141</v>
      </c>
      <c r="J92" s="126">
        <f>BK92</f>
        <v>0</v>
      </c>
      <c r="L92" s="116"/>
      <c r="M92" s="120"/>
      <c r="P92" s="121">
        <f>SUM(P93:P129)</f>
        <v>35.054719999999996</v>
      </c>
      <c r="R92" s="121">
        <f>SUM(R93:R129)</f>
        <v>14.922268000000001</v>
      </c>
      <c r="T92" s="122">
        <f>SUM(T93:T129)</f>
        <v>0</v>
      </c>
      <c r="AR92" s="117" t="s">
        <v>77</v>
      </c>
      <c r="AT92" s="123" t="s">
        <v>69</v>
      </c>
      <c r="AU92" s="123" t="s">
        <v>77</v>
      </c>
      <c r="AY92" s="117" t="s">
        <v>140</v>
      </c>
      <c r="BK92" s="124">
        <f>SUM(BK93:BK129)</f>
        <v>0</v>
      </c>
    </row>
    <row r="93" spans="2:65" s="1" customFormat="1" ht="16.5" customHeight="1">
      <c r="B93" s="29"/>
      <c r="C93" s="127" t="s">
        <v>77</v>
      </c>
      <c r="D93" s="127" t="s">
        <v>142</v>
      </c>
      <c r="E93" s="128" t="s">
        <v>153</v>
      </c>
      <c r="F93" s="129" t="s">
        <v>154</v>
      </c>
      <c r="G93" s="130" t="s">
        <v>145</v>
      </c>
      <c r="H93" s="131">
        <v>48</v>
      </c>
      <c r="I93" s="132"/>
      <c r="J93" s="132">
        <f>ROUND(I93*H93,2)</f>
        <v>0</v>
      </c>
      <c r="K93" s="129" t="s">
        <v>146</v>
      </c>
      <c r="L93" s="29"/>
      <c r="M93" s="133" t="s">
        <v>17</v>
      </c>
      <c r="N93" s="134" t="s">
        <v>41</v>
      </c>
      <c r="O93" s="135">
        <v>7.5999999999999998E-2</v>
      </c>
      <c r="P93" s="135">
        <f>O93*H93</f>
        <v>3.6479999999999997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147</v>
      </c>
      <c r="AT93" s="137" t="s">
        <v>142</v>
      </c>
      <c r="AU93" s="137" t="s">
        <v>79</v>
      </c>
      <c r="AY93" s="17" t="s">
        <v>140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7" t="s">
        <v>77</v>
      </c>
      <c r="BK93" s="138">
        <f>ROUND(I93*H93,2)</f>
        <v>0</v>
      </c>
      <c r="BL93" s="17" t="s">
        <v>147</v>
      </c>
      <c r="BM93" s="137" t="s">
        <v>360</v>
      </c>
    </row>
    <row r="94" spans="2:65" s="1" customFormat="1" ht="86.4">
      <c r="B94" s="29"/>
      <c r="D94" s="139" t="s">
        <v>148</v>
      </c>
      <c r="F94" s="140" t="s">
        <v>155</v>
      </c>
      <c r="L94" s="29"/>
      <c r="M94" s="141"/>
      <c r="T94" s="48"/>
      <c r="AT94" s="17" t="s">
        <v>148</v>
      </c>
      <c r="AU94" s="17" t="s">
        <v>79</v>
      </c>
    </row>
    <row r="95" spans="2:65" s="12" customFormat="1">
      <c r="B95" s="142"/>
      <c r="D95" s="139" t="s">
        <v>150</v>
      </c>
      <c r="E95" s="143" t="s">
        <v>17</v>
      </c>
      <c r="F95" s="144" t="s">
        <v>238</v>
      </c>
      <c r="H95" s="145">
        <v>48</v>
      </c>
      <c r="L95" s="142"/>
      <c r="M95" s="146"/>
      <c r="T95" s="147"/>
      <c r="AT95" s="143" t="s">
        <v>150</v>
      </c>
      <c r="AU95" s="143" t="s">
        <v>79</v>
      </c>
      <c r="AV95" s="12" t="s">
        <v>79</v>
      </c>
      <c r="AW95" s="12" t="s">
        <v>31</v>
      </c>
      <c r="AX95" s="12" t="s">
        <v>77</v>
      </c>
      <c r="AY95" s="143" t="s">
        <v>140</v>
      </c>
    </row>
    <row r="96" spans="2:65" s="1" customFormat="1" ht="21.75" customHeight="1">
      <c r="B96" s="29"/>
      <c r="C96" s="127" t="s">
        <v>79</v>
      </c>
      <c r="D96" s="127" t="s">
        <v>142</v>
      </c>
      <c r="E96" s="128" t="s">
        <v>361</v>
      </c>
      <c r="F96" s="129" t="s">
        <v>362</v>
      </c>
      <c r="G96" s="130" t="s">
        <v>156</v>
      </c>
      <c r="H96" s="131">
        <v>10.44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0.52400000000000002</v>
      </c>
      <c r="P96" s="135">
        <f>O96*H96</f>
        <v>5.4705599999999999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363</v>
      </c>
    </row>
    <row r="97" spans="2:65" s="1" customFormat="1" ht="28.8">
      <c r="B97" s="29"/>
      <c r="D97" s="139" t="s">
        <v>148</v>
      </c>
      <c r="F97" s="140" t="s">
        <v>282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364</v>
      </c>
      <c r="H98" s="145">
        <v>7.2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70</v>
      </c>
      <c r="AY98" s="143" t="s">
        <v>140</v>
      </c>
    </row>
    <row r="99" spans="2:65" s="12" customFormat="1">
      <c r="B99" s="142"/>
      <c r="D99" s="139" t="s">
        <v>150</v>
      </c>
      <c r="E99" s="143" t="s">
        <v>17</v>
      </c>
      <c r="F99" s="144" t="s">
        <v>365</v>
      </c>
      <c r="H99" s="145">
        <v>3.24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3" customFormat="1">
      <c r="B100" s="148"/>
      <c r="D100" s="139" t="s">
        <v>150</v>
      </c>
      <c r="E100" s="149" t="s">
        <v>17</v>
      </c>
      <c r="F100" s="150" t="s">
        <v>151</v>
      </c>
      <c r="H100" s="151">
        <v>10.44</v>
      </c>
      <c r="L100" s="148"/>
      <c r="M100" s="152"/>
      <c r="T100" s="153"/>
      <c r="AT100" s="149" t="s">
        <v>150</v>
      </c>
      <c r="AU100" s="149" t="s">
        <v>79</v>
      </c>
      <c r="AV100" s="13" t="s">
        <v>147</v>
      </c>
      <c r="AW100" s="13" t="s">
        <v>31</v>
      </c>
      <c r="AX100" s="13" t="s">
        <v>77</v>
      </c>
      <c r="AY100" s="149" t="s">
        <v>140</v>
      </c>
    </row>
    <row r="101" spans="2:65" s="12" customFormat="1">
      <c r="B101" s="142"/>
      <c r="D101" s="139" t="s">
        <v>150</v>
      </c>
      <c r="F101" s="144" t="s">
        <v>366</v>
      </c>
      <c r="H101" s="145">
        <v>38.4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4</v>
      </c>
      <c r="AX101" s="12" t="s">
        <v>77</v>
      </c>
      <c r="AY101" s="143" t="s">
        <v>140</v>
      </c>
    </row>
    <row r="102" spans="2:65" s="1" customFormat="1" ht="33" customHeight="1">
      <c r="B102" s="29"/>
      <c r="C102" s="127" t="s">
        <v>157</v>
      </c>
      <c r="D102" s="127" t="s">
        <v>142</v>
      </c>
      <c r="E102" s="128" t="s">
        <v>163</v>
      </c>
      <c r="F102" s="129" t="s">
        <v>721</v>
      </c>
      <c r="G102" s="130" t="s">
        <v>156</v>
      </c>
      <c r="H102" s="131">
        <v>10.44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8.6999999999999994E-2</v>
      </c>
      <c r="P102" s="135">
        <f>O102*H102</f>
        <v>0.90827999999999987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367</v>
      </c>
    </row>
    <row r="103" spans="2:65" s="1" customFormat="1" ht="57.6">
      <c r="B103" s="29"/>
      <c r="D103" s="139" t="s">
        <v>148</v>
      </c>
      <c r="F103" s="140" t="s">
        <v>161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368</v>
      </c>
      <c r="H104" s="145">
        <v>10.44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21.75" customHeight="1">
      <c r="B105" s="29"/>
      <c r="C105" s="127" t="s">
        <v>159</v>
      </c>
      <c r="D105" s="127" t="s">
        <v>142</v>
      </c>
      <c r="E105" s="128" t="s">
        <v>283</v>
      </c>
      <c r="F105" s="129" t="s">
        <v>284</v>
      </c>
      <c r="G105" s="130" t="s">
        <v>156</v>
      </c>
      <c r="H105" s="131">
        <v>10.44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0.19700000000000001</v>
      </c>
      <c r="P105" s="135">
        <f>O105*H105</f>
        <v>2.0566800000000001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369</v>
      </c>
    </row>
    <row r="106" spans="2:65" s="1" customFormat="1" ht="86.4">
      <c r="B106" s="29"/>
      <c r="D106" s="139" t="s">
        <v>148</v>
      </c>
      <c r="F106" s="140" t="s">
        <v>168</v>
      </c>
      <c r="L106" s="29"/>
      <c r="M106" s="141"/>
      <c r="T106" s="48"/>
      <c r="AT106" s="17" t="s">
        <v>148</v>
      </c>
      <c r="AU106" s="17" t="s">
        <v>79</v>
      </c>
    </row>
    <row r="107" spans="2:65" s="1" customFormat="1" ht="21.75" customHeight="1">
      <c r="B107" s="29"/>
      <c r="C107" s="127" t="s">
        <v>160</v>
      </c>
      <c r="D107" s="127" t="s">
        <v>142</v>
      </c>
      <c r="E107" s="128" t="s">
        <v>715</v>
      </c>
      <c r="F107" s="129" t="s">
        <v>719</v>
      </c>
      <c r="G107" s="130" t="s">
        <v>720</v>
      </c>
      <c r="H107" s="131">
        <v>1</v>
      </c>
      <c r="I107" s="132"/>
      <c r="J107" s="132">
        <f>ROUND(I107*H107,2)</f>
        <v>0</v>
      </c>
      <c r="K107" s="129" t="s">
        <v>146</v>
      </c>
      <c r="L107" s="29"/>
      <c r="M107" s="133" t="s">
        <v>17</v>
      </c>
      <c r="N107" s="134" t="s">
        <v>41</v>
      </c>
      <c r="O107" s="135">
        <v>0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147</v>
      </c>
      <c r="AT107" s="137" t="s">
        <v>142</v>
      </c>
      <c r="AU107" s="137" t="s">
        <v>79</v>
      </c>
      <c r="AY107" s="17" t="s">
        <v>140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77</v>
      </c>
      <c r="BK107" s="138">
        <f>ROUND(I107*H107,2)</f>
        <v>0</v>
      </c>
      <c r="BL107" s="17" t="s">
        <v>147</v>
      </c>
      <c r="BM107" s="137" t="s">
        <v>370</v>
      </c>
    </row>
    <row r="108" spans="2:65" s="1" customFormat="1" ht="21.75" customHeight="1">
      <c r="B108" s="29"/>
      <c r="C108" s="127" t="s">
        <v>162</v>
      </c>
      <c r="D108" s="127" t="s">
        <v>142</v>
      </c>
      <c r="E108" s="128" t="s">
        <v>183</v>
      </c>
      <c r="F108" s="129" t="s">
        <v>184</v>
      </c>
      <c r="G108" s="130" t="s">
        <v>156</v>
      </c>
      <c r="H108" s="131">
        <v>7.46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5.3999999999999999E-2</v>
      </c>
      <c r="P108" s="135">
        <f>O108*H108</f>
        <v>0.40283999999999998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371</v>
      </c>
    </row>
    <row r="109" spans="2:65" s="1" customFormat="1" ht="124.8">
      <c r="B109" s="29"/>
      <c r="D109" s="139" t="s">
        <v>148</v>
      </c>
      <c r="F109" s="140" t="s">
        <v>185</v>
      </c>
      <c r="L109" s="29"/>
      <c r="M109" s="141"/>
      <c r="T109" s="48"/>
      <c r="AT109" s="17" t="s">
        <v>148</v>
      </c>
      <c r="AU109" s="17" t="s">
        <v>79</v>
      </c>
    </row>
    <row r="110" spans="2:65" s="12" customFormat="1">
      <c r="B110" s="142"/>
      <c r="D110" s="139" t="s">
        <v>150</v>
      </c>
      <c r="E110" s="143" t="s">
        <v>17</v>
      </c>
      <c r="F110" s="144" t="s">
        <v>372</v>
      </c>
      <c r="H110" s="145">
        <v>7.46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77</v>
      </c>
      <c r="AY110" s="143" t="s">
        <v>140</v>
      </c>
    </row>
    <row r="111" spans="2:65" s="1" customFormat="1" ht="16.5" customHeight="1">
      <c r="B111" s="29"/>
      <c r="C111" s="160" t="s">
        <v>164</v>
      </c>
      <c r="D111" s="160" t="s">
        <v>171</v>
      </c>
      <c r="E111" s="161" t="s">
        <v>318</v>
      </c>
      <c r="F111" s="162" t="s">
        <v>319</v>
      </c>
      <c r="G111" s="163" t="s">
        <v>172</v>
      </c>
      <c r="H111" s="164">
        <v>14.92</v>
      </c>
      <c r="I111" s="165"/>
      <c r="J111" s="165">
        <f>ROUND(I111*H111,2)</f>
        <v>0</v>
      </c>
      <c r="K111" s="162" t="s">
        <v>146</v>
      </c>
      <c r="L111" s="166"/>
      <c r="M111" s="167" t="s">
        <v>17</v>
      </c>
      <c r="N111" s="168" t="s">
        <v>41</v>
      </c>
      <c r="O111" s="135">
        <v>0</v>
      </c>
      <c r="P111" s="135">
        <f>O111*H111</f>
        <v>0</v>
      </c>
      <c r="Q111" s="135">
        <v>1</v>
      </c>
      <c r="R111" s="135">
        <f>Q111*H111</f>
        <v>14.92</v>
      </c>
      <c r="S111" s="135">
        <v>0</v>
      </c>
      <c r="T111" s="136">
        <f>S111*H111</f>
        <v>0</v>
      </c>
      <c r="AR111" s="137" t="s">
        <v>160</v>
      </c>
      <c r="AT111" s="137" t="s">
        <v>171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373</v>
      </c>
    </row>
    <row r="112" spans="2:65" s="12" customFormat="1">
      <c r="B112" s="142"/>
      <c r="D112" s="139" t="s">
        <v>150</v>
      </c>
      <c r="F112" s="144" t="s">
        <v>374</v>
      </c>
      <c r="H112" s="145">
        <v>14.92</v>
      </c>
      <c r="L112" s="142"/>
      <c r="M112" s="146"/>
      <c r="T112" s="147"/>
      <c r="AT112" s="143" t="s">
        <v>150</v>
      </c>
      <c r="AU112" s="143" t="s">
        <v>79</v>
      </c>
      <c r="AV112" s="12" t="s">
        <v>79</v>
      </c>
      <c r="AW112" s="12" t="s">
        <v>4</v>
      </c>
      <c r="AX112" s="12" t="s">
        <v>77</v>
      </c>
      <c r="AY112" s="143" t="s">
        <v>140</v>
      </c>
    </row>
    <row r="113" spans="2:65" s="1" customFormat="1" ht="21.75" customHeight="1">
      <c r="B113" s="29"/>
      <c r="C113" s="127" t="s">
        <v>165</v>
      </c>
      <c r="D113" s="127" t="s">
        <v>142</v>
      </c>
      <c r="E113" s="128" t="s">
        <v>188</v>
      </c>
      <c r="F113" s="129" t="s">
        <v>189</v>
      </c>
      <c r="G113" s="130" t="s">
        <v>156</v>
      </c>
      <c r="H113" s="131">
        <v>10.44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8.9999999999999993E-3</v>
      </c>
      <c r="P113" s="135">
        <f>O113*H113</f>
        <v>9.3959999999999988E-2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375</v>
      </c>
    </row>
    <row r="114" spans="2:65" s="1" customFormat="1" ht="105.6">
      <c r="B114" s="29"/>
      <c r="D114" s="139" t="s">
        <v>148</v>
      </c>
      <c r="F114" s="140" t="s">
        <v>190</v>
      </c>
      <c r="L114" s="29"/>
      <c r="M114" s="141"/>
      <c r="T114" s="48"/>
      <c r="AT114" s="17" t="s">
        <v>148</v>
      </c>
      <c r="AU114" s="17" t="s">
        <v>79</v>
      </c>
    </row>
    <row r="115" spans="2:65" s="1" customFormat="1" ht="21.75" customHeight="1">
      <c r="B115" s="29"/>
      <c r="C115" s="127" t="s">
        <v>166</v>
      </c>
      <c r="D115" s="127" t="s">
        <v>142</v>
      </c>
      <c r="E115" s="128" t="s">
        <v>287</v>
      </c>
      <c r="F115" s="129" t="s">
        <v>288</v>
      </c>
      <c r="G115" s="130" t="s">
        <v>145</v>
      </c>
      <c r="H115" s="131">
        <v>90.7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0.09</v>
      </c>
      <c r="P115" s="135">
        <f>O115*H115</f>
        <v>8.1630000000000003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376</v>
      </c>
    </row>
    <row r="116" spans="2:65" s="1" customFormat="1" ht="76.8">
      <c r="B116" s="29"/>
      <c r="D116" s="139" t="s">
        <v>148</v>
      </c>
      <c r="F116" s="140" t="s">
        <v>195</v>
      </c>
      <c r="L116" s="29"/>
      <c r="M116" s="141"/>
      <c r="T116" s="48"/>
      <c r="AT116" s="17" t="s">
        <v>148</v>
      </c>
      <c r="AU116" s="17" t="s">
        <v>79</v>
      </c>
    </row>
    <row r="117" spans="2:65" s="12" customFormat="1">
      <c r="B117" s="142"/>
      <c r="D117" s="139" t="s">
        <v>150</v>
      </c>
      <c r="E117" s="143" t="s">
        <v>17</v>
      </c>
      <c r="F117" s="144" t="s">
        <v>377</v>
      </c>
      <c r="H117" s="145">
        <v>90.7</v>
      </c>
      <c r="L117" s="142"/>
      <c r="M117" s="146"/>
      <c r="T117" s="147"/>
      <c r="AT117" s="143" t="s">
        <v>150</v>
      </c>
      <c r="AU117" s="143" t="s">
        <v>79</v>
      </c>
      <c r="AV117" s="12" t="s">
        <v>79</v>
      </c>
      <c r="AW117" s="12" t="s">
        <v>31</v>
      </c>
      <c r="AX117" s="12" t="s">
        <v>77</v>
      </c>
      <c r="AY117" s="143" t="s">
        <v>140</v>
      </c>
    </row>
    <row r="118" spans="2:65" s="1" customFormat="1" ht="21.75" customHeight="1">
      <c r="B118" s="29"/>
      <c r="C118" s="127" t="s">
        <v>167</v>
      </c>
      <c r="D118" s="127" t="s">
        <v>142</v>
      </c>
      <c r="E118" s="128" t="s">
        <v>294</v>
      </c>
      <c r="F118" s="129" t="s">
        <v>295</v>
      </c>
      <c r="G118" s="130" t="s">
        <v>145</v>
      </c>
      <c r="H118" s="131">
        <v>90.7</v>
      </c>
      <c r="I118" s="132"/>
      <c r="J118" s="132">
        <f>ROUND(I118*H118,2)</f>
        <v>0</v>
      </c>
      <c r="K118" s="129" t="s">
        <v>146</v>
      </c>
      <c r="L118" s="29"/>
      <c r="M118" s="133" t="s">
        <v>17</v>
      </c>
      <c r="N118" s="134" t="s">
        <v>41</v>
      </c>
      <c r="O118" s="135">
        <v>5.8000000000000003E-2</v>
      </c>
      <c r="P118" s="135">
        <f>O118*H118</f>
        <v>5.2606000000000002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147</v>
      </c>
      <c r="AT118" s="137" t="s">
        <v>142</v>
      </c>
      <c r="AU118" s="137" t="s">
        <v>79</v>
      </c>
      <c r="AY118" s="17" t="s">
        <v>140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77</v>
      </c>
      <c r="BK118" s="138">
        <f>ROUND(I118*H118,2)</f>
        <v>0</v>
      </c>
      <c r="BL118" s="17" t="s">
        <v>147</v>
      </c>
      <c r="BM118" s="137" t="s">
        <v>378</v>
      </c>
    </row>
    <row r="119" spans="2:65" s="1" customFormat="1" ht="115.2">
      <c r="B119" s="29"/>
      <c r="D119" s="139" t="s">
        <v>148</v>
      </c>
      <c r="F119" s="140" t="s">
        <v>202</v>
      </c>
      <c r="L119" s="29"/>
      <c r="M119" s="141"/>
      <c r="T119" s="48"/>
      <c r="AT119" s="17" t="s">
        <v>148</v>
      </c>
      <c r="AU119" s="17" t="s">
        <v>79</v>
      </c>
    </row>
    <row r="120" spans="2:65" s="12" customFormat="1">
      <c r="B120" s="142"/>
      <c r="D120" s="139" t="s">
        <v>150</v>
      </c>
      <c r="E120" s="143" t="s">
        <v>17</v>
      </c>
      <c r="F120" s="144" t="s">
        <v>377</v>
      </c>
      <c r="H120" s="145">
        <v>90.7</v>
      </c>
      <c r="L120" s="142"/>
      <c r="M120" s="146"/>
      <c r="T120" s="147"/>
      <c r="AT120" s="143" t="s">
        <v>150</v>
      </c>
      <c r="AU120" s="143" t="s">
        <v>79</v>
      </c>
      <c r="AV120" s="12" t="s">
        <v>79</v>
      </c>
      <c r="AW120" s="12" t="s">
        <v>31</v>
      </c>
      <c r="AX120" s="12" t="s">
        <v>77</v>
      </c>
      <c r="AY120" s="143" t="s">
        <v>140</v>
      </c>
    </row>
    <row r="121" spans="2:65" s="1" customFormat="1" ht="16.5" customHeight="1">
      <c r="B121" s="29"/>
      <c r="C121" s="160" t="s">
        <v>169</v>
      </c>
      <c r="D121" s="160" t="s">
        <v>171</v>
      </c>
      <c r="E121" s="161" t="s">
        <v>203</v>
      </c>
      <c r="F121" s="162" t="s">
        <v>204</v>
      </c>
      <c r="G121" s="163" t="s">
        <v>205</v>
      </c>
      <c r="H121" s="164">
        <v>2.2679999999999998</v>
      </c>
      <c r="I121" s="165"/>
      <c r="J121" s="165">
        <f>ROUND(I121*H121,2)</f>
        <v>0</v>
      </c>
      <c r="K121" s="162" t="s">
        <v>146</v>
      </c>
      <c r="L121" s="166"/>
      <c r="M121" s="167" t="s">
        <v>17</v>
      </c>
      <c r="N121" s="168" t="s">
        <v>41</v>
      </c>
      <c r="O121" s="135">
        <v>0</v>
      </c>
      <c r="P121" s="135">
        <f>O121*H121</f>
        <v>0</v>
      </c>
      <c r="Q121" s="135">
        <v>1E-3</v>
      </c>
      <c r="R121" s="135">
        <f>Q121*H121</f>
        <v>2.2680000000000001E-3</v>
      </c>
      <c r="S121" s="135">
        <v>0</v>
      </c>
      <c r="T121" s="136">
        <f>S121*H121</f>
        <v>0</v>
      </c>
      <c r="AR121" s="137" t="s">
        <v>160</v>
      </c>
      <c r="AT121" s="137" t="s">
        <v>171</v>
      </c>
      <c r="AU121" s="137" t="s">
        <v>79</v>
      </c>
      <c r="AY121" s="17" t="s">
        <v>140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7" t="s">
        <v>77</v>
      </c>
      <c r="BK121" s="138">
        <f>ROUND(I121*H121,2)</f>
        <v>0</v>
      </c>
      <c r="BL121" s="17" t="s">
        <v>147</v>
      </c>
      <c r="BM121" s="137" t="s">
        <v>379</v>
      </c>
    </row>
    <row r="122" spans="2:65" s="12" customFormat="1">
      <c r="B122" s="142"/>
      <c r="D122" s="139" t="s">
        <v>150</v>
      </c>
      <c r="F122" s="144" t="s">
        <v>380</v>
      </c>
      <c r="H122" s="145">
        <v>2.2679999999999998</v>
      </c>
      <c r="L122" s="142"/>
      <c r="M122" s="146"/>
      <c r="T122" s="147"/>
      <c r="AT122" s="143" t="s">
        <v>150</v>
      </c>
      <c r="AU122" s="143" t="s">
        <v>79</v>
      </c>
      <c r="AV122" s="12" t="s">
        <v>79</v>
      </c>
      <c r="AW122" s="12" t="s">
        <v>4</v>
      </c>
      <c r="AX122" s="12" t="s">
        <v>77</v>
      </c>
      <c r="AY122" s="143" t="s">
        <v>140</v>
      </c>
    </row>
    <row r="123" spans="2:65" s="1" customFormat="1" ht="16.5" customHeight="1">
      <c r="B123" s="29"/>
      <c r="C123" s="127" t="s">
        <v>8</v>
      </c>
      <c r="D123" s="127" t="s">
        <v>142</v>
      </c>
      <c r="E123" s="128" t="s">
        <v>320</v>
      </c>
      <c r="F123" s="129" t="s">
        <v>321</v>
      </c>
      <c r="G123" s="130" t="s">
        <v>145</v>
      </c>
      <c r="H123" s="131">
        <v>48</v>
      </c>
      <c r="I123" s="132"/>
      <c r="J123" s="132">
        <f>ROUND(I123*H123,2)</f>
        <v>0</v>
      </c>
      <c r="K123" s="129" t="s">
        <v>146</v>
      </c>
      <c r="L123" s="29"/>
      <c r="M123" s="133" t="s">
        <v>17</v>
      </c>
      <c r="N123" s="134" t="s">
        <v>41</v>
      </c>
      <c r="O123" s="135">
        <v>2.5000000000000001E-2</v>
      </c>
      <c r="P123" s="135">
        <f>O123*H123</f>
        <v>1.2000000000000002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147</v>
      </c>
      <c r="AT123" s="137" t="s">
        <v>142</v>
      </c>
      <c r="AU123" s="137" t="s">
        <v>79</v>
      </c>
      <c r="AY123" s="17" t="s">
        <v>140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7" t="s">
        <v>77</v>
      </c>
      <c r="BK123" s="138">
        <f>ROUND(I123*H123,2)</f>
        <v>0</v>
      </c>
      <c r="BL123" s="17" t="s">
        <v>147</v>
      </c>
      <c r="BM123" s="137" t="s">
        <v>381</v>
      </c>
    </row>
    <row r="124" spans="2:65" s="1" customFormat="1" ht="96">
      <c r="B124" s="29"/>
      <c r="D124" s="139" t="s">
        <v>148</v>
      </c>
      <c r="F124" s="140" t="s">
        <v>322</v>
      </c>
      <c r="L124" s="29"/>
      <c r="M124" s="141"/>
      <c r="T124" s="48"/>
      <c r="AT124" s="17" t="s">
        <v>148</v>
      </c>
      <c r="AU124" s="17" t="s">
        <v>79</v>
      </c>
    </row>
    <row r="125" spans="2:65" s="1" customFormat="1" ht="21.75" customHeight="1">
      <c r="B125" s="29"/>
      <c r="C125" s="127" t="s">
        <v>170</v>
      </c>
      <c r="D125" s="127" t="s">
        <v>142</v>
      </c>
      <c r="E125" s="128" t="s">
        <v>211</v>
      </c>
      <c r="F125" s="129" t="s">
        <v>212</v>
      </c>
      <c r="G125" s="130" t="s">
        <v>145</v>
      </c>
      <c r="H125" s="131">
        <v>48</v>
      </c>
      <c r="I125" s="132"/>
      <c r="J125" s="132">
        <f>ROUND(I125*H125,2)</f>
        <v>0</v>
      </c>
      <c r="K125" s="129" t="s">
        <v>146</v>
      </c>
      <c r="L125" s="29"/>
      <c r="M125" s="133" t="s">
        <v>17</v>
      </c>
      <c r="N125" s="134" t="s">
        <v>41</v>
      </c>
      <c r="O125" s="135">
        <v>0.156</v>
      </c>
      <c r="P125" s="135">
        <f>O125*H125</f>
        <v>7.4879999999999995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147</v>
      </c>
      <c r="AT125" s="137" t="s">
        <v>142</v>
      </c>
      <c r="AU125" s="137" t="s">
        <v>79</v>
      </c>
      <c r="AY125" s="17" t="s">
        <v>140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77</v>
      </c>
      <c r="BK125" s="138">
        <f>ROUND(I125*H125,2)</f>
        <v>0</v>
      </c>
      <c r="BL125" s="17" t="s">
        <v>147</v>
      </c>
      <c r="BM125" s="137" t="s">
        <v>382</v>
      </c>
    </row>
    <row r="126" spans="2:65" s="1" customFormat="1" ht="48">
      <c r="B126" s="29"/>
      <c r="D126" s="139" t="s">
        <v>148</v>
      </c>
      <c r="F126" s="140" t="s">
        <v>201</v>
      </c>
      <c r="L126" s="29"/>
      <c r="M126" s="141"/>
      <c r="T126" s="48"/>
      <c r="AT126" s="17" t="s">
        <v>148</v>
      </c>
      <c r="AU126" s="17" t="s">
        <v>79</v>
      </c>
    </row>
    <row r="127" spans="2:65" s="1" customFormat="1" ht="21.75" customHeight="1">
      <c r="B127" s="29"/>
      <c r="C127" s="127" t="s">
        <v>173</v>
      </c>
      <c r="D127" s="127" t="s">
        <v>142</v>
      </c>
      <c r="E127" s="128" t="s">
        <v>296</v>
      </c>
      <c r="F127" s="129" t="s">
        <v>297</v>
      </c>
      <c r="G127" s="130" t="s">
        <v>145</v>
      </c>
      <c r="H127" s="131">
        <v>90.7</v>
      </c>
      <c r="I127" s="132"/>
      <c r="J127" s="132">
        <f>ROUND(I127*H127,2)</f>
        <v>0</v>
      </c>
      <c r="K127" s="129" t="s">
        <v>146</v>
      </c>
      <c r="L127" s="29"/>
      <c r="M127" s="133" t="s">
        <v>17</v>
      </c>
      <c r="N127" s="134" t="s">
        <v>41</v>
      </c>
      <c r="O127" s="135">
        <v>4.0000000000000001E-3</v>
      </c>
      <c r="P127" s="135">
        <f>O127*H127</f>
        <v>0.36280000000000001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147</v>
      </c>
      <c r="AT127" s="137" t="s">
        <v>142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383</v>
      </c>
    </row>
    <row r="128" spans="2:65" s="1" customFormat="1" ht="124.8">
      <c r="B128" s="29"/>
      <c r="D128" s="139" t="s">
        <v>148</v>
      </c>
      <c r="F128" s="140" t="s">
        <v>214</v>
      </c>
      <c r="L128" s="29"/>
      <c r="M128" s="141"/>
      <c r="T128" s="48"/>
      <c r="AT128" s="17" t="s">
        <v>148</v>
      </c>
      <c r="AU128" s="17" t="s">
        <v>79</v>
      </c>
    </row>
    <row r="129" spans="2:65" s="12" customFormat="1">
      <c r="B129" s="142"/>
      <c r="D129" s="139" t="s">
        <v>150</v>
      </c>
      <c r="E129" s="143" t="s">
        <v>17</v>
      </c>
      <c r="F129" s="144" t="s">
        <v>377</v>
      </c>
      <c r="H129" s="145">
        <v>90.7</v>
      </c>
      <c r="L129" s="142"/>
      <c r="M129" s="146"/>
      <c r="T129" s="147"/>
      <c r="AT129" s="143" t="s">
        <v>150</v>
      </c>
      <c r="AU129" s="143" t="s">
        <v>79</v>
      </c>
      <c r="AV129" s="12" t="s">
        <v>79</v>
      </c>
      <c r="AW129" s="12" t="s">
        <v>31</v>
      </c>
      <c r="AX129" s="12" t="s">
        <v>77</v>
      </c>
      <c r="AY129" s="143" t="s">
        <v>140</v>
      </c>
    </row>
    <row r="130" spans="2:65" s="11" customFormat="1" ht="22.95" customHeight="1">
      <c r="B130" s="116"/>
      <c r="D130" s="117" t="s">
        <v>69</v>
      </c>
      <c r="E130" s="125" t="s">
        <v>157</v>
      </c>
      <c r="F130" s="125" t="s">
        <v>215</v>
      </c>
      <c r="J130" s="126">
        <f>BK130</f>
        <v>0</v>
      </c>
      <c r="L130" s="116"/>
      <c r="M130" s="120"/>
      <c r="P130" s="121">
        <f>SUM(P131:P143)</f>
        <v>29.707000000000001</v>
      </c>
      <c r="R130" s="121">
        <f>SUM(R131:R143)</f>
        <v>8.6795280000000012</v>
      </c>
      <c r="T130" s="122">
        <f>SUM(T131:T143)</f>
        <v>0</v>
      </c>
      <c r="AR130" s="117" t="s">
        <v>77</v>
      </c>
      <c r="AT130" s="123" t="s">
        <v>69</v>
      </c>
      <c r="AU130" s="123" t="s">
        <v>77</v>
      </c>
      <c r="AY130" s="117" t="s">
        <v>140</v>
      </c>
      <c r="BK130" s="124">
        <f>SUM(BK131:BK143)</f>
        <v>0</v>
      </c>
    </row>
    <row r="131" spans="2:65" s="1" customFormat="1" ht="16.5" customHeight="1">
      <c r="B131" s="29"/>
      <c r="C131" s="127" t="s">
        <v>174</v>
      </c>
      <c r="D131" s="127" t="s">
        <v>142</v>
      </c>
      <c r="E131" s="128" t="s">
        <v>216</v>
      </c>
      <c r="F131" s="129" t="s">
        <v>217</v>
      </c>
      <c r="G131" s="130" t="s">
        <v>145</v>
      </c>
      <c r="H131" s="131">
        <v>42.5</v>
      </c>
      <c r="I131" s="132"/>
      <c r="J131" s="132">
        <f>ROUND(I131*H131,2)</f>
        <v>0</v>
      </c>
      <c r="K131" s="129" t="s">
        <v>146</v>
      </c>
      <c r="L131" s="29"/>
      <c r="M131" s="133" t="s">
        <v>17</v>
      </c>
      <c r="N131" s="134" t="s">
        <v>41</v>
      </c>
      <c r="O131" s="135">
        <v>2.5999999999999999E-2</v>
      </c>
      <c r="P131" s="135">
        <f>O131*H131</f>
        <v>1.105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147</v>
      </c>
      <c r="AT131" s="137" t="s">
        <v>142</v>
      </c>
      <c r="AU131" s="137" t="s">
        <v>79</v>
      </c>
      <c r="AY131" s="17" t="s">
        <v>140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7" t="s">
        <v>77</v>
      </c>
      <c r="BK131" s="138">
        <f>ROUND(I131*H131,2)</f>
        <v>0</v>
      </c>
      <c r="BL131" s="17" t="s">
        <v>147</v>
      </c>
      <c r="BM131" s="137" t="s">
        <v>384</v>
      </c>
    </row>
    <row r="132" spans="2:65" s="1" customFormat="1" ht="33" customHeight="1">
      <c r="B132" s="29"/>
      <c r="C132" s="127" t="s">
        <v>175</v>
      </c>
      <c r="D132" s="127" t="s">
        <v>142</v>
      </c>
      <c r="E132" s="128" t="s">
        <v>385</v>
      </c>
      <c r="F132" s="129" t="s">
        <v>386</v>
      </c>
      <c r="G132" s="130" t="s">
        <v>145</v>
      </c>
      <c r="H132" s="131">
        <v>39.6</v>
      </c>
      <c r="I132" s="132"/>
      <c r="J132" s="132">
        <f>ROUND(I132*H132,2)</f>
        <v>0</v>
      </c>
      <c r="K132" s="129" t="s">
        <v>146</v>
      </c>
      <c r="L132" s="29"/>
      <c r="M132" s="133" t="s">
        <v>17</v>
      </c>
      <c r="N132" s="134" t="s">
        <v>41</v>
      </c>
      <c r="O132" s="135">
        <v>0.72</v>
      </c>
      <c r="P132" s="135">
        <f>O132*H132</f>
        <v>28.512</v>
      </c>
      <c r="Q132" s="135">
        <v>8.4250000000000005E-2</v>
      </c>
      <c r="R132" s="135">
        <f>Q132*H132</f>
        <v>3.3363000000000005</v>
      </c>
      <c r="S132" s="135">
        <v>0</v>
      </c>
      <c r="T132" s="136">
        <f>S132*H132</f>
        <v>0</v>
      </c>
      <c r="AR132" s="137" t="s">
        <v>147</v>
      </c>
      <c r="AT132" s="137" t="s">
        <v>142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387</v>
      </c>
    </row>
    <row r="133" spans="2:65" s="1" customFormat="1" ht="115.2">
      <c r="B133" s="29"/>
      <c r="D133" s="139" t="s">
        <v>148</v>
      </c>
      <c r="F133" s="140" t="s">
        <v>388</v>
      </c>
      <c r="L133" s="29"/>
      <c r="M133" s="141"/>
      <c r="T133" s="48"/>
      <c r="AT133" s="17" t="s">
        <v>148</v>
      </c>
      <c r="AU133" s="17" t="s">
        <v>79</v>
      </c>
    </row>
    <row r="134" spans="2:65" s="12" customFormat="1">
      <c r="B134" s="142"/>
      <c r="D134" s="139" t="s">
        <v>150</v>
      </c>
      <c r="E134" s="143" t="s">
        <v>17</v>
      </c>
      <c r="F134" s="144" t="s">
        <v>389</v>
      </c>
      <c r="H134" s="145">
        <v>1.5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31</v>
      </c>
      <c r="AX134" s="12" t="s">
        <v>70</v>
      </c>
      <c r="AY134" s="143" t="s">
        <v>140</v>
      </c>
    </row>
    <row r="135" spans="2:65" s="12" customFormat="1">
      <c r="B135" s="142"/>
      <c r="D135" s="139" t="s">
        <v>150</v>
      </c>
      <c r="E135" s="143" t="s">
        <v>17</v>
      </c>
      <c r="F135" s="144" t="s">
        <v>390</v>
      </c>
      <c r="H135" s="145">
        <v>38.1</v>
      </c>
      <c r="L135" s="142"/>
      <c r="M135" s="146"/>
      <c r="T135" s="147"/>
      <c r="AT135" s="143" t="s">
        <v>150</v>
      </c>
      <c r="AU135" s="143" t="s">
        <v>79</v>
      </c>
      <c r="AV135" s="12" t="s">
        <v>79</v>
      </c>
      <c r="AW135" s="12" t="s">
        <v>31</v>
      </c>
      <c r="AX135" s="12" t="s">
        <v>70</v>
      </c>
      <c r="AY135" s="143" t="s">
        <v>140</v>
      </c>
    </row>
    <row r="136" spans="2:65" s="13" customFormat="1">
      <c r="B136" s="148"/>
      <c r="D136" s="139" t="s">
        <v>150</v>
      </c>
      <c r="E136" s="149" t="s">
        <v>17</v>
      </c>
      <c r="F136" s="150" t="s">
        <v>151</v>
      </c>
      <c r="H136" s="151">
        <v>39.6</v>
      </c>
      <c r="L136" s="148"/>
      <c r="M136" s="152"/>
      <c r="T136" s="153"/>
      <c r="AT136" s="149" t="s">
        <v>150</v>
      </c>
      <c r="AU136" s="149" t="s">
        <v>79</v>
      </c>
      <c r="AV136" s="13" t="s">
        <v>147</v>
      </c>
      <c r="AW136" s="13" t="s">
        <v>31</v>
      </c>
      <c r="AX136" s="13" t="s">
        <v>77</v>
      </c>
      <c r="AY136" s="149" t="s">
        <v>140</v>
      </c>
    </row>
    <row r="137" spans="2:65" s="1" customFormat="1" ht="16.5" customHeight="1">
      <c r="B137" s="29"/>
      <c r="C137" s="160" t="s">
        <v>176</v>
      </c>
      <c r="D137" s="160" t="s">
        <v>171</v>
      </c>
      <c r="E137" s="161" t="s">
        <v>391</v>
      </c>
      <c r="F137" s="162" t="s">
        <v>392</v>
      </c>
      <c r="G137" s="163" t="s">
        <v>145</v>
      </c>
      <c r="H137" s="164">
        <v>39.243000000000002</v>
      </c>
      <c r="I137" s="165"/>
      <c r="J137" s="165">
        <f>ROUND(I137*H137,2)</f>
        <v>0</v>
      </c>
      <c r="K137" s="162" t="s">
        <v>146</v>
      </c>
      <c r="L137" s="166"/>
      <c r="M137" s="167" t="s">
        <v>17</v>
      </c>
      <c r="N137" s="168" t="s">
        <v>41</v>
      </c>
      <c r="O137" s="135">
        <v>0</v>
      </c>
      <c r="P137" s="135">
        <f>O137*H137</f>
        <v>0</v>
      </c>
      <c r="Q137" s="135">
        <v>0.13100000000000001</v>
      </c>
      <c r="R137" s="135">
        <f>Q137*H137</f>
        <v>5.1408330000000007</v>
      </c>
      <c r="S137" s="135">
        <v>0</v>
      </c>
      <c r="T137" s="136">
        <f>S137*H137</f>
        <v>0</v>
      </c>
      <c r="AR137" s="137" t="s">
        <v>160</v>
      </c>
      <c r="AT137" s="137" t="s">
        <v>171</v>
      </c>
      <c r="AU137" s="137" t="s">
        <v>79</v>
      </c>
      <c r="AY137" s="17" t="s">
        <v>140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7" t="s">
        <v>77</v>
      </c>
      <c r="BK137" s="138">
        <f>ROUND(I137*H137,2)</f>
        <v>0</v>
      </c>
      <c r="BL137" s="17" t="s">
        <v>147</v>
      </c>
      <c r="BM137" s="137" t="s">
        <v>393</v>
      </c>
    </row>
    <row r="138" spans="2:65" s="12" customFormat="1">
      <c r="B138" s="142"/>
      <c r="D138" s="139" t="s">
        <v>150</v>
      </c>
      <c r="F138" s="144" t="s">
        <v>394</v>
      </c>
      <c r="H138" s="145">
        <v>39.243000000000002</v>
      </c>
      <c r="L138" s="142"/>
      <c r="M138" s="146"/>
      <c r="T138" s="147"/>
      <c r="AT138" s="143" t="s">
        <v>150</v>
      </c>
      <c r="AU138" s="143" t="s">
        <v>79</v>
      </c>
      <c r="AV138" s="12" t="s">
        <v>79</v>
      </c>
      <c r="AW138" s="12" t="s">
        <v>4</v>
      </c>
      <c r="AX138" s="12" t="s">
        <v>77</v>
      </c>
      <c r="AY138" s="143" t="s">
        <v>140</v>
      </c>
    </row>
    <row r="139" spans="2:65" s="1" customFormat="1" ht="16.5" customHeight="1">
      <c r="B139" s="29"/>
      <c r="C139" s="160" t="s">
        <v>7</v>
      </c>
      <c r="D139" s="160" t="s">
        <v>171</v>
      </c>
      <c r="E139" s="161" t="s">
        <v>395</v>
      </c>
      <c r="F139" s="162" t="s">
        <v>396</v>
      </c>
      <c r="G139" s="163" t="s">
        <v>145</v>
      </c>
      <c r="H139" s="164">
        <v>1.5449999999999999</v>
      </c>
      <c r="I139" s="165"/>
      <c r="J139" s="165">
        <f>ROUND(I139*H139,2)</f>
        <v>0</v>
      </c>
      <c r="K139" s="162" t="s">
        <v>146</v>
      </c>
      <c r="L139" s="166"/>
      <c r="M139" s="167" t="s">
        <v>17</v>
      </c>
      <c r="N139" s="168" t="s">
        <v>41</v>
      </c>
      <c r="O139" s="135">
        <v>0</v>
      </c>
      <c r="P139" s="135">
        <f>O139*H139</f>
        <v>0</v>
      </c>
      <c r="Q139" s="135">
        <v>0.13100000000000001</v>
      </c>
      <c r="R139" s="135">
        <f>Q139*H139</f>
        <v>0.20239499999999999</v>
      </c>
      <c r="S139" s="135">
        <v>0</v>
      </c>
      <c r="T139" s="136">
        <f>S139*H139</f>
        <v>0</v>
      </c>
      <c r="AR139" s="137" t="s">
        <v>160</v>
      </c>
      <c r="AT139" s="137" t="s">
        <v>171</v>
      </c>
      <c r="AU139" s="137" t="s">
        <v>79</v>
      </c>
      <c r="AY139" s="17" t="s">
        <v>140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77</v>
      </c>
      <c r="BK139" s="138">
        <f>ROUND(I139*H139,2)</f>
        <v>0</v>
      </c>
      <c r="BL139" s="17" t="s">
        <v>147</v>
      </c>
      <c r="BM139" s="137" t="s">
        <v>397</v>
      </c>
    </row>
    <row r="140" spans="2:65" s="12" customFormat="1">
      <c r="B140" s="142"/>
      <c r="D140" s="139" t="s">
        <v>150</v>
      </c>
      <c r="E140" s="143" t="s">
        <v>17</v>
      </c>
      <c r="F140" s="144" t="s">
        <v>398</v>
      </c>
      <c r="H140" s="145">
        <v>1.5</v>
      </c>
      <c r="L140" s="142"/>
      <c r="M140" s="146"/>
      <c r="T140" s="147"/>
      <c r="AT140" s="143" t="s">
        <v>150</v>
      </c>
      <c r="AU140" s="143" t="s">
        <v>79</v>
      </c>
      <c r="AV140" s="12" t="s">
        <v>79</v>
      </c>
      <c r="AW140" s="12" t="s">
        <v>31</v>
      </c>
      <c r="AX140" s="12" t="s">
        <v>77</v>
      </c>
      <c r="AY140" s="143" t="s">
        <v>140</v>
      </c>
    </row>
    <row r="141" spans="2:65" s="12" customFormat="1">
      <c r="B141" s="142"/>
      <c r="D141" s="139" t="s">
        <v>150</v>
      </c>
      <c r="F141" s="144" t="s">
        <v>399</v>
      </c>
      <c r="H141" s="145">
        <v>1.5449999999999999</v>
      </c>
      <c r="L141" s="142"/>
      <c r="M141" s="146"/>
      <c r="T141" s="147"/>
      <c r="AT141" s="143" t="s">
        <v>150</v>
      </c>
      <c r="AU141" s="143" t="s">
        <v>79</v>
      </c>
      <c r="AV141" s="12" t="s">
        <v>79</v>
      </c>
      <c r="AW141" s="12" t="s">
        <v>4</v>
      </c>
      <c r="AX141" s="12" t="s">
        <v>77</v>
      </c>
      <c r="AY141" s="143" t="s">
        <v>140</v>
      </c>
    </row>
    <row r="142" spans="2:65" s="1" customFormat="1" ht="33" customHeight="1">
      <c r="B142" s="29"/>
      <c r="C142" s="127" t="s">
        <v>181</v>
      </c>
      <c r="D142" s="127" t="s">
        <v>142</v>
      </c>
      <c r="E142" s="128" t="s">
        <v>400</v>
      </c>
      <c r="F142" s="129" t="s">
        <v>401</v>
      </c>
      <c r="G142" s="130" t="s">
        <v>145</v>
      </c>
      <c r="H142" s="131">
        <v>1.5</v>
      </c>
      <c r="I142" s="132"/>
      <c r="J142" s="132">
        <f>ROUND(I142*H142,2)</f>
        <v>0</v>
      </c>
      <c r="K142" s="129" t="s">
        <v>146</v>
      </c>
      <c r="L142" s="29"/>
      <c r="M142" s="133" t="s">
        <v>17</v>
      </c>
      <c r="N142" s="134" t="s">
        <v>41</v>
      </c>
      <c r="O142" s="135">
        <v>0.06</v>
      </c>
      <c r="P142" s="135">
        <f>O142*H142</f>
        <v>0.09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147</v>
      </c>
      <c r="AT142" s="137" t="s">
        <v>142</v>
      </c>
      <c r="AU142" s="137" t="s">
        <v>79</v>
      </c>
      <c r="AY142" s="17" t="s">
        <v>140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77</v>
      </c>
      <c r="BK142" s="138">
        <f>ROUND(I142*H142,2)</f>
        <v>0</v>
      </c>
      <c r="BL142" s="17" t="s">
        <v>147</v>
      </c>
      <c r="BM142" s="137" t="s">
        <v>402</v>
      </c>
    </row>
    <row r="143" spans="2:65" s="1" customFormat="1" ht="115.2">
      <c r="B143" s="29"/>
      <c r="D143" s="139" t="s">
        <v>148</v>
      </c>
      <c r="F143" s="140" t="s">
        <v>388</v>
      </c>
      <c r="L143" s="29"/>
      <c r="M143" s="141"/>
      <c r="T143" s="48"/>
      <c r="AT143" s="17" t="s">
        <v>148</v>
      </c>
      <c r="AU143" s="17" t="s">
        <v>79</v>
      </c>
    </row>
    <row r="144" spans="2:65" s="11" customFormat="1" ht="22.95" customHeight="1">
      <c r="B144" s="116"/>
      <c r="D144" s="117" t="s">
        <v>69</v>
      </c>
      <c r="E144" s="125" t="s">
        <v>162</v>
      </c>
      <c r="F144" s="125" t="s">
        <v>237</v>
      </c>
      <c r="J144" s="126">
        <f>BK144</f>
        <v>0</v>
      </c>
      <c r="L144" s="116"/>
      <c r="M144" s="120"/>
      <c r="P144" s="121">
        <f>SUM(P145:P148)</f>
        <v>7.4200000000000008</v>
      </c>
      <c r="R144" s="121">
        <f>SUM(R145:R148)</f>
        <v>6.8343499999999997</v>
      </c>
      <c r="T144" s="122">
        <f>SUM(T145:T148)</f>
        <v>0</v>
      </c>
      <c r="AR144" s="117" t="s">
        <v>77</v>
      </c>
      <c r="AT144" s="123" t="s">
        <v>69</v>
      </c>
      <c r="AU144" s="123" t="s">
        <v>77</v>
      </c>
      <c r="AY144" s="117" t="s">
        <v>140</v>
      </c>
      <c r="BK144" s="124">
        <f>SUM(BK145:BK148)</f>
        <v>0</v>
      </c>
    </row>
    <row r="145" spans="2:65" s="1" customFormat="1" ht="21.75" customHeight="1">
      <c r="B145" s="29"/>
      <c r="C145" s="127" t="s">
        <v>182</v>
      </c>
      <c r="D145" s="127" t="s">
        <v>142</v>
      </c>
      <c r="E145" s="128" t="s">
        <v>403</v>
      </c>
      <c r="F145" s="129" t="s">
        <v>404</v>
      </c>
      <c r="G145" s="130" t="s">
        <v>240</v>
      </c>
      <c r="H145" s="131">
        <v>53</v>
      </c>
      <c r="I145" s="132"/>
      <c r="J145" s="132">
        <f>ROUND(I145*H145,2)</f>
        <v>0</v>
      </c>
      <c r="K145" s="129" t="s">
        <v>146</v>
      </c>
      <c r="L145" s="29"/>
      <c r="M145" s="133" t="s">
        <v>17</v>
      </c>
      <c r="N145" s="134" t="s">
        <v>41</v>
      </c>
      <c r="O145" s="135">
        <v>0.14000000000000001</v>
      </c>
      <c r="P145" s="135">
        <f>O145*H145</f>
        <v>7.4200000000000008</v>
      </c>
      <c r="Q145" s="135">
        <v>0.10095</v>
      </c>
      <c r="R145" s="135">
        <f>Q145*H145</f>
        <v>5.3503499999999997</v>
      </c>
      <c r="S145" s="135">
        <v>0</v>
      </c>
      <c r="T145" s="136">
        <f>S145*H145</f>
        <v>0</v>
      </c>
      <c r="AR145" s="137" t="s">
        <v>147</v>
      </c>
      <c r="AT145" s="137" t="s">
        <v>142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405</v>
      </c>
    </row>
    <row r="146" spans="2:65" s="1" customFormat="1" ht="57.6">
      <c r="B146" s="29"/>
      <c r="D146" s="139" t="s">
        <v>148</v>
      </c>
      <c r="F146" s="140" t="s">
        <v>406</v>
      </c>
      <c r="L146" s="29"/>
      <c r="M146" s="141"/>
      <c r="T146" s="48"/>
      <c r="AT146" s="17" t="s">
        <v>148</v>
      </c>
      <c r="AU146" s="17" t="s">
        <v>79</v>
      </c>
    </row>
    <row r="147" spans="2:65" s="12" customFormat="1">
      <c r="B147" s="142"/>
      <c r="D147" s="139" t="s">
        <v>150</v>
      </c>
      <c r="E147" s="143" t="s">
        <v>17</v>
      </c>
      <c r="F147" s="144" t="s">
        <v>407</v>
      </c>
      <c r="H147" s="145">
        <v>53</v>
      </c>
      <c r="L147" s="142"/>
      <c r="M147" s="146"/>
      <c r="T147" s="147"/>
      <c r="AT147" s="143" t="s">
        <v>150</v>
      </c>
      <c r="AU147" s="143" t="s">
        <v>79</v>
      </c>
      <c r="AV147" s="12" t="s">
        <v>79</v>
      </c>
      <c r="AW147" s="12" t="s">
        <v>31</v>
      </c>
      <c r="AX147" s="12" t="s">
        <v>77</v>
      </c>
      <c r="AY147" s="143" t="s">
        <v>140</v>
      </c>
    </row>
    <row r="148" spans="2:65" s="1" customFormat="1" ht="16.5" customHeight="1">
      <c r="B148" s="29"/>
      <c r="C148" s="160" t="s">
        <v>186</v>
      </c>
      <c r="D148" s="160" t="s">
        <v>171</v>
      </c>
      <c r="E148" s="161" t="s">
        <v>408</v>
      </c>
      <c r="F148" s="162" t="s">
        <v>409</v>
      </c>
      <c r="G148" s="163" t="s">
        <v>240</v>
      </c>
      <c r="H148" s="164">
        <v>53</v>
      </c>
      <c r="I148" s="165"/>
      <c r="J148" s="165">
        <f>ROUND(I148*H148,2)</f>
        <v>0</v>
      </c>
      <c r="K148" s="162" t="s">
        <v>146</v>
      </c>
      <c r="L148" s="166"/>
      <c r="M148" s="167" t="s">
        <v>17</v>
      </c>
      <c r="N148" s="168" t="s">
        <v>41</v>
      </c>
      <c r="O148" s="135">
        <v>0</v>
      </c>
      <c r="P148" s="135">
        <f>O148*H148</f>
        <v>0</v>
      </c>
      <c r="Q148" s="135">
        <v>2.8000000000000001E-2</v>
      </c>
      <c r="R148" s="135">
        <f>Q148*H148</f>
        <v>1.484</v>
      </c>
      <c r="S148" s="135">
        <v>0</v>
      </c>
      <c r="T148" s="136">
        <f>S148*H148</f>
        <v>0</v>
      </c>
      <c r="AR148" s="137" t="s">
        <v>160</v>
      </c>
      <c r="AT148" s="137" t="s">
        <v>171</v>
      </c>
      <c r="AU148" s="137" t="s">
        <v>79</v>
      </c>
      <c r="AY148" s="17" t="s">
        <v>140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77</v>
      </c>
      <c r="BK148" s="138">
        <f>ROUND(I148*H148,2)</f>
        <v>0</v>
      </c>
      <c r="BL148" s="17" t="s">
        <v>147</v>
      </c>
      <c r="BM148" s="137" t="s">
        <v>410</v>
      </c>
    </row>
    <row r="149" spans="2:65" s="11" customFormat="1" ht="22.95" customHeight="1">
      <c r="B149" s="116"/>
      <c r="D149" s="117" t="s">
        <v>69</v>
      </c>
      <c r="E149" s="125" t="s">
        <v>257</v>
      </c>
      <c r="F149" s="125" t="s">
        <v>258</v>
      </c>
      <c r="J149" s="126">
        <f>BK149</f>
        <v>0</v>
      </c>
      <c r="L149" s="116"/>
      <c r="M149" s="120"/>
      <c r="P149" s="121">
        <f>P150</f>
        <v>12.083092000000001</v>
      </c>
      <c r="R149" s="121">
        <f>R150</f>
        <v>0</v>
      </c>
      <c r="T149" s="122">
        <f>T150</f>
        <v>0</v>
      </c>
      <c r="AR149" s="117" t="s">
        <v>77</v>
      </c>
      <c r="AT149" s="123" t="s">
        <v>69</v>
      </c>
      <c r="AU149" s="123" t="s">
        <v>77</v>
      </c>
      <c r="AY149" s="117" t="s">
        <v>140</v>
      </c>
      <c r="BK149" s="124">
        <f>BK150</f>
        <v>0</v>
      </c>
    </row>
    <row r="150" spans="2:65" s="1" customFormat="1" ht="21.75" customHeight="1">
      <c r="B150" s="29"/>
      <c r="C150" s="127" t="s">
        <v>187</v>
      </c>
      <c r="D150" s="127" t="s">
        <v>142</v>
      </c>
      <c r="E150" s="128" t="s">
        <v>316</v>
      </c>
      <c r="F150" s="129" t="s">
        <v>317</v>
      </c>
      <c r="G150" s="130" t="s">
        <v>172</v>
      </c>
      <c r="H150" s="131">
        <v>30.436</v>
      </c>
      <c r="I150" s="132"/>
      <c r="J150" s="132">
        <f>ROUND(I150*H150,2)</f>
        <v>0</v>
      </c>
      <c r="K150" s="129" t="s">
        <v>146</v>
      </c>
      <c r="L150" s="29"/>
      <c r="M150" s="133" t="s">
        <v>17</v>
      </c>
      <c r="N150" s="134" t="s">
        <v>41</v>
      </c>
      <c r="O150" s="135">
        <v>0.39700000000000002</v>
      </c>
      <c r="P150" s="135">
        <f>O150*H150</f>
        <v>12.083092000000001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147</v>
      </c>
      <c r="AT150" s="137" t="s">
        <v>142</v>
      </c>
      <c r="AU150" s="137" t="s">
        <v>79</v>
      </c>
      <c r="AY150" s="17" t="s">
        <v>140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77</v>
      </c>
      <c r="BK150" s="138">
        <f>ROUND(I150*H150,2)</f>
        <v>0</v>
      </c>
      <c r="BL150" s="17" t="s">
        <v>147</v>
      </c>
      <c r="BM150" s="137" t="s">
        <v>411</v>
      </c>
    </row>
    <row r="151" spans="2:65" s="1" customFormat="1" ht="6.9" customHeigh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29"/>
    </row>
  </sheetData>
  <sheetProtection formatColumns="0" formatRows="0" autoFilter="0"/>
  <autoFilter ref="C89:K150" xr:uid="{00000000-0009-0000-0000-00000C000000}"/>
  <mergeCells count="11">
    <mergeCell ref="L2:V2"/>
    <mergeCell ref="E52:H52"/>
    <mergeCell ref="E54:H54"/>
    <mergeCell ref="E78:H78"/>
    <mergeCell ref="E80:H80"/>
    <mergeCell ref="E82:H82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8"/>
  <sheetViews>
    <sheetView showGridLines="0" topLeftCell="A82" workbookViewId="0">
      <selection activeCell="I94" sqref="I94:I16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358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412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ROUND((SUM(BE91:BE167)),  2)</f>
        <v>0</v>
      </c>
      <c r="I35" s="90">
        <v>0.21</v>
      </c>
      <c r="J35" s="78">
        <f>ROUND(((SUM(BE91:BE167))*I35),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ROUND((SUM(BF91:BF167)),  2)</f>
        <v>0</v>
      </c>
      <c r="I36" s="90">
        <v>0.15</v>
      </c>
      <c r="J36" s="78">
        <f>ROUND(((SUM(BF91:BF167))*I36),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ROUND((SUM(BG91:BG167)),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ROUND((SUM(BH91:BH167)),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ROUND((SUM(BI91:BI167)),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358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CH 2 - Chodník 2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J137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J153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J158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J166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6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6" t="s">
        <v>358</v>
      </c>
      <c r="F81" s="285"/>
      <c r="G81" s="285"/>
      <c r="H81" s="285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53" t="str">
        <f>E11</f>
        <v>CH 2 - Chodník 2</v>
      </c>
      <c r="F83" s="285"/>
      <c r="G83" s="285"/>
      <c r="H83" s="285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J93+J137+J153+J166</f>
        <v>0</v>
      </c>
      <c r="L92" s="116"/>
      <c r="M92" s="120"/>
      <c r="P92" s="121">
        <f>P93+P137+P153+P158+P166</f>
        <v>410.53737699999999</v>
      </c>
      <c r="R92" s="121">
        <f>R93+R137+R153+R158+R166</f>
        <v>67.160628500000001</v>
      </c>
      <c r="T92" s="122">
        <f>T93+T137+T153+T158+T166</f>
        <v>64.900000000000006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>
        <f>BK93+BK137+BK153+BK158+BK166</f>
        <v>0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BK93</f>
        <v>0</v>
      </c>
      <c r="L93" s="116"/>
      <c r="M93" s="120"/>
      <c r="P93" s="121">
        <f>SUM(P94:P136)</f>
        <v>319.60807999999997</v>
      </c>
      <c r="R93" s="121">
        <f>SUM(R94:R136)</f>
        <v>44.33267</v>
      </c>
      <c r="T93" s="122">
        <f>SUM(T94:T136)</f>
        <v>64.900000000000006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SUM(BK94:BK136)</f>
        <v>0</v>
      </c>
    </row>
    <row r="94" spans="2:65" s="1" customFormat="1" ht="21.75" customHeight="1">
      <c r="B94" s="29"/>
      <c r="C94" s="127" t="s">
        <v>77</v>
      </c>
      <c r="D94" s="127" t="s">
        <v>142</v>
      </c>
      <c r="E94" s="128" t="s">
        <v>143</v>
      </c>
      <c r="F94" s="129" t="s">
        <v>144</v>
      </c>
      <c r="G94" s="130" t="s">
        <v>145</v>
      </c>
      <c r="H94" s="131">
        <v>147.5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1.1579999999999999</v>
      </c>
      <c r="P94" s="135">
        <f>O94*H94</f>
        <v>170.80499999999998</v>
      </c>
      <c r="Q94" s="135">
        <v>0</v>
      </c>
      <c r="R94" s="135">
        <f>Q94*H94</f>
        <v>0</v>
      </c>
      <c r="S94" s="135">
        <v>0.44</v>
      </c>
      <c r="T94" s="136">
        <f>S94*H94</f>
        <v>64.900000000000006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413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2" customFormat="1">
      <c r="B96" s="142"/>
      <c r="D96" s="139" t="s">
        <v>150</v>
      </c>
      <c r="E96" s="143" t="s">
        <v>17</v>
      </c>
      <c r="F96" s="144" t="s">
        <v>414</v>
      </c>
      <c r="H96" s="145">
        <v>147.5</v>
      </c>
      <c r="L96" s="142"/>
      <c r="M96" s="146"/>
      <c r="T96" s="147"/>
      <c r="AT96" s="143" t="s">
        <v>150</v>
      </c>
      <c r="AU96" s="143" t="s">
        <v>79</v>
      </c>
      <c r="AV96" s="12" t="s">
        <v>79</v>
      </c>
      <c r="AW96" s="12" t="s">
        <v>31</v>
      </c>
      <c r="AX96" s="12" t="s">
        <v>77</v>
      </c>
      <c r="AY96" s="143" t="s">
        <v>140</v>
      </c>
    </row>
    <row r="97" spans="2:65" s="1" customFormat="1" ht="16.5" customHeight="1">
      <c r="B97" s="29"/>
      <c r="C97" s="127" t="s">
        <v>79</v>
      </c>
      <c r="D97" s="127" t="s">
        <v>142</v>
      </c>
      <c r="E97" s="128" t="s">
        <v>415</v>
      </c>
      <c r="F97" s="129" t="s">
        <v>416</v>
      </c>
      <c r="G97" s="130" t="s">
        <v>156</v>
      </c>
      <c r="H97" s="131">
        <v>17.72</v>
      </c>
      <c r="I97" s="132"/>
      <c r="J97" s="132">
        <f>ROUND(I97*H97,2)</f>
        <v>0</v>
      </c>
      <c r="K97" s="129" t="s">
        <v>146</v>
      </c>
      <c r="L97" s="29"/>
      <c r="M97" s="133" t="s">
        <v>17</v>
      </c>
      <c r="N97" s="134" t="s">
        <v>41</v>
      </c>
      <c r="O97" s="135">
        <v>0.40600000000000003</v>
      </c>
      <c r="P97" s="135">
        <f>O97*H97</f>
        <v>7.1943200000000003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147</v>
      </c>
      <c r="AT97" s="137" t="s">
        <v>142</v>
      </c>
      <c r="AU97" s="137" t="s">
        <v>79</v>
      </c>
      <c r="AY97" s="17" t="s">
        <v>140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7" t="s">
        <v>77</v>
      </c>
      <c r="BK97" s="138">
        <f>ROUND(I97*H97,2)</f>
        <v>0</v>
      </c>
      <c r="BL97" s="17" t="s">
        <v>147</v>
      </c>
      <c r="BM97" s="137" t="s">
        <v>417</v>
      </c>
    </row>
    <row r="98" spans="2:65" s="1" customFormat="1" ht="28.8">
      <c r="B98" s="29"/>
      <c r="D98" s="139" t="s">
        <v>148</v>
      </c>
      <c r="F98" s="140" t="s">
        <v>282</v>
      </c>
      <c r="L98" s="29"/>
      <c r="M98" s="141"/>
      <c r="T98" s="48"/>
      <c r="AT98" s="17" t="s">
        <v>148</v>
      </c>
      <c r="AU98" s="17" t="s">
        <v>79</v>
      </c>
    </row>
    <row r="99" spans="2:65" s="12" customFormat="1">
      <c r="B99" s="142"/>
      <c r="D99" s="139" t="s">
        <v>150</v>
      </c>
      <c r="E99" s="143" t="s">
        <v>17</v>
      </c>
      <c r="F99" s="144" t="s">
        <v>418</v>
      </c>
      <c r="H99" s="145">
        <v>4.0999999999999996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2" customFormat="1">
      <c r="B100" s="142"/>
      <c r="D100" s="139" t="s">
        <v>150</v>
      </c>
      <c r="E100" s="143" t="s">
        <v>17</v>
      </c>
      <c r="F100" s="144" t="s">
        <v>419</v>
      </c>
      <c r="H100" s="145">
        <v>5</v>
      </c>
      <c r="L100" s="142"/>
      <c r="M100" s="146"/>
      <c r="T100" s="147"/>
      <c r="AT100" s="143" t="s">
        <v>150</v>
      </c>
      <c r="AU100" s="143" t="s">
        <v>79</v>
      </c>
      <c r="AV100" s="12" t="s">
        <v>79</v>
      </c>
      <c r="AW100" s="12" t="s">
        <v>31</v>
      </c>
      <c r="AX100" s="12" t="s">
        <v>70</v>
      </c>
      <c r="AY100" s="143" t="s">
        <v>140</v>
      </c>
    </row>
    <row r="101" spans="2:65" s="14" customFormat="1">
      <c r="B101" s="154"/>
      <c r="D101" s="139" t="s">
        <v>150</v>
      </c>
      <c r="E101" s="155" t="s">
        <v>17</v>
      </c>
      <c r="F101" s="156" t="s">
        <v>420</v>
      </c>
      <c r="H101" s="157">
        <v>9.1</v>
      </c>
      <c r="L101" s="154"/>
      <c r="M101" s="158"/>
      <c r="T101" s="159"/>
      <c r="AT101" s="155" t="s">
        <v>150</v>
      </c>
      <c r="AU101" s="155" t="s">
        <v>79</v>
      </c>
      <c r="AV101" s="14" t="s">
        <v>152</v>
      </c>
      <c r="AW101" s="14" t="s">
        <v>31</v>
      </c>
      <c r="AX101" s="14" t="s">
        <v>70</v>
      </c>
      <c r="AY101" s="155" t="s">
        <v>140</v>
      </c>
    </row>
    <row r="102" spans="2:65" s="12" customFormat="1">
      <c r="B102" s="142"/>
      <c r="D102" s="139" t="s">
        <v>150</v>
      </c>
      <c r="E102" s="143" t="s">
        <v>17</v>
      </c>
      <c r="F102" s="144" t="s">
        <v>421</v>
      </c>
      <c r="H102" s="145">
        <v>4.62</v>
      </c>
      <c r="L102" s="142"/>
      <c r="M102" s="146"/>
      <c r="T102" s="147"/>
      <c r="AT102" s="143" t="s">
        <v>150</v>
      </c>
      <c r="AU102" s="143" t="s">
        <v>79</v>
      </c>
      <c r="AV102" s="12" t="s">
        <v>79</v>
      </c>
      <c r="AW102" s="12" t="s">
        <v>31</v>
      </c>
      <c r="AX102" s="12" t="s">
        <v>70</v>
      </c>
      <c r="AY102" s="143" t="s">
        <v>140</v>
      </c>
    </row>
    <row r="103" spans="2:65" s="12" customFormat="1">
      <c r="B103" s="142"/>
      <c r="D103" s="139" t="s">
        <v>150</v>
      </c>
      <c r="E103" s="143" t="s">
        <v>17</v>
      </c>
      <c r="F103" s="144" t="s">
        <v>422</v>
      </c>
      <c r="H103" s="145">
        <v>4</v>
      </c>
      <c r="L103" s="142"/>
      <c r="M103" s="146"/>
      <c r="T103" s="147"/>
      <c r="AT103" s="143" t="s">
        <v>150</v>
      </c>
      <c r="AU103" s="143" t="s">
        <v>79</v>
      </c>
      <c r="AV103" s="12" t="s">
        <v>79</v>
      </c>
      <c r="AW103" s="12" t="s">
        <v>31</v>
      </c>
      <c r="AX103" s="12" t="s">
        <v>70</v>
      </c>
      <c r="AY103" s="143" t="s">
        <v>140</v>
      </c>
    </row>
    <row r="104" spans="2:65" s="14" customFormat="1">
      <c r="B104" s="154"/>
      <c r="D104" s="139" t="s">
        <v>150</v>
      </c>
      <c r="E104" s="155" t="s">
        <v>17</v>
      </c>
      <c r="F104" s="156" t="s">
        <v>423</v>
      </c>
      <c r="H104" s="157">
        <v>8.620000000000001</v>
      </c>
      <c r="L104" s="154"/>
      <c r="M104" s="158"/>
      <c r="T104" s="159"/>
      <c r="AT104" s="155" t="s">
        <v>150</v>
      </c>
      <c r="AU104" s="155" t="s">
        <v>79</v>
      </c>
      <c r="AV104" s="14" t="s">
        <v>152</v>
      </c>
      <c r="AW104" s="14" t="s">
        <v>31</v>
      </c>
      <c r="AX104" s="14" t="s">
        <v>70</v>
      </c>
      <c r="AY104" s="155" t="s">
        <v>140</v>
      </c>
    </row>
    <row r="105" spans="2:65" s="13" customFormat="1">
      <c r="B105" s="148"/>
      <c r="D105" s="139" t="s">
        <v>150</v>
      </c>
      <c r="E105" s="149" t="s">
        <v>17</v>
      </c>
      <c r="F105" s="150" t="s">
        <v>151</v>
      </c>
      <c r="H105" s="151">
        <v>17.72</v>
      </c>
      <c r="L105" s="148"/>
      <c r="M105" s="152"/>
      <c r="T105" s="153"/>
      <c r="AT105" s="149" t="s">
        <v>150</v>
      </c>
      <c r="AU105" s="149" t="s">
        <v>79</v>
      </c>
      <c r="AV105" s="13" t="s">
        <v>147</v>
      </c>
      <c r="AW105" s="13" t="s">
        <v>31</v>
      </c>
      <c r="AX105" s="13" t="s">
        <v>77</v>
      </c>
      <c r="AY105" s="149" t="s">
        <v>140</v>
      </c>
    </row>
    <row r="106" spans="2:65" s="1" customFormat="1" ht="33" customHeight="1">
      <c r="B106" s="29"/>
      <c r="C106" s="127" t="s">
        <v>147</v>
      </c>
      <c r="D106" s="127" t="s">
        <v>142</v>
      </c>
      <c r="E106" s="128" t="s">
        <v>163</v>
      </c>
      <c r="F106" s="129" t="s">
        <v>722</v>
      </c>
      <c r="G106" s="130" t="s">
        <v>156</v>
      </c>
      <c r="H106" s="131">
        <v>17.72</v>
      </c>
      <c r="I106" s="132"/>
      <c r="J106" s="132">
        <f>ROUND(I106*H106,2)</f>
        <v>0</v>
      </c>
      <c r="K106" s="129" t="s">
        <v>146</v>
      </c>
      <c r="L106" s="29"/>
      <c r="M106" s="133" t="s">
        <v>17</v>
      </c>
      <c r="N106" s="134" t="s">
        <v>41</v>
      </c>
      <c r="O106" s="135">
        <v>8.6999999999999994E-2</v>
      </c>
      <c r="P106" s="135">
        <f>O106*H106</f>
        <v>1.5416399999999999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147</v>
      </c>
      <c r="AT106" s="137" t="s">
        <v>142</v>
      </c>
      <c r="AU106" s="137" t="s">
        <v>79</v>
      </c>
      <c r="AY106" s="17" t="s">
        <v>140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7" t="s">
        <v>77</v>
      </c>
      <c r="BK106" s="138">
        <f>ROUND(I106*H106,2)</f>
        <v>0</v>
      </c>
      <c r="BL106" s="17" t="s">
        <v>147</v>
      </c>
      <c r="BM106" s="137" t="s">
        <v>424</v>
      </c>
    </row>
    <row r="107" spans="2:65" s="1" customFormat="1" ht="57.6">
      <c r="B107" s="29"/>
      <c r="D107" s="139" t="s">
        <v>148</v>
      </c>
      <c r="F107" s="140" t="s">
        <v>161</v>
      </c>
      <c r="L107" s="29"/>
      <c r="M107" s="141"/>
      <c r="T107" s="48"/>
      <c r="AT107" s="17" t="s">
        <v>148</v>
      </c>
      <c r="AU107" s="17" t="s">
        <v>79</v>
      </c>
    </row>
    <row r="108" spans="2:65" s="1" customFormat="1" ht="21.75" customHeight="1">
      <c r="B108" s="29"/>
      <c r="C108" s="127" t="s">
        <v>158</v>
      </c>
      <c r="D108" s="127" t="s">
        <v>142</v>
      </c>
      <c r="E108" s="128" t="s">
        <v>283</v>
      </c>
      <c r="F108" s="129" t="s">
        <v>284</v>
      </c>
      <c r="G108" s="130" t="s">
        <v>156</v>
      </c>
      <c r="H108" s="131">
        <v>17.72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0.19700000000000001</v>
      </c>
      <c r="P108" s="135">
        <f>O108*H108</f>
        <v>3.4908399999999999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425</v>
      </c>
    </row>
    <row r="109" spans="2:65" s="1" customFormat="1" ht="86.4">
      <c r="B109" s="29"/>
      <c r="D109" s="139" t="s">
        <v>148</v>
      </c>
      <c r="F109" s="140" t="s">
        <v>168</v>
      </c>
      <c r="L109" s="29"/>
      <c r="M109" s="141"/>
      <c r="T109" s="48"/>
      <c r="AT109" s="17" t="s">
        <v>148</v>
      </c>
      <c r="AU109" s="17" t="s">
        <v>79</v>
      </c>
    </row>
    <row r="110" spans="2:65" s="12" customFormat="1">
      <c r="B110" s="142"/>
      <c r="D110" s="139" t="s">
        <v>150</v>
      </c>
      <c r="E110" s="143" t="s">
        <v>17</v>
      </c>
      <c r="F110" s="144" t="s">
        <v>426</v>
      </c>
      <c r="H110" s="145">
        <v>17.72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77</v>
      </c>
      <c r="AY110" s="143" t="s">
        <v>140</v>
      </c>
    </row>
    <row r="111" spans="2:65" s="1" customFormat="1" ht="21.75" customHeight="1">
      <c r="B111" s="29"/>
      <c r="C111" s="127" t="s">
        <v>159</v>
      </c>
      <c r="D111" s="127" t="s">
        <v>142</v>
      </c>
      <c r="E111" s="128" t="s">
        <v>715</v>
      </c>
      <c r="F111" s="129" t="s">
        <v>719</v>
      </c>
      <c r="G111" s="130" t="s">
        <v>720</v>
      </c>
      <c r="H111" s="131">
        <v>1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427</v>
      </c>
    </row>
    <row r="112" spans="2:65" s="1" customFormat="1" ht="38.4">
      <c r="B112" s="29"/>
      <c r="D112" s="139" t="s">
        <v>148</v>
      </c>
      <c r="F112" s="140" t="s">
        <v>180</v>
      </c>
      <c r="L112" s="29"/>
      <c r="M112" s="141"/>
      <c r="T112" s="48"/>
      <c r="AT112" s="17" t="s">
        <v>148</v>
      </c>
      <c r="AU112" s="17" t="s">
        <v>79</v>
      </c>
    </row>
    <row r="113" spans="2:65" s="12" customFormat="1">
      <c r="B113" s="142"/>
      <c r="D113" s="139" t="s">
        <v>150</v>
      </c>
      <c r="F113" s="144" t="s">
        <v>428</v>
      </c>
      <c r="H113" s="145">
        <v>35.44</v>
      </c>
      <c r="L113" s="142"/>
      <c r="M113" s="146"/>
      <c r="T113" s="147"/>
      <c r="AT113" s="143" t="s">
        <v>150</v>
      </c>
      <c r="AU113" s="143" t="s">
        <v>79</v>
      </c>
      <c r="AV113" s="12" t="s">
        <v>79</v>
      </c>
      <c r="AW113" s="12" t="s">
        <v>4</v>
      </c>
      <c r="AX113" s="12" t="s">
        <v>77</v>
      </c>
      <c r="AY113" s="143" t="s">
        <v>140</v>
      </c>
    </row>
    <row r="114" spans="2:65" s="1" customFormat="1" ht="21.75" customHeight="1">
      <c r="B114" s="29"/>
      <c r="C114" s="127" t="s">
        <v>160</v>
      </c>
      <c r="D114" s="127" t="s">
        <v>142</v>
      </c>
      <c r="E114" s="128" t="s">
        <v>188</v>
      </c>
      <c r="F114" s="129" t="s">
        <v>189</v>
      </c>
      <c r="G114" s="130" t="s">
        <v>156</v>
      </c>
      <c r="H114" s="131">
        <v>17.72</v>
      </c>
      <c r="I114" s="132"/>
      <c r="J114" s="132">
        <f>ROUND(I114*H114,2)</f>
        <v>0</v>
      </c>
      <c r="K114" s="129" t="s">
        <v>146</v>
      </c>
      <c r="L114" s="29"/>
      <c r="M114" s="133" t="s">
        <v>17</v>
      </c>
      <c r="N114" s="134" t="s">
        <v>41</v>
      </c>
      <c r="O114" s="135">
        <v>8.9999999999999993E-3</v>
      </c>
      <c r="P114" s="135">
        <f>O114*H114</f>
        <v>0.15947999999999998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147</v>
      </c>
      <c r="AT114" s="137" t="s">
        <v>142</v>
      </c>
      <c r="AU114" s="137" t="s">
        <v>79</v>
      </c>
      <c r="AY114" s="17" t="s">
        <v>140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77</v>
      </c>
      <c r="BK114" s="138">
        <f>ROUND(I114*H114,2)</f>
        <v>0</v>
      </c>
      <c r="BL114" s="17" t="s">
        <v>147</v>
      </c>
      <c r="BM114" s="137" t="s">
        <v>429</v>
      </c>
    </row>
    <row r="115" spans="2:65" s="1" customFormat="1" ht="105.6">
      <c r="B115" s="29"/>
      <c r="D115" s="139" t="s">
        <v>148</v>
      </c>
      <c r="F115" s="140" t="s">
        <v>190</v>
      </c>
      <c r="L115" s="29"/>
      <c r="M115" s="141"/>
      <c r="T115" s="48"/>
      <c r="AT115" s="17" t="s">
        <v>148</v>
      </c>
      <c r="AU115" s="17" t="s">
        <v>79</v>
      </c>
    </row>
    <row r="116" spans="2:65" s="1" customFormat="1" ht="21.75" customHeight="1">
      <c r="B116" s="29"/>
      <c r="C116" s="127" t="s">
        <v>162</v>
      </c>
      <c r="D116" s="127" t="s">
        <v>142</v>
      </c>
      <c r="E116" s="128" t="s">
        <v>430</v>
      </c>
      <c r="F116" s="129" t="s">
        <v>431</v>
      </c>
      <c r="G116" s="130" t="s">
        <v>145</v>
      </c>
      <c r="H116" s="131">
        <v>266.8</v>
      </c>
      <c r="I116" s="132"/>
      <c r="J116" s="132">
        <f>ROUND(I116*H116,2)</f>
        <v>0</v>
      </c>
      <c r="K116" s="129" t="s">
        <v>146</v>
      </c>
      <c r="L116" s="29"/>
      <c r="M116" s="133" t="s">
        <v>17</v>
      </c>
      <c r="N116" s="134" t="s">
        <v>41</v>
      </c>
      <c r="O116" s="135">
        <v>0.252</v>
      </c>
      <c r="P116" s="135">
        <f>O116*H116</f>
        <v>67.23360000000001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147</v>
      </c>
      <c r="AT116" s="137" t="s">
        <v>142</v>
      </c>
      <c r="AU116" s="137" t="s">
        <v>79</v>
      </c>
      <c r="AY116" s="17" t="s">
        <v>140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7" t="s">
        <v>77</v>
      </c>
      <c r="BK116" s="138">
        <f>ROUND(I116*H116,2)</f>
        <v>0</v>
      </c>
      <c r="BL116" s="17" t="s">
        <v>147</v>
      </c>
      <c r="BM116" s="137" t="s">
        <v>432</v>
      </c>
    </row>
    <row r="117" spans="2:65" s="1" customFormat="1" ht="76.8">
      <c r="B117" s="29"/>
      <c r="D117" s="139" t="s">
        <v>148</v>
      </c>
      <c r="F117" s="140" t="s">
        <v>195</v>
      </c>
      <c r="L117" s="29"/>
      <c r="M117" s="141"/>
      <c r="T117" s="48"/>
      <c r="AT117" s="17" t="s">
        <v>148</v>
      </c>
      <c r="AU117" s="17" t="s">
        <v>79</v>
      </c>
    </row>
    <row r="118" spans="2:65" s="12" customFormat="1">
      <c r="B118" s="142"/>
      <c r="D118" s="139" t="s">
        <v>150</v>
      </c>
      <c r="E118" s="143" t="s">
        <v>17</v>
      </c>
      <c r="F118" s="144" t="s">
        <v>433</v>
      </c>
      <c r="H118" s="145">
        <v>266.8</v>
      </c>
      <c r="L118" s="142"/>
      <c r="M118" s="146"/>
      <c r="T118" s="147"/>
      <c r="AT118" s="143" t="s">
        <v>150</v>
      </c>
      <c r="AU118" s="143" t="s">
        <v>79</v>
      </c>
      <c r="AV118" s="12" t="s">
        <v>79</v>
      </c>
      <c r="AW118" s="12" t="s">
        <v>31</v>
      </c>
      <c r="AX118" s="12" t="s">
        <v>77</v>
      </c>
      <c r="AY118" s="143" t="s">
        <v>140</v>
      </c>
    </row>
    <row r="119" spans="2:65" s="1" customFormat="1" ht="21.75" customHeight="1">
      <c r="B119" s="29"/>
      <c r="C119" s="127" t="s">
        <v>164</v>
      </c>
      <c r="D119" s="127" t="s">
        <v>142</v>
      </c>
      <c r="E119" s="128" t="s">
        <v>434</v>
      </c>
      <c r="F119" s="129" t="s">
        <v>435</v>
      </c>
      <c r="G119" s="130" t="s">
        <v>145</v>
      </c>
      <c r="H119" s="131">
        <v>266.8</v>
      </c>
      <c r="I119" s="132"/>
      <c r="J119" s="132">
        <f>ROUND(I119*H119,2)</f>
        <v>0</v>
      </c>
      <c r="K119" s="129" t="s">
        <v>146</v>
      </c>
      <c r="L119" s="29"/>
      <c r="M119" s="133" t="s">
        <v>17</v>
      </c>
      <c r="N119" s="134" t="s">
        <v>41</v>
      </c>
      <c r="O119" s="135">
        <v>0.112</v>
      </c>
      <c r="P119" s="135">
        <f>O119*H119</f>
        <v>29.881600000000002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147</v>
      </c>
      <c r="AT119" s="137" t="s">
        <v>142</v>
      </c>
      <c r="AU119" s="137" t="s">
        <v>79</v>
      </c>
      <c r="AY119" s="17" t="s">
        <v>140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7" t="s">
        <v>77</v>
      </c>
      <c r="BK119" s="138">
        <f>ROUND(I119*H119,2)</f>
        <v>0</v>
      </c>
      <c r="BL119" s="17" t="s">
        <v>147</v>
      </c>
      <c r="BM119" s="137" t="s">
        <v>436</v>
      </c>
    </row>
    <row r="120" spans="2:65" s="1" customFormat="1" ht="115.2">
      <c r="B120" s="29"/>
      <c r="D120" s="139" t="s">
        <v>148</v>
      </c>
      <c r="F120" s="140" t="s">
        <v>202</v>
      </c>
      <c r="L120" s="29"/>
      <c r="M120" s="141"/>
      <c r="T120" s="48"/>
      <c r="AT120" s="17" t="s">
        <v>148</v>
      </c>
      <c r="AU120" s="17" t="s">
        <v>79</v>
      </c>
    </row>
    <row r="121" spans="2:65" s="12" customFormat="1">
      <c r="B121" s="142"/>
      <c r="D121" s="139" t="s">
        <v>150</v>
      </c>
      <c r="E121" s="143" t="s">
        <v>17</v>
      </c>
      <c r="F121" s="144" t="s">
        <v>433</v>
      </c>
      <c r="H121" s="145">
        <v>266.8</v>
      </c>
      <c r="L121" s="142"/>
      <c r="M121" s="146"/>
      <c r="T121" s="147"/>
      <c r="AT121" s="143" t="s">
        <v>150</v>
      </c>
      <c r="AU121" s="143" t="s">
        <v>79</v>
      </c>
      <c r="AV121" s="12" t="s">
        <v>79</v>
      </c>
      <c r="AW121" s="12" t="s">
        <v>31</v>
      </c>
      <c r="AX121" s="12" t="s">
        <v>77</v>
      </c>
      <c r="AY121" s="143" t="s">
        <v>140</v>
      </c>
    </row>
    <row r="122" spans="2:65" s="1" customFormat="1" ht="16.5" customHeight="1">
      <c r="B122" s="29"/>
      <c r="C122" s="160" t="s">
        <v>165</v>
      </c>
      <c r="D122" s="160" t="s">
        <v>171</v>
      </c>
      <c r="E122" s="161" t="s">
        <v>203</v>
      </c>
      <c r="F122" s="162" t="s">
        <v>204</v>
      </c>
      <c r="G122" s="163" t="s">
        <v>205</v>
      </c>
      <c r="H122" s="164">
        <v>6.67</v>
      </c>
      <c r="I122" s="165"/>
      <c r="J122" s="165">
        <f>ROUND(I122*H122,2)</f>
        <v>0</v>
      </c>
      <c r="K122" s="162" t="s">
        <v>146</v>
      </c>
      <c r="L122" s="166"/>
      <c r="M122" s="167" t="s">
        <v>17</v>
      </c>
      <c r="N122" s="168" t="s">
        <v>41</v>
      </c>
      <c r="O122" s="135">
        <v>0</v>
      </c>
      <c r="P122" s="135">
        <f>O122*H122</f>
        <v>0</v>
      </c>
      <c r="Q122" s="135">
        <v>1E-3</v>
      </c>
      <c r="R122" s="135">
        <f>Q122*H122</f>
        <v>6.6699999999999997E-3</v>
      </c>
      <c r="S122" s="135">
        <v>0</v>
      </c>
      <c r="T122" s="136">
        <f>S122*H122</f>
        <v>0</v>
      </c>
      <c r="AR122" s="137" t="s">
        <v>160</v>
      </c>
      <c r="AT122" s="137" t="s">
        <v>171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437</v>
      </c>
    </row>
    <row r="123" spans="2:65" s="12" customFormat="1">
      <c r="B123" s="142"/>
      <c r="D123" s="139" t="s">
        <v>150</v>
      </c>
      <c r="F123" s="144" t="s">
        <v>438</v>
      </c>
      <c r="H123" s="145">
        <v>6.67</v>
      </c>
      <c r="L123" s="142"/>
      <c r="M123" s="146"/>
      <c r="T123" s="147"/>
      <c r="AT123" s="143" t="s">
        <v>150</v>
      </c>
      <c r="AU123" s="143" t="s">
        <v>79</v>
      </c>
      <c r="AV123" s="12" t="s">
        <v>79</v>
      </c>
      <c r="AW123" s="12" t="s">
        <v>4</v>
      </c>
      <c r="AX123" s="12" t="s">
        <v>77</v>
      </c>
      <c r="AY123" s="143" t="s">
        <v>140</v>
      </c>
    </row>
    <row r="124" spans="2:65" s="1" customFormat="1" ht="16.5" customHeight="1">
      <c r="B124" s="29"/>
      <c r="C124" s="127" t="s">
        <v>166</v>
      </c>
      <c r="D124" s="127" t="s">
        <v>142</v>
      </c>
      <c r="E124" s="128" t="s">
        <v>320</v>
      </c>
      <c r="F124" s="129" t="s">
        <v>321</v>
      </c>
      <c r="G124" s="130" t="s">
        <v>145</v>
      </c>
      <c r="H124" s="131">
        <v>69.08</v>
      </c>
      <c r="I124" s="132"/>
      <c r="J124" s="132">
        <f>ROUND(I124*H124,2)</f>
        <v>0</v>
      </c>
      <c r="K124" s="129" t="s">
        <v>146</v>
      </c>
      <c r="L124" s="29"/>
      <c r="M124" s="133" t="s">
        <v>17</v>
      </c>
      <c r="N124" s="134" t="s">
        <v>41</v>
      </c>
      <c r="O124" s="135">
        <v>2.5000000000000001E-2</v>
      </c>
      <c r="P124" s="135">
        <f>O124*H124</f>
        <v>1.7270000000000001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147</v>
      </c>
      <c r="AT124" s="137" t="s">
        <v>142</v>
      </c>
      <c r="AU124" s="137" t="s">
        <v>79</v>
      </c>
      <c r="AY124" s="17" t="s">
        <v>140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7" t="s">
        <v>77</v>
      </c>
      <c r="BK124" s="138">
        <f>ROUND(I124*H124,2)</f>
        <v>0</v>
      </c>
      <c r="BL124" s="17" t="s">
        <v>147</v>
      </c>
      <c r="BM124" s="137" t="s">
        <v>439</v>
      </c>
    </row>
    <row r="125" spans="2:65" s="1" customFormat="1" ht="96">
      <c r="B125" s="29"/>
      <c r="D125" s="139" t="s">
        <v>148</v>
      </c>
      <c r="F125" s="140" t="s">
        <v>322</v>
      </c>
      <c r="L125" s="29"/>
      <c r="M125" s="141"/>
      <c r="T125" s="48"/>
      <c r="AT125" s="17" t="s">
        <v>148</v>
      </c>
      <c r="AU125" s="17" t="s">
        <v>79</v>
      </c>
    </row>
    <row r="126" spans="2:65" s="12" customFormat="1">
      <c r="B126" s="142"/>
      <c r="D126" s="139" t="s">
        <v>150</v>
      </c>
      <c r="E126" s="143" t="s">
        <v>17</v>
      </c>
      <c r="F126" s="144" t="s">
        <v>440</v>
      </c>
      <c r="H126" s="145">
        <v>69.08</v>
      </c>
      <c r="L126" s="142"/>
      <c r="M126" s="146"/>
      <c r="T126" s="147"/>
      <c r="AT126" s="143" t="s">
        <v>150</v>
      </c>
      <c r="AU126" s="143" t="s">
        <v>79</v>
      </c>
      <c r="AV126" s="12" t="s">
        <v>79</v>
      </c>
      <c r="AW126" s="12" t="s">
        <v>31</v>
      </c>
      <c r="AX126" s="12" t="s">
        <v>77</v>
      </c>
      <c r="AY126" s="143" t="s">
        <v>140</v>
      </c>
    </row>
    <row r="127" spans="2:65" s="1" customFormat="1" ht="21.75" customHeight="1">
      <c r="B127" s="29"/>
      <c r="C127" s="127" t="s">
        <v>167</v>
      </c>
      <c r="D127" s="127" t="s">
        <v>142</v>
      </c>
      <c r="E127" s="128" t="s">
        <v>207</v>
      </c>
      <c r="F127" s="129" t="s">
        <v>208</v>
      </c>
      <c r="G127" s="130" t="s">
        <v>145</v>
      </c>
      <c r="H127" s="131">
        <v>266.8</v>
      </c>
      <c r="I127" s="132"/>
      <c r="J127" s="132">
        <f>ROUND(I127*H127,2)</f>
        <v>0</v>
      </c>
      <c r="K127" s="129" t="s">
        <v>146</v>
      </c>
      <c r="L127" s="29"/>
      <c r="M127" s="133" t="s">
        <v>17</v>
      </c>
      <c r="N127" s="134" t="s">
        <v>41</v>
      </c>
      <c r="O127" s="135">
        <v>0.08</v>
      </c>
      <c r="P127" s="135">
        <f>O127*H127</f>
        <v>21.344000000000001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147</v>
      </c>
      <c r="AT127" s="137" t="s">
        <v>142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441</v>
      </c>
    </row>
    <row r="128" spans="2:65" s="1" customFormat="1" ht="48">
      <c r="B128" s="29"/>
      <c r="D128" s="139" t="s">
        <v>148</v>
      </c>
      <c r="F128" s="140" t="s">
        <v>209</v>
      </c>
      <c r="L128" s="29"/>
      <c r="M128" s="141"/>
      <c r="T128" s="48"/>
      <c r="AT128" s="17" t="s">
        <v>148</v>
      </c>
      <c r="AU128" s="17" t="s">
        <v>79</v>
      </c>
    </row>
    <row r="129" spans="2:65" s="1" customFormat="1" ht="21.75" customHeight="1">
      <c r="B129" s="29"/>
      <c r="C129" s="127" t="s">
        <v>169</v>
      </c>
      <c r="D129" s="127" t="s">
        <v>142</v>
      </c>
      <c r="E129" s="128" t="s">
        <v>211</v>
      </c>
      <c r="F129" s="129" t="s">
        <v>212</v>
      </c>
      <c r="G129" s="130" t="s">
        <v>145</v>
      </c>
      <c r="H129" s="131">
        <v>88.65</v>
      </c>
      <c r="I129" s="132"/>
      <c r="J129" s="132">
        <f>ROUND(I129*H129,2)</f>
        <v>0</v>
      </c>
      <c r="K129" s="129" t="s">
        <v>146</v>
      </c>
      <c r="L129" s="29"/>
      <c r="M129" s="133" t="s">
        <v>17</v>
      </c>
      <c r="N129" s="134" t="s">
        <v>41</v>
      </c>
      <c r="O129" s="135">
        <v>0.156</v>
      </c>
      <c r="P129" s="135">
        <f>O129*H129</f>
        <v>13.829400000000001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147</v>
      </c>
      <c r="AT129" s="137" t="s">
        <v>142</v>
      </c>
      <c r="AU129" s="137" t="s">
        <v>79</v>
      </c>
      <c r="AY129" s="17" t="s">
        <v>140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77</v>
      </c>
      <c r="BK129" s="138">
        <f>ROUND(I129*H129,2)</f>
        <v>0</v>
      </c>
      <c r="BL129" s="17" t="s">
        <v>147</v>
      </c>
      <c r="BM129" s="137" t="s">
        <v>442</v>
      </c>
    </row>
    <row r="130" spans="2:65" s="1" customFormat="1" ht="48">
      <c r="B130" s="29"/>
      <c r="D130" s="139" t="s">
        <v>148</v>
      </c>
      <c r="F130" s="140" t="s">
        <v>201</v>
      </c>
      <c r="L130" s="29"/>
      <c r="M130" s="141"/>
      <c r="T130" s="48"/>
      <c r="AT130" s="17" t="s">
        <v>148</v>
      </c>
      <c r="AU130" s="17" t="s">
        <v>79</v>
      </c>
    </row>
    <row r="131" spans="2:65" s="12" customFormat="1">
      <c r="B131" s="142"/>
      <c r="D131" s="139" t="s">
        <v>150</v>
      </c>
      <c r="E131" s="143" t="s">
        <v>17</v>
      </c>
      <c r="F131" s="144" t="s">
        <v>443</v>
      </c>
      <c r="H131" s="145">
        <v>88.65</v>
      </c>
      <c r="L131" s="142"/>
      <c r="M131" s="146"/>
      <c r="T131" s="147"/>
      <c r="AT131" s="143" t="s">
        <v>150</v>
      </c>
      <c r="AU131" s="143" t="s">
        <v>79</v>
      </c>
      <c r="AV131" s="12" t="s">
        <v>79</v>
      </c>
      <c r="AW131" s="12" t="s">
        <v>31</v>
      </c>
      <c r="AX131" s="12" t="s">
        <v>77</v>
      </c>
      <c r="AY131" s="143" t="s">
        <v>140</v>
      </c>
    </row>
    <row r="132" spans="2:65" s="1" customFormat="1" ht="16.5" customHeight="1">
      <c r="B132" s="29"/>
      <c r="C132" s="160" t="s">
        <v>8</v>
      </c>
      <c r="D132" s="160" t="s">
        <v>171</v>
      </c>
      <c r="E132" s="161" t="s">
        <v>318</v>
      </c>
      <c r="F132" s="162" t="s">
        <v>319</v>
      </c>
      <c r="G132" s="163" t="s">
        <v>172</v>
      </c>
      <c r="H132" s="164">
        <v>44.326000000000001</v>
      </c>
      <c r="I132" s="165"/>
      <c r="J132" s="165">
        <f>ROUND(I132*H132,2)</f>
        <v>0</v>
      </c>
      <c r="K132" s="162" t="s">
        <v>146</v>
      </c>
      <c r="L132" s="166"/>
      <c r="M132" s="167" t="s">
        <v>17</v>
      </c>
      <c r="N132" s="168" t="s">
        <v>41</v>
      </c>
      <c r="O132" s="135">
        <v>0</v>
      </c>
      <c r="P132" s="135">
        <f>O132*H132</f>
        <v>0</v>
      </c>
      <c r="Q132" s="135">
        <v>1</v>
      </c>
      <c r="R132" s="135">
        <f>Q132*H132</f>
        <v>44.326000000000001</v>
      </c>
      <c r="S132" s="135">
        <v>0</v>
      </c>
      <c r="T132" s="136">
        <f>S132*H132</f>
        <v>0</v>
      </c>
      <c r="AR132" s="137" t="s">
        <v>160</v>
      </c>
      <c r="AT132" s="137" t="s">
        <v>171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444</v>
      </c>
    </row>
    <row r="133" spans="2:65" s="12" customFormat="1">
      <c r="B133" s="142"/>
      <c r="D133" s="139" t="s">
        <v>150</v>
      </c>
      <c r="E133" s="143" t="s">
        <v>17</v>
      </c>
      <c r="F133" s="144" t="s">
        <v>445</v>
      </c>
      <c r="H133" s="145">
        <v>22.163</v>
      </c>
      <c r="L133" s="142"/>
      <c r="M133" s="146"/>
      <c r="T133" s="147"/>
      <c r="AT133" s="143" t="s">
        <v>150</v>
      </c>
      <c r="AU133" s="143" t="s">
        <v>79</v>
      </c>
      <c r="AV133" s="12" t="s">
        <v>79</v>
      </c>
      <c r="AW133" s="12" t="s">
        <v>31</v>
      </c>
      <c r="AX133" s="12" t="s">
        <v>77</v>
      </c>
      <c r="AY133" s="143" t="s">
        <v>140</v>
      </c>
    </row>
    <row r="134" spans="2:65" s="12" customFormat="1">
      <c r="B134" s="142"/>
      <c r="D134" s="139" t="s">
        <v>150</v>
      </c>
      <c r="F134" s="144" t="s">
        <v>446</v>
      </c>
      <c r="H134" s="145">
        <v>44.326000000000001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4</v>
      </c>
      <c r="AX134" s="12" t="s">
        <v>77</v>
      </c>
      <c r="AY134" s="143" t="s">
        <v>140</v>
      </c>
    </row>
    <row r="135" spans="2:65" s="1" customFormat="1" ht="21.75" customHeight="1">
      <c r="B135" s="29"/>
      <c r="C135" s="127" t="s">
        <v>170</v>
      </c>
      <c r="D135" s="127" t="s">
        <v>142</v>
      </c>
      <c r="E135" s="128" t="s">
        <v>447</v>
      </c>
      <c r="F135" s="129" t="s">
        <v>448</v>
      </c>
      <c r="G135" s="130" t="s">
        <v>145</v>
      </c>
      <c r="H135" s="131">
        <v>266.8</v>
      </c>
      <c r="I135" s="132"/>
      <c r="J135" s="132">
        <f>ROUND(I135*H135,2)</f>
        <v>0</v>
      </c>
      <c r="K135" s="129" t="s">
        <v>146</v>
      </c>
      <c r="L135" s="29"/>
      <c r="M135" s="133" t="s">
        <v>17</v>
      </c>
      <c r="N135" s="134" t="s">
        <v>41</v>
      </c>
      <c r="O135" s="135">
        <v>8.9999999999999993E-3</v>
      </c>
      <c r="P135" s="135">
        <f>O135*H135</f>
        <v>2.4011999999999998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147</v>
      </c>
      <c r="AT135" s="137" t="s">
        <v>142</v>
      </c>
      <c r="AU135" s="137" t="s">
        <v>79</v>
      </c>
      <c r="AY135" s="17" t="s">
        <v>140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77</v>
      </c>
      <c r="BK135" s="138">
        <f>ROUND(I135*H135,2)</f>
        <v>0</v>
      </c>
      <c r="BL135" s="17" t="s">
        <v>147</v>
      </c>
      <c r="BM135" s="137" t="s">
        <v>449</v>
      </c>
    </row>
    <row r="136" spans="2:65" s="1" customFormat="1" ht="124.8">
      <c r="B136" s="29"/>
      <c r="D136" s="139" t="s">
        <v>148</v>
      </c>
      <c r="F136" s="140" t="s">
        <v>214</v>
      </c>
      <c r="L136" s="29"/>
      <c r="M136" s="141"/>
      <c r="T136" s="48"/>
      <c r="AT136" s="17" t="s">
        <v>148</v>
      </c>
      <c r="AU136" s="17" t="s">
        <v>79</v>
      </c>
    </row>
    <row r="137" spans="2:65" s="11" customFormat="1" ht="22.95" customHeight="1">
      <c r="B137" s="116"/>
      <c r="D137" s="117" t="s">
        <v>69</v>
      </c>
      <c r="E137" s="125" t="s">
        <v>157</v>
      </c>
      <c r="F137" s="125" t="s">
        <v>215</v>
      </c>
      <c r="J137" s="126">
        <f>BK137</f>
        <v>0</v>
      </c>
      <c r="L137" s="116"/>
      <c r="M137" s="120"/>
      <c r="P137" s="121">
        <f>SUM(P138:P152)</f>
        <v>34.860080000000004</v>
      </c>
      <c r="R137" s="121">
        <f>SUM(R138:R152)</f>
        <v>12.898808500000001</v>
      </c>
      <c r="T137" s="122">
        <f>SUM(T138:T152)</f>
        <v>0</v>
      </c>
      <c r="AR137" s="117" t="s">
        <v>77</v>
      </c>
      <c r="AT137" s="123" t="s">
        <v>69</v>
      </c>
      <c r="AU137" s="123" t="s">
        <v>77</v>
      </c>
      <c r="AY137" s="117" t="s">
        <v>140</v>
      </c>
      <c r="BK137" s="124">
        <f>SUM(BK138:BK152)</f>
        <v>0</v>
      </c>
    </row>
    <row r="138" spans="2:65" s="1" customFormat="1" ht="16.5" customHeight="1">
      <c r="B138" s="29"/>
      <c r="C138" s="127" t="s">
        <v>173</v>
      </c>
      <c r="D138" s="127" t="s">
        <v>142</v>
      </c>
      <c r="E138" s="128" t="s">
        <v>216</v>
      </c>
      <c r="F138" s="129" t="s">
        <v>217</v>
      </c>
      <c r="G138" s="130" t="s">
        <v>145</v>
      </c>
      <c r="H138" s="131">
        <v>69.08</v>
      </c>
      <c r="I138" s="132"/>
      <c r="J138" s="132">
        <f>ROUND(I138*H138,2)</f>
        <v>0</v>
      </c>
      <c r="K138" s="129" t="s">
        <v>146</v>
      </c>
      <c r="L138" s="29"/>
      <c r="M138" s="133" t="s">
        <v>17</v>
      </c>
      <c r="N138" s="134" t="s">
        <v>41</v>
      </c>
      <c r="O138" s="135">
        <v>2.5999999999999999E-2</v>
      </c>
      <c r="P138" s="135">
        <f>O138*H138</f>
        <v>1.7960799999999999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147</v>
      </c>
      <c r="AT138" s="137" t="s">
        <v>142</v>
      </c>
      <c r="AU138" s="137" t="s">
        <v>79</v>
      </c>
      <c r="AY138" s="17" t="s">
        <v>140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77</v>
      </c>
      <c r="BK138" s="138">
        <f>ROUND(I138*H138,2)</f>
        <v>0</v>
      </c>
      <c r="BL138" s="17" t="s">
        <v>147</v>
      </c>
      <c r="BM138" s="137" t="s">
        <v>450</v>
      </c>
    </row>
    <row r="139" spans="2:65" s="12" customFormat="1">
      <c r="B139" s="142"/>
      <c r="D139" s="139" t="s">
        <v>150</v>
      </c>
      <c r="E139" s="143" t="s">
        <v>17</v>
      </c>
      <c r="F139" s="144" t="s">
        <v>440</v>
      </c>
      <c r="H139" s="145">
        <v>69.08</v>
      </c>
      <c r="L139" s="142"/>
      <c r="M139" s="146"/>
      <c r="T139" s="147"/>
      <c r="AT139" s="143" t="s">
        <v>150</v>
      </c>
      <c r="AU139" s="143" t="s">
        <v>79</v>
      </c>
      <c r="AV139" s="12" t="s">
        <v>79</v>
      </c>
      <c r="AW139" s="12" t="s">
        <v>31</v>
      </c>
      <c r="AX139" s="12" t="s">
        <v>77</v>
      </c>
      <c r="AY139" s="143" t="s">
        <v>140</v>
      </c>
    </row>
    <row r="140" spans="2:65" s="1" customFormat="1" ht="33" customHeight="1">
      <c r="B140" s="29"/>
      <c r="C140" s="127" t="s">
        <v>174</v>
      </c>
      <c r="D140" s="127" t="s">
        <v>142</v>
      </c>
      <c r="E140" s="128" t="s">
        <v>451</v>
      </c>
      <c r="F140" s="129" t="s">
        <v>452</v>
      </c>
      <c r="G140" s="130" t="s">
        <v>145</v>
      </c>
      <c r="H140" s="131">
        <v>58.85</v>
      </c>
      <c r="I140" s="132"/>
      <c r="J140" s="132">
        <f>ROUND(I140*H140,2)</f>
        <v>0</v>
      </c>
      <c r="K140" s="129" t="s">
        <v>146</v>
      </c>
      <c r="L140" s="29"/>
      <c r="M140" s="133" t="s">
        <v>17</v>
      </c>
      <c r="N140" s="134" t="s">
        <v>41</v>
      </c>
      <c r="O140" s="135">
        <v>0.56000000000000005</v>
      </c>
      <c r="P140" s="135">
        <f>O140*H140</f>
        <v>32.956000000000003</v>
      </c>
      <c r="Q140" s="135">
        <v>8.4250000000000005E-2</v>
      </c>
      <c r="R140" s="135">
        <f>Q140*H140</f>
        <v>4.9581125000000004</v>
      </c>
      <c r="S140" s="135">
        <v>0</v>
      </c>
      <c r="T140" s="136">
        <f>S140*H140</f>
        <v>0</v>
      </c>
      <c r="AR140" s="137" t="s">
        <v>147</v>
      </c>
      <c r="AT140" s="137" t="s">
        <v>142</v>
      </c>
      <c r="AU140" s="137" t="s">
        <v>79</v>
      </c>
      <c r="AY140" s="17" t="s">
        <v>140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77</v>
      </c>
      <c r="BK140" s="138">
        <f>ROUND(I140*H140,2)</f>
        <v>0</v>
      </c>
      <c r="BL140" s="17" t="s">
        <v>147</v>
      </c>
      <c r="BM140" s="137" t="s">
        <v>453</v>
      </c>
    </row>
    <row r="141" spans="2:65" s="1" customFormat="1" ht="115.2">
      <c r="B141" s="29"/>
      <c r="D141" s="139" t="s">
        <v>148</v>
      </c>
      <c r="F141" s="140" t="s">
        <v>388</v>
      </c>
      <c r="L141" s="29"/>
      <c r="M141" s="141"/>
      <c r="T141" s="48"/>
      <c r="AT141" s="17" t="s">
        <v>148</v>
      </c>
      <c r="AU141" s="17" t="s">
        <v>79</v>
      </c>
    </row>
    <row r="142" spans="2:65" s="12" customFormat="1">
      <c r="B142" s="142"/>
      <c r="D142" s="139" t="s">
        <v>150</v>
      </c>
      <c r="E142" s="143" t="s">
        <v>17</v>
      </c>
      <c r="F142" s="144" t="s">
        <v>454</v>
      </c>
      <c r="H142" s="145">
        <v>1.8</v>
      </c>
      <c r="L142" s="142"/>
      <c r="M142" s="146"/>
      <c r="T142" s="147"/>
      <c r="AT142" s="143" t="s">
        <v>150</v>
      </c>
      <c r="AU142" s="143" t="s">
        <v>79</v>
      </c>
      <c r="AV142" s="12" t="s">
        <v>79</v>
      </c>
      <c r="AW142" s="12" t="s">
        <v>31</v>
      </c>
      <c r="AX142" s="12" t="s">
        <v>70</v>
      </c>
      <c r="AY142" s="143" t="s">
        <v>140</v>
      </c>
    </row>
    <row r="143" spans="2:65" s="12" customFormat="1">
      <c r="B143" s="142"/>
      <c r="D143" s="139" t="s">
        <v>150</v>
      </c>
      <c r="E143" s="143" t="s">
        <v>17</v>
      </c>
      <c r="F143" s="144" t="s">
        <v>455</v>
      </c>
      <c r="H143" s="145">
        <v>57.05</v>
      </c>
      <c r="L143" s="142"/>
      <c r="M143" s="146"/>
      <c r="T143" s="147"/>
      <c r="AT143" s="143" t="s">
        <v>150</v>
      </c>
      <c r="AU143" s="143" t="s">
        <v>79</v>
      </c>
      <c r="AV143" s="12" t="s">
        <v>79</v>
      </c>
      <c r="AW143" s="12" t="s">
        <v>31</v>
      </c>
      <c r="AX143" s="12" t="s">
        <v>70</v>
      </c>
      <c r="AY143" s="143" t="s">
        <v>140</v>
      </c>
    </row>
    <row r="144" spans="2:65" s="13" customFormat="1">
      <c r="B144" s="148"/>
      <c r="D144" s="139" t="s">
        <v>150</v>
      </c>
      <c r="E144" s="149" t="s">
        <v>17</v>
      </c>
      <c r="F144" s="150" t="s">
        <v>151</v>
      </c>
      <c r="H144" s="151">
        <v>58.849999999999994</v>
      </c>
      <c r="L144" s="148"/>
      <c r="M144" s="152"/>
      <c r="T144" s="153"/>
      <c r="AT144" s="149" t="s">
        <v>150</v>
      </c>
      <c r="AU144" s="149" t="s">
        <v>79</v>
      </c>
      <c r="AV144" s="13" t="s">
        <v>147</v>
      </c>
      <c r="AW144" s="13" t="s">
        <v>31</v>
      </c>
      <c r="AX144" s="13" t="s">
        <v>77</v>
      </c>
      <c r="AY144" s="149" t="s">
        <v>140</v>
      </c>
    </row>
    <row r="145" spans="2:65" s="1" customFormat="1" ht="16.5" customHeight="1">
      <c r="B145" s="29"/>
      <c r="C145" s="160" t="s">
        <v>175</v>
      </c>
      <c r="D145" s="160" t="s">
        <v>171</v>
      </c>
      <c r="E145" s="161" t="s">
        <v>456</v>
      </c>
      <c r="F145" s="162" t="s">
        <v>457</v>
      </c>
      <c r="G145" s="163" t="s">
        <v>145</v>
      </c>
      <c r="H145" s="164">
        <v>58.762</v>
      </c>
      <c r="I145" s="165"/>
      <c r="J145" s="165">
        <f>ROUND(I145*H145,2)</f>
        <v>0</v>
      </c>
      <c r="K145" s="162" t="s">
        <v>146</v>
      </c>
      <c r="L145" s="166"/>
      <c r="M145" s="167" t="s">
        <v>17</v>
      </c>
      <c r="N145" s="168" t="s">
        <v>41</v>
      </c>
      <c r="O145" s="135">
        <v>0</v>
      </c>
      <c r="P145" s="135">
        <f>O145*H145</f>
        <v>0</v>
      </c>
      <c r="Q145" s="135">
        <v>0.13100000000000001</v>
      </c>
      <c r="R145" s="135">
        <f>Q145*H145</f>
        <v>7.6978220000000004</v>
      </c>
      <c r="S145" s="135">
        <v>0</v>
      </c>
      <c r="T145" s="136">
        <f>S145*H145</f>
        <v>0</v>
      </c>
      <c r="AR145" s="137" t="s">
        <v>160</v>
      </c>
      <c r="AT145" s="137" t="s">
        <v>171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458</v>
      </c>
    </row>
    <row r="146" spans="2:65" s="12" customFormat="1">
      <c r="B146" s="142"/>
      <c r="D146" s="139" t="s">
        <v>150</v>
      </c>
      <c r="E146" s="143" t="s">
        <v>17</v>
      </c>
      <c r="F146" s="144" t="s">
        <v>455</v>
      </c>
      <c r="H146" s="145">
        <v>57.05</v>
      </c>
      <c r="L146" s="142"/>
      <c r="M146" s="146"/>
      <c r="T146" s="147"/>
      <c r="AT146" s="143" t="s">
        <v>150</v>
      </c>
      <c r="AU146" s="143" t="s">
        <v>79</v>
      </c>
      <c r="AV146" s="12" t="s">
        <v>79</v>
      </c>
      <c r="AW146" s="12" t="s">
        <v>31</v>
      </c>
      <c r="AX146" s="12" t="s">
        <v>77</v>
      </c>
      <c r="AY146" s="143" t="s">
        <v>140</v>
      </c>
    </row>
    <row r="147" spans="2:65" s="12" customFormat="1">
      <c r="B147" s="142"/>
      <c r="D147" s="139" t="s">
        <v>150</v>
      </c>
      <c r="F147" s="144" t="s">
        <v>459</v>
      </c>
      <c r="H147" s="145">
        <v>58.762</v>
      </c>
      <c r="L147" s="142"/>
      <c r="M147" s="146"/>
      <c r="T147" s="147"/>
      <c r="AT147" s="143" t="s">
        <v>150</v>
      </c>
      <c r="AU147" s="143" t="s">
        <v>79</v>
      </c>
      <c r="AV147" s="12" t="s">
        <v>79</v>
      </c>
      <c r="AW147" s="12" t="s">
        <v>4</v>
      </c>
      <c r="AX147" s="12" t="s">
        <v>77</v>
      </c>
      <c r="AY147" s="143" t="s">
        <v>140</v>
      </c>
    </row>
    <row r="148" spans="2:65" s="1" customFormat="1" ht="16.5" customHeight="1">
      <c r="B148" s="29"/>
      <c r="C148" s="160" t="s">
        <v>176</v>
      </c>
      <c r="D148" s="160" t="s">
        <v>171</v>
      </c>
      <c r="E148" s="161" t="s">
        <v>395</v>
      </c>
      <c r="F148" s="162" t="s">
        <v>396</v>
      </c>
      <c r="G148" s="163" t="s">
        <v>145</v>
      </c>
      <c r="H148" s="164">
        <v>1.8540000000000001</v>
      </c>
      <c r="I148" s="165"/>
      <c r="J148" s="165">
        <f>ROUND(I148*H148,2)</f>
        <v>0</v>
      </c>
      <c r="K148" s="162" t="s">
        <v>146</v>
      </c>
      <c r="L148" s="166"/>
      <c r="M148" s="167" t="s">
        <v>17</v>
      </c>
      <c r="N148" s="168" t="s">
        <v>41</v>
      </c>
      <c r="O148" s="135">
        <v>0</v>
      </c>
      <c r="P148" s="135">
        <f>O148*H148</f>
        <v>0</v>
      </c>
      <c r="Q148" s="135">
        <v>0.13100000000000001</v>
      </c>
      <c r="R148" s="135">
        <f>Q148*H148</f>
        <v>0.24287400000000003</v>
      </c>
      <c r="S148" s="135">
        <v>0</v>
      </c>
      <c r="T148" s="136">
        <f>S148*H148</f>
        <v>0</v>
      </c>
      <c r="AR148" s="137" t="s">
        <v>160</v>
      </c>
      <c r="AT148" s="137" t="s">
        <v>171</v>
      </c>
      <c r="AU148" s="137" t="s">
        <v>79</v>
      </c>
      <c r="AY148" s="17" t="s">
        <v>140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77</v>
      </c>
      <c r="BK148" s="138">
        <f>ROUND(I148*H148,2)</f>
        <v>0</v>
      </c>
      <c r="BL148" s="17" t="s">
        <v>147</v>
      </c>
      <c r="BM148" s="137" t="s">
        <v>460</v>
      </c>
    </row>
    <row r="149" spans="2:65" s="12" customFormat="1">
      <c r="B149" s="142"/>
      <c r="D149" s="139" t="s">
        <v>150</v>
      </c>
      <c r="E149" s="143" t="s">
        <v>17</v>
      </c>
      <c r="F149" s="144" t="s">
        <v>454</v>
      </c>
      <c r="H149" s="145">
        <v>1.8</v>
      </c>
      <c r="L149" s="142"/>
      <c r="M149" s="146"/>
      <c r="T149" s="147"/>
      <c r="AT149" s="143" t="s">
        <v>150</v>
      </c>
      <c r="AU149" s="143" t="s">
        <v>79</v>
      </c>
      <c r="AV149" s="12" t="s">
        <v>79</v>
      </c>
      <c r="AW149" s="12" t="s">
        <v>31</v>
      </c>
      <c r="AX149" s="12" t="s">
        <v>77</v>
      </c>
      <c r="AY149" s="143" t="s">
        <v>140</v>
      </c>
    </row>
    <row r="150" spans="2:65" s="12" customFormat="1">
      <c r="B150" s="142"/>
      <c r="D150" s="139" t="s">
        <v>150</v>
      </c>
      <c r="F150" s="144" t="s">
        <v>461</v>
      </c>
      <c r="H150" s="145">
        <v>1.8540000000000001</v>
      </c>
      <c r="L150" s="142"/>
      <c r="M150" s="146"/>
      <c r="T150" s="147"/>
      <c r="AT150" s="143" t="s">
        <v>150</v>
      </c>
      <c r="AU150" s="143" t="s">
        <v>79</v>
      </c>
      <c r="AV150" s="12" t="s">
        <v>79</v>
      </c>
      <c r="AW150" s="12" t="s">
        <v>4</v>
      </c>
      <c r="AX150" s="12" t="s">
        <v>77</v>
      </c>
      <c r="AY150" s="143" t="s">
        <v>140</v>
      </c>
    </row>
    <row r="151" spans="2:65" s="1" customFormat="1" ht="33" customHeight="1">
      <c r="B151" s="29"/>
      <c r="C151" s="127" t="s">
        <v>7</v>
      </c>
      <c r="D151" s="127" t="s">
        <v>142</v>
      </c>
      <c r="E151" s="128" t="s">
        <v>400</v>
      </c>
      <c r="F151" s="129" t="s">
        <v>401</v>
      </c>
      <c r="G151" s="130" t="s">
        <v>145</v>
      </c>
      <c r="H151" s="131">
        <v>1.8</v>
      </c>
      <c r="I151" s="132"/>
      <c r="J151" s="132">
        <f>ROUND(I151*H151,2)</f>
        <v>0</v>
      </c>
      <c r="K151" s="129" t="s">
        <v>146</v>
      </c>
      <c r="L151" s="29"/>
      <c r="M151" s="133" t="s">
        <v>17</v>
      </c>
      <c r="N151" s="134" t="s">
        <v>41</v>
      </c>
      <c r="O151" s="135">
        <v>0.06</v>
      </c>
      <c r="P151" s="135">
        <f>O151*H151</f>
        <v>0.108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147</v>
      </c>
      <c r="AT151" s="137" t="s">
        <v>142</v>
      </c>
      <c r="AU151" s="137" t="s">
        <v>79</v>
      </c>
      <c r="AY151" s="17" t="s">
        <v>140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77</v>
      </c>
      <c r="BK151" s="138">
        <f>ROUND(I151*H151,2)</f>
        <v>0</v>
      </c>
      <c r="BL151" s="17" t="s">
        <v>147</v>
      </c>
      <c r="BM151" s="137" t="s">
        <v>462</v>
      </c>
    </row>
    <row r="152" spans="2:65" s="1" customFormat="1" ht="115.2">
      <c r="B152" s="29"/>
      <c r="D152" s="139" t="s">
        <v>148</v>
      </c>
      <c r="F152" s="140" t="s">
        <v>388</v>
      </c>
      <c r="L152" s="29"/>
      <c r="M152" s="141"/>
      <c r="T152" s="48"/>
      <c r="AT152" s="17" t="s">
        <v>148</v>
      </c>
      <c r="AU152" s="17" t="s">
        <v>79</v>
      </c>
    </row>
    <row r="153" spans="2:65" s="11" customFormat="1" ht="22.95" customHeight="1">
      <c r="B153" s="116"/>
      <c r="D153" s="117" t="s">
        <v>69</v>
      </c>
      <c r="E153" s="125" t="s">
        <v>162</v>
      </c>
      <c r="F153" s="125" t="s">
        <v>237</v>
      </c>
      <c r="J153" s="126">
        <f>BK153</f>
        <v>0</v>
      </c>
      <c r="L153" s="116"/>
      <c r="M153" s="120"/>
      <c r="P153" s="121">
        <f>SUM(P154:P157)</f>
        <v>10.780000000000001</v>
      </c>
      <c r="R153" s="121">
        <f>SUM(R154:R157)</f>
        <v>9.9291499999999999</v>
      </c>
      <c r="T153" s="122">
        <f>SUM(T154:T157)</f>
        <v>0</v>
      </c>
      <c r="AR153" s="117" t="s">
        <v>77</v>
      </c>
      <c r="AT153" s="123" t="s">
        <v>69</v>
      </c>
      <c r="AU153" s="123" t="s">
        <v>77</v>
      </c>
      <c r="AY153" s="117" t="s">
        <v>140</v>
      </c>
      <c r="BK153" s="124">
        <f>SUM(BK154:BK157)</f>
        <v>0</v>
      </c>
    </row>
    <row r="154" spans="2:65" s="1" customFormat="1" ht="21.75" customHeight="1">
      <c r="B154" s="29"/>
      <c r="C154" s="127" t="s">
        <v>181</v>
      </c>
      <c r="D154" s="127" t="s">
        <v>142</v>
      </c>
      <c r="E154" s="128" t="s">
        <v>403</v>
      </c>
      <c r="F154" s="129" t="s">
        <v>404</v>
      </c>
      <c r="G154" s="130" t="s">
        <v>240</v>
      </c>
      <c r="H154" s="131">
        <v>77</v>
      </c>
      <c r="I154" s="132"/>
      <c r="J154" s="132">
        <f>ROUND(I154*H154,2)</f>
        <v>0</v>
      </c>
      <c r="K154" s="129" t="s">
        <v>146</v>
      </c>
      <c r="L154" s="29"/>
      <c r="M154" s="133" t="s">
        <v>17</v>
      </c>
      <c r="N154" s="134" t="s">
        <v>41</v>
      </c>
      <c r="O154" s="135">
        <v>0.14000000000000001</v>
      </c>
      <c r="P154" s="135">
        <f>O154*H154</f>
        <v>10.780000000000001</v>
      </c>
      <c r="Q154" s="135">
        <v>0.10095</v>
      </c>
      <c r="R154" s="135">
        <f>Q154*H154</f>
        <v>7.7731500000000002</v>
      </c>
      <c r="S154" s="135">
        <v>0</v>
      </c>
      <c r="T154" s="136">
        <f>S154*H154</f>
        <v>0</v>
      </c>
      <c r="AR154" s="137" t="s">
        <v>147</v>
      </c>
      <c r="AT154" s="137" t="s">
        <v>142</v>
      </c>
      <c r="AU154" s="137" t="s">
        <v>79</v>
      </c>
      <c r="AY154" s="17" t="s">
        <v>140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77</v>
      </c>
      <c r="BK154" s="138">
        <f>ROUND(I154*H154,2)</f>
        <v>0</v>
      </c>
      <c r="BL154" s="17" t="s">
        <v>147</v>
      </c>
      <c r="BM154" s="137" t="s">
        <v>463</v>
      </c>
    </row>
    <row r="155" spans="2:65" s="1" customFormat="1" ht="57.6">
      <c r="B155" s="29"/>
      <c r="D155" s="139" t="s">
        <v>148</v>
      </c>
      <c r="F155" s="140" t="s">
        <v>406</v>
      </c>
      <c r="L155" s="29"/>
      <c r="M155" s="141"/>
      <c r="T155" s="48"/>
      <c r="AT155" s="17" t="s">
        <v>148</v>
      </c>
      <c r="AU155" s="17" t="s">
        <v>79</v>
      </c>
    </row>
    <row r="156" spans="2:65" s="12" customFormat="1">
      <c r="B156" s="142"/>
      <c r="D156" s="139" t="s">
        <v>150</v>
      </c>
      <c r="E156" s="143" t="s">
        <v>17</v>
      </c>
      <c r="F156" s="144" t="s">
        <v>464</v>
      </c>
      <c r="H156" s="145">
        <v>77</v>
      </c>
      <c r="L156" s="142"/>
      <c r="M156" s="146"/>
      <c r="T156" s="147"/>
      <c r="AT156" s="143" t="s">
        <v>150</v>
      </c>
      <c r="AU156" s="143" t="s">
        <v>79</v>
      </c>
      <c r="AV156" s="12" t="s">
        <v>79</v>
      </c>
      <c r="AW156" s="12" t="s">
        <v>31</v>
      </c>
      <c r="AX156" s="12" t="s">
        <v>77</v>
      </c>
      <c r="AY156" s="143" t="s">
        <v>140</v>
      </c>
    </row>
    <row r="157" spans="2:65" s="1" customFormat="1" ht="16.5" customHeight="1">
      <c r="B157" s="29"/>
      <c r="C157" s="160" t="s">
        <v>182</v>
      </c>
      <c r="D157" s="160" t="s">
        <v>171</v>
      </c>
      <c r="E157" s="161" t="s">
        <v>408</v>
      </c>
      <c r="F157" s="162" t="s">
        <v>409</v>
      </c>
      <c r="G157" s="163" t="s">
        <v>240</v>
      </c>
      <c r="H157" s="164">
        <v>77</v>
      </c>
      <c r="I157" s="165"/>
      <c r="J157" s="165">
        <f>ROUND(I157*H157,2)</f>
        <v>0</v>
      </c>
      <c r="K157" s="162" t="s">
        <v>146</v>
      </c>
      <c r="L157" s="166"/>
      <c r="M157" s="167" t="s">
        <v>17</v>
      </c>
      <c r="N157" s="168" t="s">
        <v>41</v>
      </c>
      <c r="O157" s="135">
        <v>0</v>
      </c>
      <c r="P157" s="135">
        <f>O157*H157</f>
        <v>0</v>
      </c>
      <c r="Q157" s="135">
        <v>2.8000000000000001E-2</v>
      </c>
      <c r="R157" s="135">
        <f>Q157*H157</f>
        <v>2.1560000000000001</v>
      </c>
      <c r="S157" s="135">
        <v>0</v>
      </c>
      <c r="T157" s="136">
        <f>S157*H157</f>
        <v>0</v>
      </c>
      <c r="AR157" s="137" t="s">
        <v>160</v>
      </c>
      <c r="AT157" s="137" t="s">
        <v>171</v>
      </c>
      <c r="AU157" s="137" t="s">
        <v>79</v>
      </c>
      <c r="AY157" s="17" t="s">
        <v>140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77</v>
      </c>
      <c r="BK157" s="138">
        <f>ROUND(I157*H157,2)</f>
        <v>0</v>
      </c>
      <c r="BL157" s="17" t="s">
        <v>147</v>
      </c>
      <c r="BM157" s="137" t="s">
        <v>465</v>
      </c>
    </row>
    <row r="158" spans="2:65" s="11" customFormat="1" ht="22.95" customHeight="1">
      <c r="B158" s="116"/>
      <c r="D158" s="117" t="s">
        <v>69</v>
      </c>
      <c r="E158" s="125" t="s">
        <v>247</v>
      </c>
      <c r="F158" s="125" t="s">
        <v>248</v>
      </c>
      <c r="J158" s="126">
        <f>BK158</f>
        <v>0</v>
      </c>
      <c r="L158" s="116"/>
      <c r="M158" s="120"/>
      <c r="P158" s="121">
        <f>SUM(P159:P165)</f>
        <v>18.626300000000001</v>
      </c>
      <c r="R158" s="121">
        <f>SUM(R159:R165)</f>
        <v>0</v>
      </c>
      <c r="T158" s="122">
        <f>SUM(T159:T165)</f>
        <v>0</v>
      </c>
      <c r="AR158" s="117" t="s">
        <v>77</v>
      </c>
      <c r="AT158" s="123" t="s">
        <v>69</v>
      </c>
      <c r="AU158" s="123" t="s">
        <v>77</v>
      </c>
      <c r="AY158" s="117" t="s">
        <v>140</v>
      </c>
      <c r="BK158" s="124">
        <f>SUM(BK159:BK165)</f>
        <v>0</v>
      </c>
    </row>
    <row r="159" spans="2:65" s="1" customFormat="1" ht="21.75" customHeight="1">
      <c r="B159" s="29"/>
      <c r="C159" s="127" t="s">
        <v>186</v>
      </c>
      <c r="D159" s="127" t="s">
        <v>142</v>
      </c>
      <c r="E159" s="128" t="s">
        <v>249</v>
      </c>
      <c r="F159" s="129" t="s">
        <v>250</v>
      </c>
      <c r="G159" s="130" t="s">
        <v>172</v>
      </c>
      <c r="H159" s="131">
        <v>64.900000000000006</v>
      </c>
      <c r="I159" s="132"/>
      <c r="J159" s="132">
        <f>ROUND(I159*H159,2)</f>
        <v>0</v>
      </c>
      <c r="K159" s="129" t="s">
        <v>146</v>
      </c>
      <c r="L159" s="29"/>
      <c r="M159" s="133" t="s">
        <v>17</v>
      </c>
      <c r="N159" s="134" t="s">
        <v>41</v>
      </c>
      <c r="O159" s="135">
        <v>0.03</v>
      </c>
      <c r="P159" s="135">
        <f>O159*H159</f>
        <v>1.9470000000000001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147</v>
      </c>
      <c r="AT159" s="137" t="s">
        <v>142</v>
      </c>
      <c r="AU159" s="137" t="s">
        <v>79</v>
      </c>
      <c r="AY159" s="17" t="s">
        <v>140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77</v>
      </c>
      <c r="BK159" s="138">
        <f>ROUND(I159*H159,2)</f>
        <v>0</v>
      </c>
      <c r="BL159" s="17" t="s">
        <v>147</v>
      </c>
      <c r="BM159" s="137" t="s">
        <v>466</v>
      </c>
    </row>
    <row r="160" spans="2:65" s="1" customFormat="1" ht="76.8">
      <c r="B160" s="29"/>
      <c r="D160" s="139" t="s">
        <v>148</v>
      </c>
      <c r="F160" s="140" t="s">
        <v>251</v>
      </c>
      <c r="L160" s="29"/>
      <c r="M160" s="141"/>
      <c r="T160" s="48"/>
      <c r="AT160" s="17" t="s">
        <v>148</v>
      </c>
      <c r="AU160" s="17" t="s">
        <v>79</v>
      </c>
    </row>
    <row r="161" spans="2:65" s="1" customFormat="1" ht="21.75" customHeight="1">
      <c r="B161" s="29"/>
      <c r="C161" s="127" t="s">
        <v>187</v>
      </c>
      <c r="D161" s="127" t="s">
        <v>142</v>
      </c>
      <c r="E161" s="128" t="s">
        <v>252</v>
      </c>
      <c r="F161" s="129" t="s">
        <v>253</v>
      </c>
      <c r="G161" s="130" t="s">
        <v>172</v>
      </c>
      <c r="H161" s="131">
        <v>3180.1</v>
      </c>
      <c r="I161" s="132"/>
      <c r="J161" s="132">
        <f>ROUND(I161*H161,2)</f>
        <v>0</v>
      </c>
      <c r="K161" s="129" t="s">
        <v>146</v>
      </c>
      <c r="L161" s="29"/>
      <c r="M161" s="133" t="s">
        <v>17</v>
      </c>
      <c r="N161" s="134" t="s">
        <v>41</v>
      </c>
      <c r="O161" s="135">
        <v>2E-3</v>
      </c>
      <c r="P161" s="135">
        <f>O161*H161</f>
        <v>6.3601999999999999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147</v>
      </c>
      <c r="AT161" s="137" t="s">
        <v>142</v>
      </c>
      <c r="AU161" s="137" t="s">
        <v>79</v>
      </c>
      <c r="AY161" s="17" t="s">
        <v>140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77</v>
      </c>
      <c r="BK161" s="138">
        <f>ROUND(I161*H161,2)</f>
        <v>0</v>
      </c>
      <c r="BL161" s="17" t="s">
        <v>147</v>
      </c>
      <c r="BM161" s="137" t="s">
        <v>467</v>
      </c>
    </row>
    <row r="162" spans="2:65" s="1" customFormat="1" ht="76.8">
      <c r="B162" s="29"/>
      <c r="D162" s="139" t="s">
        <v>148</v>
      </c>
      <c r="F162" s="140" t="s">
        <v>251</v>
      </c>
      <c r="L162" s="29"/>
      <c r="M162" s="141"/>
      <c r="T162" s="48"/>
      <c r="AT162" s="17" t="s">
        <v>148</v>
      </c>
      <c r="AU162" s="17" t="s">
        <v>79</v>
      </c>
    </row>
    <row r="163" spans="2:65" s="12" customFormat="1">
      <c r="B163" s="142"/>
      <c r="D163" s="139" t="s">
        <v>150</v>
      </c>
      <c r="F163" s="144" t="s">
        <v>468</v>
      </c>
      <c r="H163" s="145">
        <v>3180.1</v>
      </c>
      <c r="L163" s="142"/>
      <c r="M163" s="146"/>
      <c r="T163" s="147"/>
      <c r="AT163" s="143" t="s">
        <v>150</v>
      </c>
      <c r="AU163" s="143" t="s">
        <v>79</v>
      </c>
      <c r="AV163" s="12" t="s">
        <v>79</v>
      </c>
      <c r="AW163" s="12" t="s">
        <v>4</v>
      </c>
      <c r="AX163" s="12" t="s">
        <v>77</v>
      </c>
      <c r="AY163" s="143" t="s">
        <v>140</v>
      </c>
    </row>
    <row r="164" spans="2:65" s="1" customFormat="1" ht="16.5" customHeight="1">
      <c r="B164" s="29"/>
      <c r="C164" s="127" t="s">
        <v>191</v>
      </c>
      <c r="D164" s="127" t="s">
        <v>142</v>
      </c>
      <c r="E164" s="128" t="s">
        <v>254</v>
      </c>
      <c r="F164" s="129" t="s">
        <v>255</v>
      </c>
      <c r="G164" s="130" t="s">
        <v>172</v>
      </c>
      <c r="H164" s="131">
        <v>64.900000000000006</v>
      </c>
      <c r="I164" s="132"/>
      <c r="J164" s="132">
        <f>ROUND(I164*H164,2)</f>
        <v>0</v>
      </c>
      <c r="K164" s="129" t="s">
        <v>146</v>
      </c>
      <c r="L164" s="29"/>
      <c r="M164" s="133" t="s">
        <v>17</v>
      </c>
      <c r="N164" s="134" t="s">
        <v>41</v>
      </c>
      <c r="O164" s="135">
        <v>0.159</v>
      </c>
      <c r="P164" s="135">
        <f>O164*H164</f>
        <v>10.319100000000001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147</v>
      </c>
      <c r="AT164" s="137" t="s">
        <v>142</v>
      </c>
      <c r="AU164" s="137" t="s">
        <v>79</v>
      </c>
      <c r="AY164" s="17" t="s">
        <v>140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77</v>
      </c>
      <c r="BK164" s="138">
        <f>ROUND(I164*H164,2)</f>
        <v>0</v>
      </c>
      <c r="BL164" s="17" t="s">
        <v>147</v>
      </c>
      <c r="BM164" s="137" t="s">
        <v>469</v>
      </c>
    </row>
    <row r="165" spans="2:65" s="1" customFormat="1" ht="38.4">
      <c r="B165" s="29"/>
      <c r="D165" s="139" t="s">
        <v>148</v>
      </c>
      <c r="F165" s="140" t="s">
        <v>256</v>
      </c>
      <c r="L165" s="29"/>
      <c r="M165" s="141"/>
      <c r="T165" s="48"/>
      <c r="AT165" s="17" t="s">
        <v>148</v>
      </c>
      <c r="AU165" s="17" t="s">
        <v>79</v>
      </c>
    </row>
    <row r="166" spans="2:65" s="11" customFormat="1" ht="22.95" customHeight="1">
      <c r="B166" s="116"/>
      <c r="D166" s="117" t="s">
        <v>69</v>
      </c>
      <c r="E166" s="125" t="s">
        <v>257</v>
      </c>
      <c r="F166" s="125" t="s">
        <v>258</v>
      </c>
      <c r="J166" s="126">
        <f>BK166</f>
        <v>0</v>
      </c>
      <c r="L166" s="116"/>
      <c r="M166" s="120"/>
      <c r="P166" s="121">
        <f>P167</f>
        <v>26.662917</v>
      </c>
      <c r="R166" s="121">
        <f>R167</f>
        <v>0</v>
      </c>
      <c r="T166" s="122">
        <f>T167</f>
        <v>0</v>
      </c>
      <c r="AR166" s="117" t="s">
        <v>77</v>
      </c>
      <c r="AT166" s="123" t="s">
        <v>69</v>
      </c>
      <c r="AU166" s="123" t="s">
        <v>77</v>
      </c>
      <c r="AY166" s="117" t="s">
        <v>140</v>
      </c>
      <c r="BK166" s="124">
        <f>BK167</f>
        <v>0</v>
      </c>
    </row>
    <row r="167" spans="2:65" s="1" customFormat="1" ht="21.75" customHeight="1">
      <c r="B167" s="29"/>
      <c r="C167" s="127" t="s">
        <v>196</v>
      </c>
      <c r="D167" s="127" t="s">
        <v>142</v>
      </c>
      <c r="E167" s="128" t="s">
        <v>316</v>
      </c>
      <c r="F167" s="129" t="s">
        <v>317</v>
      </c>
      <c r="G167" s="130" t="s">
        <v>172</v>
      </c>
      <c r="H167" s="131">
        <v>67.161000000000001</v>
      </c>
      <c r="I167" s="132"/>
      <c r="J167" s="132">
        <f>ROUND(I167*H167,2)</f>
        <v>0</v>
      </c>
      <c r="K167" s="129" t="s">
        <v>146</v>
      </c>
      <c r="L167" s="29"/>
      <c r="M167" s="133" t="s">
        <v>17</v>
      </c>
      <c r="N167" s="134" t="s">
        <v>41</v>
      </c>
      <c r="O167" s="135">
        <v>0.39700000000000002</v>
      </c>
      <c r="P167" s="135">
        <f>O167*H167</f>
        <v>26.662917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147</v>
      </c>
      <c r="AT167" s="137" t="s">
        <v>142</v>
      </c>
      <c r="AU167" s="137" t="s">
        <v>79</v>
      </c>
      <c r="AY167" s="17" t="s">
        <v>140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7" t="s">
        <v>77</v>
      </c>
      <c r="BK167" s="138">
        <f>ROUND(I167*H167,2)</f>
        <v>0</v>
      </c>
      <c r="BL167" s="17" t="s">
        <v>147</v>
      </c>
      <c r="BM167" s="137" t="s">
        <v>470</v>
      </c>
    </row>
    <row r="168" spans="2:65" s="1" customFormat="1" ht="6.9" customHeight="1">
      <c r="B168" s="37"/>
      <c r="C168" s="38"/>
      <c r="D168" s="38"/>
      <c r="E168" s="38"/>
      <c r="F168" s="38"/>
      <c r="G168" s="38"/>
      <c r="H168" s="38"/>
      <c r="I168" s="38"/>
      <c r="J168" s="38"/>
      <c r="K168" s="38"/>
      <c r="L168" s="29"/>
    </row>
  </sheetData>
  <sheetProtection formatColumns="0" formatRows="0" autoFilter="0"/>
  <autoFilter ref="C90:K167" xr:uid="{00000000-0009-0000-0000-00000D000000}"/>
  <mergeCells count="11">
    <mergeCell ref="L2:V2"/>
    <mergeCell ref="E52:H52"/>
    <mergeCell ref="E54:H54"/>
    <mergeCell ref="E79:H79"/>
    <mergeCell ref="E81:H81"/>
    <mergeCell ref="E83:H83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2"/>
  <sheetViews>
    <sheetView showGridLines="0" topLeftCell="A48" workbookViewId="0">
      <selection activeCell="I99" sqref="I99:I18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7" t="s">
        <v>105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6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6" t="s">
        <v>358</v>
      </c>
      <c r="F9" s="285"/>
      <c r="G9" s="285"/>
      <c r="H9" s="285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53" t="s">
        <v>471</v>
      </c>
      <c r="F11" s="285"/>
      <c r="G11" s="285"/>
      <c r="H11" s="285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62" t="s">
        <v>17</v>
      </c>
      <c r="F29" s="262"/>
      <c r="G29" s="262"/>
      <c r="H29" s="262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ROUND(J96,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ROUND((SUM(BE96:BE181)),  2)</f>
        <v>0</v>
      </c>
      <c r="I35" s="90">
        <v>0.21</v>
      </c>
      <c r="J35" s="78">
        <f>ROUND(((SUM(BE96:BE181))*I35),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ROUND((SUM(BF96:BF181)),  2)</f>
        <v>0</v>
      </c>
      <c r="I36" s="90">
        <v>0.15</v>
      </c>
      <c r="J36" s="78">
        <f>ROUND(((SUM(BF96:BF181))*I36),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ROUND((SUM(BG96:BG181)),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ROUND((SUM(BH96:BH181)),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ROUND((SUM(BI96:BI181)),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6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6" t="s">
        <v>358</v>
      </c>
      <c r="F52" s="285"/>
      <c r="G52" s="285"/>
      <c r="H52" s="285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53" t="str">
        <f>E11</f>
        <v>CH 3 - Chodník 3</v>
      </c>
      <c r="F54" s="285"/>
      <c r="G54" s="285"/>
      <c r="H54" s="285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J96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J97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J98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J137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J151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J170</f>
        <v>0</v>
      </c>
      <c r="L69" s="104"/>
    </row>
    <row r="70" spans="2:12" s="8" customFormat="1" ht="24.9" customHeight="1">
      <c r="B70" s="100"/>
      <c r="D70" s="101" t="s">
        <v>120</v>
      </c>
      <c r="E70" s="102"/>
      <c r="F70" s="102"/>
      <c r="G70" s="102"/>
      <c r="H70" s="102"/>
      <c r="I70" s="102"/>
      <c r="J70" s="103">
        <f>J172</f>
        <v>0</v>
      </c>
      <c r="L70" s="100"/>
    </row>
    <row r="71" spans="2:12" s="9" customFormat="1" ht="19.95" customHeight="1">
      <c r="B71" s="104"/>
      <c r="D71" s="105" t="s">
        <v>121</v>
      </c>
      <c r="E71" s="106"/>
      <c r="F71" s="106"/>
      <c r="G71" s="106"/>
      <c r="H71" s="106"/>
      <c r="I71" s="106"/>
      <c r="J71" s="107">
        <f>J173</f>
        <v>0</v>
      </c>
      <c r="L71" s="104"/>
    </row>
    <row r="72" spans="2:12" s="9" customFormat="1" ht="19.95" customHeight="1">
      <c r="B72" s="104"/>
      <c r="D72" s="105" t="s">
        <v>122</v>
      </c>
      <c r="E72" s="106"/>
      <c r="F72" s="106"/>
      <c r="G72" s="106"/>
      <c r="H72" s="106"/>
      <c r="I72" s="106"/>
      <c r="J72" s="107">
        <f>J176</f>
        <v>0</v>
      </c>
      <c r="L72" s="104"/>
    </row>
    <row r="73" spans="2:12" s="9" customFormat="1" ht="19.95" customHeight="1">
      <c r="B73" s="104"/>
      <c r="D73" s="105" t="s">
        <v>123</v>
      </c>
      <c r="E73" s="106"/>
      <c r="F73" s="106"/>
      <c r="G73" s="106"/>
      <c r="H73" s="106"/>
      <c r="I73" s="106"/>
      <c r="J73" s="107">
        <f>J178</f>
        <v>0</v>
      </c>
      <c r="L73" s="104"/>
    </row>
    <row r="74" spans="2:12" s="9" customFormat="1" ht="19.95" customHeight="1">
      <c r="B74" s="104"/>
      <c r="D74" s="105" t="s">
        <v>124</v>
      </c>
      <c r="E74" s="106"/>
      <c r="F74" s="106"/>
      <c r="G74" s="106"/>
      <c r="H74" s="106"/>
      <c r="I74" s="106"/>
      <c r="J74" s="107">
        <f>J180</f>
        <v>0</v>
      </c>
      <c r="L74" s="104"/>
    </row>
    <row r="75" spans="2:12" s="1" customFormat="1" ht="21.75" customHeight="1">
      <c r="B75" s="29"/>
      <c r="L75" s="29"/>
    </row>
    <row r="76" spans="2:12" s="1" customFormat="1" ht="6.9" customHeigh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29"/>
    </row>
    <row r="80" spans="2:12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29"/>
    </row>
    <row r="81" spans="2:63" s="1" customFormat="1" ht="24.9" customHeight="1">
      <c r="B81" s="29"/>
      <c r="C81" s="21" t="s">
        <v>125</v>
      </c>
      <c r="L81" s="29"/>
    </row>
    <row r="82" spans="2:63" s="1" customFormat="1" ht="6.9" customHeight="1">
      <c r="B82" s="29"/>
      <c r="L82" s="29"/>
    </row>
    <row r="83" spans="2:63" s="1" customFormat="1" ht="12" customHeight="1">
      <c r="B83" s="29"/>
      <c r="C83" s="26" t="s">
        <v>14</v>
      </c>
      <c r="L83" s="29"/>
    </row>
    <row r="84" spans="2:63" s="1" customFormat="1" ht="16.5" customHeight="1">
      <c r="B84" s="29"/>
      <c r="E84" s="286" t="str">
        <f>E7</f>
        <v>Zpevněné plochy a odvodnění lokality garáže, Šluknov</v>
      </c>
      <c r="F84" s="287"/>
      <c r="G84" s="287"/>
      <c r="H84" s="287"/>
      <c r="L84" s="29"/>
    </row>
    <row r="85" spans="2:63" ht="12" customHeight="1">
      <c r="B85" s="20"/>
      <c r="C85" s="26" t="s">
        <v>107</v>
      </c>
      <c r="L85" s="20"/>
    </row>
    <row r="86" spans="2:63" s="1" customFormat="1" ht="16.5" customHeight="1">
      <c r="B86" s="29"/>
      <c r="E86" s="286" t="s">
        <v>358</v>
      </c>
      <c r="F86" s="285"/>
      <c r="G86" s="285"/>
      <c r="H86" s="285"/>
      <c r="L86" s="29"/>
    </row>
    <row r="87" spans="2:63" s="1" customFormat="1" ht="12" customHeight="1">
      <c r="B87" s="29"/>
      <c r="C87" s="26" t="s">
        <v>109</v>
      </c>
      <c r="L87" s="29"/>
    </row>
    <row r="88" spans="2:63" s="1" customFormat="1" ht="16.5" customHeight="1">
      <c r="B88" s="29"/>
      <c r="E88" s="253" t="str">
        <f>E11</f>
        <v>CH 3 - Chodník 3</v>
      </c>
      <c r="F88" s="285"/>
      <c r="G88" s="285"/>
      <c r="H88" s="285"/>
      <c r="L88" s="29"/>
    </row>
    <row r="89" spans="2:63" s="1" customFormat="1" ht="6.9" customHeight="1">
      <c r="B89" s="29"/>
      <c r="L89" s="29"/>
    </row>
    <row r="90" spans="2:63" s="1" customFormat="1" ht="12" customHeight="1">
      <c r="B90" s="29"/>
      <c r="C90" s="26" t="s">
        <v>19</v>
      </c>
      <c r="F90" s="24" t="str">
        <f>F14</f>
        <v>k.ú. Šluknov</v>
      </c>
      <c r="I90" s="26" t="s">
        <v>21</v>
      </c>
      <c r="J90" s="45" t="str">
        <f>IF(J14="","",J14)</f>
        <v>16. 3. 2020</v>
      </c>
      <c r="L90" s="29"/>
    </row>
    <row r="91" spans="2:63" s="1" customFormat="1" ht="6.9" customHeight="1">
      <c r="B91" s="29"/>
      <c r="L91" s="29"/>
    </row>
    <row r="92" spans="2:63" s="1" customFormat="1" ht="15.15" customHeight="1">
      <c r="B92" s="29"/>
      <c r="C92" s="26" t="s">
        <v>23</v>
      </c>
      <c r="F92" s="24" t="str">
        <f>E17</f>
        <v>Město Šluknov</v>
      </c>
      <c r="I92" s="26" t="s">
        <v>29</v>
      </c>
      <c r="J92" s="27" t="str">
        <f>E23</f>
        <v>ProProjekt s.r.o.</v>
      </c>
      <c r="L92" s="29"/>
    </row>
    <row r="93" spans="2:63" s="1" customFormat="1" ht="15.15" customHeight="1">
      <c r="B93" s="29"/>
      <c r="C93" s="26" t="s">
        <v>27</v>
      </c>
      <c r="F93" s="24" t="str">
        <f>IF(E20="","",E20)</f>
        <v>Bude vybrán</v>
      </c>
      <c r="I93" s="26" t="s">
        <v>32</v>
      </c>
      <c r="J93" s="27" t="str">
        <f>E26</f>
        <v>Martin Rousek</v>
      </c>
      <c r="L93" s="29"/>
    </row>
    <row r="94" spans="2:63" s="1" customFormat="1" ht="10.35" customHeight="1">
      <c r="B94" s="29"/>
      <c r="L94" s="29"/>
    </row>
    <row r="95" spans="2:63" s="10" customFormat="1" ht="29.25" customHeight="1">
      <c r="B95" s="108"/>
      <c r="C95" s="109" t="s">
        <v>126</v>
      </c>
      <c r="D95" s="110" t="s">
        <v>55</v>
      </c>
      <c r="E95" s="110" t="s">
        <v>51</v>
      </c>
      <c r="F95" s="110" t="s">
        <v>52</v>
      </c>
      <c r="G95" s="110" t="s">
        <v>127</v>
      </c>
      <c r="H95" s="110" t="s">
        <v>128</v>
      </c>
      <c r="I95" s="110" t="s">
        <v>129</v>
      </c>
      <c r="J95" s="110" t="s">
        <v>112</v>
      </c>
      <c r="K95" s="111" t="s">
        <v>130</v>
      </c>
      <c r="L95" s="108"/>
      <c r="M95" s="51" t="s">
        <v>17</v>
      </c>
      <c r="N95" s="52" t="s">
        <v>40</v>
      </c>
      <c r="O95" s="52" t="s">
        <v>131</v>
      </c>
      <c r="P95" s="52" t="s">
        <v>132</v>
      </c>
      <c r="Q95" s="52" t="s">
        <v>133</v>
      </c>
      <c r="R95" s="52" t="s">
        <v>134</v>
      </c>
      <c r="S95" s="52" t="s">
        <v>135</v>
      </c>
      <c r="T95" s="53" t="s">
        <v>136</v>
      </c>
    </row>
    <row r="96" spans="2:63" s="1" customFormat="1" ht="22.95" customHeight="1">
      <c r="B96" s="29"/>
      <c r="C96" s="56" t="s">
        <v>137</v>
      </c>
      <c r="J96" s="112">
        <f>BK96</f>
        <v>0</v>
      </c>
      <c r="L96" s="29"/>
      <c r="M96" s="54"/>
      <c r="N96" s="46"/>
      <c r="O96" s="46"/>
      <c r="P96" s="113">
        <f>P97+P172</f>
        <v>77.586421999999985</v>
      </c>
      <c r="Q96" s="46"/>
      <c r="R96" s="113">
        <f>R97+R172</f>
        <v>9.545674</v>
      </c>
      <c r="S96" s="46"/>
      <c r="T96" s="114">
        <f>T97+T172</f>
        <v>9.32</v>
      </c>
      <c r="AT96" s="17" t="s">
        <v>69</v>
      </c>
      <c r="AU96" s="17" t="s">
        <v>113</v>
      </c>
      <c r="BK96" s="115">
        <f>BK97+BK172</f>
        <v>0</v>
      </c>
    </row>
    <row r="97" spans="2:65" s="11" customFormat="1" ht="25.95" customHeight="1">
      <c r="B97" s="116"/>
      <c r="D97" s="117" t="s">
        <v>69</v>
      </c>
      <c r="E97" s="118" t="s">
        <v>138</v>
      </c>
      <c r="F97" s="118" t="s">
        <v>139</v>
      </c>
      <c r="J97" s="119">
        <f>BK97</f>
        <v>0</v>
      </c>
      <c r="L97" s="116"/>
      <c r="M97" s="120"/>
      <c r="P97" s="121">
        <f>P98+P137+P151+P161+P170</f>
        <v>77.586421999999985</v>
      </c>
      <c r="R97" s="121">
        <f>R98+R137+R151+R161+R170</f>
        <v>9.545674</v>
      </c>
      <c r="T97" s="122">
        <f>T98+T137+T151+T161+T170</f>
        <v>9.32</v>
      </c>
      <c r="AR97" s="117" t="s">
        <v>77</v>
      </c>
      <c r="AT97" s="123" t="s">
        <v>69</v>
      </c>
      <c r="AU97" s="123" t="s">
        <v>70</v>
      </c>
      <c r="AY97" s="117" t="s">
        <v>140</v>
      </c>
      <c r="BK97" s="124">
        <f>BK98+BK137+BK151+BK161+BK170</f>
        <v>0</v>
      </c>
    </row>
    <row r="98" spans="2:65" s="11" customFormat="1" ht="22.95" customHeight="1">
      <c r="B98" s="116"/>
      <c r="D98" s="117" t="s">
        <v>69</v>
      </c>
      <c r="E98" s="125" t="s">
        <v>77</v>
      </c>
      <c r="F98" s="125" t="s">
        <v>141</v>
      </c>
      <c r="J98" s="126">
        <f>BK98</f>
        <v>0</v>
      </c>
      <c r="L98" s="116"/>
      <c r="M98" s="120"/>
      <c r="P98" s="121">
        <f>SUM(P99:P136)</f>
        <v>47.101399999999991</v>
      </c>
      <c r="R98" s="121">
        <f>SUM(R99:R136)</f>
        <v>2.0080000000000002E-3</v>
      </c>
      <c r="T98" s="122">
        <f>SUM(T99:T136)</f>
        <v>8.8879999999999999</v>
      </c>
      <c r="AR98" s="117" t="s">
        <v>77</v>
      </c>
      <c r="AT98" s="123" t="s">
        <v>69</v>
      </c>
      <c r="AU98" s="123" t="s">
        <v>77</v>
      </c>
      <c r="AY98" s="117" t="s">
        <v>140</v>
      </c>
      <c r="BK98" s="124">
        <f>SUM(BK99:BK136)</f>
        <v>0</v>
      </c>
    </row>
    <row r="99" spans="2:65" s="1" customFormat="1" ht="21.75" customHeight="1">
      <c r="B99" s="29"/>
      <c r="C99" s="127" t="s">
        <v>77</v>
      </c>
      <c r="D99" s="127" t="s">
        <v>142</v>
      </c>
      <c r="E99" s="128" t="s">
        <v>143</v>
      </c>
      <c r="F99" s="129" t="s">
        <v>144</v>
      </c>
      <c r="G99" s="130" t="s">
        <v>145</v>
      </c>
      <c r="H99" s="131">
        <v>20.2</v>
      </c>
      <c r="I99" s="132"/>
      <c r="J99" s="132">
        <f>ROUND(I99*H99,2)</f>
        <v>0</v>
      </c>
      <c r="K99" s="129" t="s">
        <v>146</v>
      </c>
      <c r="L99" s="29"/>
      <c r="M99" s="133" t="s">
        <v>17</v>
      </c>
      <c r="N99" s="134" t="s">
        <v>41</v>
      </c>
      <c r="O99" s="135">
        <v>1.1579999999999999</v>
      </c>
      <c r="P99" s="135">
        <f>O99*H99</f>
        <v>23.391599999999997</v>
      </c>
      <c r="Q99" s="135">
        <v>0</v>
      </c>
      <c r="R99" s="135">
        <f>Q99*H99</f>
        <v>0</v>
      </c>
      <c r="S99" s="135">
        <v>0.44</v>
      </c>
      <c r="T99" s="136">
        <f>S99*H99</f>
        <v>8.8879999999999999</v>
      </c>
      <c r="AR99" s="137" t="s">
        <v>147</v>
      </c>
      <c r="AT99" s="137" t="s">
        <v>142</v>
      </c>
      <c r="AU99" s="137" t="s">
        <v>79</v>
      </c>
      <c r="AY99" s="17" t="s">
        <v>140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77</v>
      </c>
      <c r="BK99" s="138">
        <f>ROUND(I99*H99,2)</f>
        <v>0</v>
      </c>
      <c r="BL99" s="17" t="s">
        <v>147</v>
      </c>
      <c r="BM99" s="137" t="s">
        <v>472</v>
      </c>
    </row>
    <row r="100" spans="2:65" s="1" customFormat="1" ht="201.6">
      <c r="B100" s="29"/>
      <c r="D100" s="139" t="s">
        <v>148</v>
      </c>
      <c r="F100" s="140" t="s">
        <v>149</v>
      </c>
      <c r="L100" s="29"/>
      <c r="M100" s="141"/>
      <c r="T100" s="48"/>
      <c r="AT100" s="17" t="s">
        <v>148</v>
      </c>
      <c r="AU100" s="17" t="s">
        <v>79</v>
      </c>
    </row>
    <row r="101" spans="2:65" s="12" customFormat="1">
      <c r="B101" s="142"/>
      <c r="D101" s="139" t="s">
        <v>150</v>
      </c>
      <c r="E101" s="143" t="s">
        <v>17</v>
      </c>
      <c r="F101" s="144" t="s">
        <v>473</v>
      </c>
      <c r="H101" s="145">
        <v>20.2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31</v>
      </c>
      <c r="AX101" s="12" t="s">
        <v>77</v>
      </c>
      <c r="AY101" s="143" t="s">
        <v>140</v>
      </c>
    </row>
    <row r="102" spans="2:65" s="1" customFormat="1" ht="16.5" customHeight="1">
      <c r="B102" s="29"/>
      <c r="C102" s="127" t="s">
        <v>79</v>
      </c>
      <c r="D102" s="127" t="s">
        <v>142</v>
      </c>
      <c r="E102" s="128" t="s">
        <v>153</v>
      </c>
      <c r="F102" s="129" t="s">
        <v>154</v>
      </c>
      <c r="G102" s="130" t="s">
        <v>145</v>
      </c>
      <c r="H102" s="131">
        <v>10.5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7.5999999999999998E-2</v>
      </c>
      <c r="P102" s="135">
        <f>O102*H102</f>
        <v>0.79799999999999993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474</v>
      </c>
    </row>
    <row r="103" spans="2:65" s="1" customFormat="1" ht="86.4">
      <c r="B103" s="29"/>
      <c r="D103" s="139" t="s">
        <v>148</v>
      </c>
      <c r="F103" s="140" t="s">
        <v>155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475</v>
      </c>
      <c r="H104" s="145">
        <v>10.5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16.5" customHeight="1">
      <c r="B105" s="29"/>
      <c r="C105" s="127" t="s">
        <v>152</v>
      </c>
      <c r="D105" s="127" t="s">
        <v>142</v>
      </c>
      <c r="E105" s="128" t="s">
        <v>415</v>
      </c>
      <c r="F105" s="129" t="s">
        <v>416</v>
      </c>
      <c r="G105" s="130" t="s">
        <v>156</v>
      </c>
      <c r="H105" s="131">
        <v>6.375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0.40600000000000003</v>
      </c>
      <c r="P105" s="135">
        <f>O105*H105</f>
        <v>2.5882500000000004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476</v>
      </c>
    </row>
    <row r="106" spans="2:65" s="1" customFormat="1" ht="28.8">
      <c r="B106" s="29"/>
      <c r="D106" s="139" t="s">
        <v>148</v>
      </c>
      <c r="F106" s="140" t="s">
        <v>282</v>
      </c>
      <c r="L106" s="29"/>
      <c r="M106" s="141"/>
      <c r="T106" s="48"/>
      <c r="AT106" s="17" t="s">
        <v>148</v>
      </c>
      <c r="AU106" s="17" t="s">
        <v>79</v>
      </c>
    </row>
    <row r="107" spans="2:65" s="12" customFormat="1">
      <c r="B107" s="142"/>
      <c r="D107" s="139" t="s">
        <v>150</v>
      </c>
      <c r="E107" s="143" t="s">
        <v>17</v>
      </c>
      <c r="F107" s="144" t="s">
        <v>477</v>
      </c>
      <c r="H107" s="145">
        <v>0.67500000000000004</v>
      </c>
      <c r="L107" s="142"/>
      <c r="M107" s="146"/>
      <c r="T107" s="147"/>
      <c r="AT107" s="143" t="s">
        <v>150</v>
      </c>
      <c r="AU107" s="143" t="s">
        <v>79</v>
      </c>
      <c r="AV107" s="12" t="s">
        <v>79</v>
      </c>
      <c r="AW107" s="12" t="s">
        <v>31</v>
      </c>
      <c r="AX107" s="12" t="s">
        <v>70</v>
      </c>
      <c r="AY107" s="143" t="s">
        <v>140</v>
      </c>
    </row>
    <row r="108" spans="2:65" s="12" customFormat="1">
      <c r="B108" s="142"/>
      <c r="D108" s="139" t="s">
        <v>150</v>
      </c>
      <c r="E108" s="143" t="s">
        <v>17</v>
      </c>
      <c r="F108" s="144" t="s">
        <v>478</v>
      </c>
      <c r="H108" s="145">
        <v>1.86</v>
      </c>
      <c r="L108" s="142"/>
      <c r="M108" s="146"/>
      <c r="T108" s="147"/>
      <c r="AT108" s="143" t="s">
        <v>150</v>
      </c>
      <c r="AU108" s="143" t="s">
        <v>79</v>
      </c>
      <c r="AV108" s="12" t="s">
        <v>79</v>
      </c>
      <c r="AW108" s="12" t="s">
        <v>31</v>
      </c>
      <c r="AX108" s="12" t="s">
        <v>70</v>
      </c>
      <c r="AY108" s="143" t="s">
        <v>140</v>
      </c>
    </row>
    <row r="109" spans="2:65" s="12" customFormat="1">
      <c r="B109" s="142"/>
      <c r="D109" s="139" t="s">
        <v>150</v>
      </c>
      <c r="E109" s="143" t="s">
        <v>17</v>
      </c>
      <c r="F109" s="144" t="s">
        <v>479</v>
      </c>
      <c r="H109" s="145">
        <v>2.625</v>
      </c>
      <c r="L109" s="142"/>
      <c r="M109" s="146"/>
      <c r="T109" s="147"/>
      <c r="AT109" s="143" t="s">
        <v>150</v>
      </c>
      <c r="AU109" s="143" t="s">
        <v>79</v>
      </c>
      <c r="AV109" s="12" t="s">
        <v>79</v>
      </c>
      <c r="AW109" s="12" t="s">
        <v>31</v>
      </c>
      <c r="AX109" s="12" t="s">
        <v>70</v>
      </c>
      <c r="AY109" s="143" t="s">
        <v>140</v>
      </c>
    </row>
    <row r="110" spans="2:65" s="12" customFormat="1">
      <c r="B110" s="142"/>
      <c r="D110" s="139" t="s">
        <v>150</v>
      </c>
      <c r="E110" s="143" t="s">
        <v>17</v>
      </c>
      <c r="F110" s="144" t="s">
        <v>480</v>
      </c>
      <c r="H110" s="145">
        <v>1.2150000000000001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70</v>
      </c>
      <c r="AY110" s="143" t="s">
        <v>140</v>
      </c>
    </row>
    <row r="111" spans="2:65" s="13" customFormat="1">
      <c r="B111" s="148"/>
      <c r="D111" s="139" t="s">
        <v>150</v>
      </c>
      <c r="E111" s="149" t="s">
        <v>17</v>
      </c>
      <c r="F111" s="150" t="s">
        <v>151</v>
      </c>
      <c r="H111" s="151">
        <v>6.375</v>
      </c>
      <c r="L111" s="148"/>
      <c r="M111" s="152"/>
      <c r="T111" s="153"/>
      <c r="AT111" s="149" t="s">
        <v>150</v>
      </c>
      <c r="AU111" s="149" t="s">
        <v>79</v>
      </c>
      <c r="AV111" s="13" t="s">
        <v>147</v>
      </c>
      <c r="AW111" s="13" t="s">
        <v>31</v>
      </c>
      <c r="AX111" s="13" t="s">
        <v>77</v>
      </c>
      <c r="AY111" s="149" t="s">
        <v>140</v>
      </c>
    </row>
    <row r="112" spans="2:65" s="1" customFormat="1" ht="33" customHeight="1">
      <c r="B112" s="29"/>
      <c r="C112" s="127" t="s">
        <v>158</v>
      </c>
      <c r="D112" s="127" t="s">
        <v>142</v>
      </c>
      <c r="E112" s="128" t="s">
        <v>163</v>
      </c>
      <c r="F112" s="129" t="s">
        <v>722</v>
      </c>
      <c r="G112" s="130" t="s">
        <v>156</v>
      </c>
      <c r="H112" s="131">
        <v>6.375</v>
      </c>
      <c r="I112" s="132"/>
      <c r="J112" s="132">
        <f>ROUND(I112*H112,2)</f>
        <v>0</v>
      </c>
      <c r="K112" s="129" t="s">
        <v>146</v>
      </c>
      <c r="L112" s="29"/>
      <c r="M112" s="133" t="s">
        <v>17</v>
      </c>
      <c r="N112" s="134" t="s">
        <v>41</v>
      </c>
      <c r="O112" s="135">
        <v>8.6999999999999994E-2</v>
      </c>
      <c r="P112" s="135">
        <f>O112*H112</f>
        <v>0.55462499999999992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147</v>
      </c>
      <c r="AT112" s="137" t="s">
        <v>142</v>
      </c>
      <c r="AU112" s="137" t="s">
        <v>79</v>
      </c>
      <c r="AY112" s="17" t="s">
        <v>140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7" t="s">
        <v>77</v>
      </c>
      <c r="BK112" s="138">
        <f>ROUND(I112*H112,2)</f>
        <v>0</v>
      </c>
      <c r="BL112" s="17" t="s">
        <v>147</v>
      </c>
      <c r="BM112" s="137" t="s">
        <v>481</v>
      </c>
    </row>
    <row r="113" spans="2:65" s="1" customFormat="1" ht="57.6">
      <c r="B113" s="29"/>
      <c r="D113" s="139" t="s">
        <v>148</v>
      </c>
      <c r="F113" s="140" t="s">
        <v>161</v>
      </c>
      <c r="L113" s="29"/>
      <c r="M113" s="141"/>
      <c r="T113" s="48"/>
      <c r="AT113" s="17" t="s">
        <v>148</v>
      </c>
      <c r="AU113" s="17" t="s">
        <v>79</v>
      </c>
    </row>
    <row r="114" spans="2:65" s="1" customFormat="1" ht="21.75" customHeight="1">
      <c r="B114" s="29"/>
      <c r="C114" s="127" t="s">
        <v>160</v>
      </c>
      <c r="D114" s="127" t="s">
        <v>142</v>
      </c>
      <c r="E114" s="128" t="s">
        <v>283</v>
      </c>
      <c r="F114" s="129" t="s">
        <v>284</v>
      </c>
      <c r="G114" s="130" t="s">
        <v>156</v>
      </c>
      <c r="H114" s="131">
        <v>2.1</v>
      </c>
      <c r="I114" s="132"/>
      <c r="J114" s="132">
        <f>ROUND(I114*H114,2)</f>
        <v>0</v>
      </c>
      <c r="K114" s="129" t="s">
        <v>146</v>
      </c>
      <c r="L114" s="29"/>
      <c r="M114" s="133" t="s">
        <v>17</v>
      </c>
      <c r="N114" s="134" t="s">
        <v>41</v>
      </c>
      <c r="O114" s="135">
        <v>0.19700000000000001</v>
      </c>
      <c r="P114" s="135">
        <f>O114*H114</f>
        <v>0.41370000000000001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147</v>
      </c>
      <c r="AT114" s="137" t="s">
        <v>142</v>
      </c>
      <c r="AU114" s="137" t="s">
        <v>79</v>
      </c>
      <c r="AY114" s="17" t="s">
        <v>140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77</v>
      </c>
      <c r="BK114" s="138">
        <f>ROUND(I114*H114,2)</f>
        <v>0</v>
      </c>
      <c r="BL114" s="17" t="s">
        <v>147</v>
      </c>
      <c r="BM114" s="137" t="s">
        <v>482</v>
      </c>
    </row>
    <row r="115" spans="2:65" s="1" customFormat="1" ht="86.4">
      <c r="B115" s="29"/>
      <c r="D115" s="139" t="s">
        <v>148</v>
      </c>
      <c r="F115" s="140" t="s">
        <v>168</v>
      </c>
      <c r="L115" s="29"/>
      <c r="M115" s="141"/>
      <c r="T115" s="48"/>
      <c r="AT115" s="17" t="s">
        <v>148</v>
      </c>
      <c r="AU115" s="17" t="s">
        <v>79</v>
      </c>
    </row>
    <row r="116" spans="2:65" s="12" customFormat="1">
      <c r="B116" s="142"/>
      <c r="D116" s="139" t="s">
        <v>150</v>
      </c>
      <c r="E116" s="143" t="s">
        <v>17</v>
      </c>
      <c r="F116" s="144" t="s">
        <v>483</v>
      </c>
      <c r="H116" s="145">
        <v>2.1</v>
      </c>
      <c r="L116" s="142"/>
      <c r="M116" s="146"/>
      <c r="T116" s="147"/>
      <c r="AT116" s="143" t="s">
        <v>150</v>
      </c>
      <c r="AU116" s="143" t="s">
        <v>79</v>
      </c>
      <c r="AV116" s="12" t="s">
        <v>79</v>
      </c>
      <c r="AW116" s="12" t="s">
        <v>31</v>
      </c>
      <c r="AX116" s="12" t="s">
        <v>77</v>
      </c>
      <c r="AY116" s="143" t="s">
        <v>140</v>
      </c>
    </row>
    <row r="117" spans="2:65" s="1" customFormat="1" ht="21.75" customHeight="1">
      <c r="B117" s="29"/>
      <c r="C117" s="127" t="s">
        <v>162</v>
      </c>
      <c r="D117" s="127" t="s">
        <v>142</v>
      </c>
      <c r="E117" s="128" t="s">
        <v>715</v>
      </c>
      <c r="F117" s="129" t="s">
        <v>719</v>
      </c>
      <c r="G117" s="130" t="s">
        <v>720</v>
      </c>
      <c r="H117" s="131">
        <v>1</v>
      </c>
      <c r="I117" s="132"/>
      <c r="J117" s="132">
        <f>ROUND(I117*H117,2)</f>
        <v>0</v>
      </c>
      <c r="K117" s="129" t="s">
        <v>146</v>
      </c>
      <c r="L117" s="29"/>
      <c r="M117" s="133" t="s">
        <v>17</v>
      </c>
      <c r="N117" s="134" t="s">
        <v>41</v>
      </c>
      <c r="O117" s="135">
        <v>0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147</v>
      </c>
      <c r="AT117" s="137" t="s">
        <v>142</v>
      </c>
      <c r="AU117" s="137" t="s">
        <v>79</v>
      </c>
      <c r="AY117" s="17" t="s">
        <v>140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77</v>
      </c>
      <c r="BK117" s="138">
        <f>ROUND(I117*H117,2)</f>
        <v>0</v>
      </c>
      <c r="BL117" s="17" t="s">
        <v>147</v>
      </c>
      <c r="BM117" s="137" t="s">
        <v>484</v>
      </c>
    </row>
    <row r="118" spans="2:65" s="1" customFormat="1" ht="38.4">
      <c r="B118" s="29"/>
      <c r="D118" s="139" t="s">
        <v>148</v>
      </c>
      <c r="F118" s="140" t="s">
        <v>180</v>
      </c>
      <c r="L118" s="29"/>
      <c r="M118" s="141"/>
      <c r="T118" s="48"/>
      <c r="AT118" s="17" t="s">
        <v>148</v>
      </c>
      <c r="AU118" s="17" t="s">
        <v>79</v>
      </c>
    </row>
    <row r="119" spans="2:65" s="12" customFormat="1">
      <c r="B119" s="142"/>
      <c r="D119" s="139" t="s">
        <v>150</v>
      </c>
      <c r="F119" s="144" t="s">
        <v>485</v>
      </c>
      <c r="H119" s="145">
        <v>12.75</v>
      </c>
      <c r="L119" s="142"/>
      <c r="M119" s="146"/>
      <c r="T119" s="147"/>
      <c r="AT119" s="143" t="s">
        <v>150</v>
      </c>
      <c r="AU119" s="143" t="s">
        <v>79</v>
      </c>
      <c r="AV119" s="12" t="s">
        <v>79</v>
      </c>
      <c r="AW119" s="12" t="s">
        <v>4</v>
      </c>
      <c r="AX119" s="12" t="s">
        <v>77</v>
      </c>
      <c r="AY119" s="143" t="s">
        <v>140</v>
      </c>
    </row>
    <row r="120" spans="2:65" s="1" customFormat="1" ht="21.75" customHeight="1">
      <c r="B120" s="29"/>
      <c r="C120" s="127" t="s">
        <v>164</v>
      </c>
      <c r="D120" s="127" t="s">
        <v>142</v>
      </c>
      <c r="E120" s="128" t="s">
        <v>188</v>
      </c>
      <c r="F120" s="129" t="s">
        <v>189</v>
      </c>
      <c r="G120" s="130" t="s">
        <v>156</v>
      </c>
      <c r="H120" s="131">
        <v>6.375</v>
      </c>
      <c r="I120" s="132"/>
      <c r="J120" s="132">
        <f>ROUND(I120*H120,2)</f>
        <v>0</v>
      </c>
      <c r="K120" s="129" t="s">
        <v>146</v>
      </c>
      <c r="L120" s="29"/>
      <c r="M120" s="133" t="s">
        <v>17</v>
      </c>
      <c r="N120" s="134" t="s">
        <v>41</v>
      </c>
      <c r="O120" s="135">
        <v>8.9999999999999993E-3</v>
      </c>
      <c r="P120" s="135">
        <f>O120*H120</f>
        <v>5.7374999999999995E-2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147</v>
      </c>
      <c r="AT120" s="137" t="s">
        <v>142</v>
      </c>
      <c r="AU120" s="137" t="s">
        <v>79</v>
      </c>
      <c r="AY120" s="17" t="s">
        <v>140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77</v>
      </c>
      <c r="BK120" s="138">
        <f>ROUND(I120*H120,2)</f>
        <v>0</v>
      </c>
      <c r="BL120" s="17" t="s">
        <v>147</v>
      </c>
      <c r="BM120" s="137" t="s">
        <v>486</v>
      </c>
    </row>
    <row r="121" spans="2:65" s="1" customFormat="1" ht="105.6">
      <c r="B121" s="29"/>
      <c r="D121" s="139" t="s">
        <v>148</v>
      </c>
      <c r="F121" s="140" t="s">
        <v>190</v>
      </c>
      <c r="L121" s="29"/>
      <c r="M121" s="141"/>
      <c r="T121" s="48"/>
      <c r="AT121" s="17" t="s">
        <v>148</v>
      </c>
      <c r="AU121" s="17" t="s">
        <v>79</v>
      </c>
    </row>
    <row r="122" spans="2:65" s="1" customFormat="1" ht="21.75" customHeight="1">
      <c r="B122" s="29"/>
      <c r="C122" s="127" t="s">
        <v>165</v>
      </c>
      <c r="D122" s="127" t="s">
        <v>142</v>
      </c>
      <c r="E122" s="128" t="s">
        <v>287</v>
      </c>
      <c r="F122" s="129" t="s">
        <v>288</v>
      </c>
      <c r="G122" s="130" t="s">
        <v>145</v>
      </c>
      <c r="H122" s="131">
        <v>80.3</v>
      </c>
      <c r="I122" s="132"/>
      <c r="J122" s="132">
        <f>ROUND(I122*H122,2)</f>
        <v>0</v>
      </c>
      <c r="K122" s="129" t="s">
        <v>146</v>
      </c>
      <c r="L122" s="29"/>
      <c r="M122" s="133" t="s">
        <v>17</v>
      </c>
      <c r="N122" s="134" t="s">
        <v>41</v>
      </c>
      <c r="O122" s="135">
        <v>0.09</v>
      </c>
      <c r="P122" s="135">
        <f>O122*H122</f>
        <v>7.2269999999999994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147</v>
      </c>
      <c r="AT122" s="137" t="s">
        <v>142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487</v>
      </c>
    </row>
    <row r="123" spans="2:65" s="1" customFormat="1" ht="76.8">
      <c r="B123" s="29"/>
      <c r="D123" s="139" t="s">
        <v>148</v>
      </c>
      <c r="F123" s="140" t="s">
        <v>195</v>
      </c>
      <c r="L123" s="29"/>
      <c r="M123" s="141"/>
      <c r="T123" s="48"/>
      <c r="AT123" s="17" t="s">
        <v>148</v>
      </c>
      <c r="AU123" s="17" t="s">
        <v>79</v>
      </c>
    </row>
    <row r="124" spans="2:65" s="12" customFormat="1">
      <c r="B124" s="142"/>
      <c r="D124" s="139" t="s">
        <v>150</v>
      </c>
      <c r="E124" s="143" t="s">
        <v>17</v>
      </c>
      <c r="F124" s="144" t="s">
        <v>488</v>
      </c>
      <c r="H124" s="145">
        <v>80.3</v>
      </c>
      <c r="L124" s="142"/>
      <c r="M124" s="146"/>
      <c r="T124" s="147"/>
      <c r="AT124" s="143" t="s">
        <v>150</v>
      </c>
      <c r="AU124" s="143" t="s">
        <v>79</v>
      </c>
      <c r="AV124" s="12" t="s">
        <v>79</v>
      </c>
      <c r="AW124" s="12" t="s">
        <v>31</v>
      </c>
      <c r="AX124" s="12" t="s">
        <v>77</v>
      </c>
      <c r="AY124" s="143" t="s">
        <v>140</v>
      </c>
    </row>
    <row r="125" spans="2:65" s="1" customFormat="1" ht="21.75" customHeight="1">
      <c r="B125" s="29"/>
      <c r="C125" s="127" t="s">
        <v>166</v>
      </c>
      <c r="D125" s="127" t="s">
        <v>142</v>
      </c>
      <c r="E125" s="128" t="s">
        <v>294</v>
      </c>
      <c r="F125" s="129" t="s">
        <v>295</v>
      </c>
      <c r="G125" s="130" t="s">
        <v>145</v>
      </c>
      <c r="H125" s="131">
        <v>80.3</v>
      </c>
      <c r="I125" s="132"/>
      <c r="J125" s="132">
        <f>ROUND(I125*H125,2)</f>
        <v>0</v>
      </c>
      <c r="K125" s="129" t="s">
        <v>146</v>
      </c>
      <c r="L125" s="29"/>
      <c r="M125" s="133" t="s">
        <v>17</v>
      </c>
      <c r="N125" s="134" t="s">
        <v>41</v>
      </c>
      <c r="O125" s="135">
        <v>5.8000000000000003E-2</v>
      </c>
      <c r="P125" s="135">
        <f>O125*H125</f>
        <v>4.6574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147</v>
      </c>
      <c r="AT125" s="137" t="s">
        <v>142</v>
      </c>
      <c r="AU125" s="137" t="s">
        <v>79</v>
      </c>
      <c r="AY125" s="17" t="s">
        <v>140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77</v>
      </c>
      <c r="BK125" s="138">
        <f>ROUND(I125*H125,2)</f>
        <v>0</v>
      </c>
      <c r="BL125" s="17" t="s">
        <v>147</v>
      </c>
      <c r="BM125" s="137" t="s">
        <v>489</v>
      </c>
    </row>
    <row r="126" spans="2:65" s="1" customFormat="1" ht="115.2">
      <c r="B126" s="29"/>
      <c r="D126" s="139" t="s">
        <v>148</v>
      </c>
      <c r="F126" s="140" t="s">
        <v>202</v>
      </c>
      <c r="L126" s="29"/>
      <c r="M126" s="141"/>
      <c r="T126" s="48"/>
      <c r="AT126" s="17" t="s">
        <v>148</v>
      </c>
      <c r="AU126" s="17" t="s">
        <v>79</v>
      </c>
    </row>
    <row r="127" spans="2:65" s="1" customFormat="1" ht="16.5" customHeight="1">
      <c r="B127" s="29"/>
      <c r="C127" s="160" t="s">
        <v>167</v>
      </c>
      <c r="D127" s="160" t="s">
        <v>171</v>
      </c>
      <c r="E127" s="161" t="s">
        <v>203</v>
      </c>
      <c r="F127" s="162" t="s">
        <v>204</v>
      </c>
      <c r="G127" s="163" t="s">
        <v>205</v>
      </c>
      <c r="H127" s="164">
        <v>2.008</v>
      </c>
      <c r="I127" s="165"/>
      <c r="J127" s="165">
        <f>ROUND(I127*H127,2)</f>
        <v>0</v>
      </c>
      <c r="K127" s="162" t="s">
        <v>146</v>
      </c>
      <c r="L127" s="166"/>
      <c r="M127" s="167" t="s">
        <v>17</v>
      </c>
      <c r="N127" s="168" t="s">
        <v>41</v>
      </c>
      <c r="O127" s="135">
        <v>0</v>
      </c>
      <c r="P127" s="135">
        <f>O127*H127</f>
        <v>0</v>
      </c>
      <c r="Q127" s="135">
        <v>1E-3</v>
      </c>
      <c r="R127" s="135">
        <f>Q127*H127</f>
        <v>2.0080000000000002E-3</v>
      </c>
      <c r="S127" s="135">
        <v>0</v>
      </c>
      <c r="T127" s="136">
        <f>S127*H127</f>
        <v>0</v>
      </c>
      <c r="AR127" s="137" t="s">
        <v>160</v>
      </c>
      <c r="AT127" s="137" t="s">
        <v>171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490</v>
      </c>
    </row>
    <row r="128" spans="2:65" s="12" customFormat="1">
      <c r="B128" s="142"/>
      <c r="D128" s="139" t="s">
        <v>150</v>
      </c>
      <c r="F128" s="144" t="s">
        <v>491</v>
      </c>
      <c r="H128" s="145">
        <v>2.008</v>
      </c>
      <c r="L128" s="142"/>
      <c r="M128" s="146"/>
      <c r="T128" s="147"/>
      <c r="AT128" s="143" t="s">
        <v>150</v>
      </c>
      <c r="AU128" s="143" t="s">
        <v>79</v>
      </c>
      <c r="AV128" s="12" t="s">
        <v>79</v>
      </c>
      <c r="AW128" s="12" t="s">
        <v>4</v>
      </c>
      <c r="AX128" s="12" t="s">
        <v>77</v>
      </c>
      <c r="AY128" s="143" t="s">
        <v>140</v>
      </c>
    </row>
    <row r="129" spans="2:65" s="1" customFormat="1" ht="16.5" customHeight="1">
      <c r="B129" s="29"/>
      <c r="C129" s="127" t="s">
        <v>169</v>
      </c>
      <c r="D129" s="127" t="s">
        <v>142</v>
      </c>
      <c r="E129" s="128" t="s">
        <v>320</v>
      </c>
      <c r="F129" s="129" t="s">
        <v>321</v>
      </c>
      <c r="G129" s="130" t="s">
        <v>145</v>
      </c>
      <c r="H129" s="131">
        <v>26.73</v>
      </c>
      <c r="I129" s="132"/>
      <c r="J129" s="132">
        <f>ROUND(I129*H129,2)</f>
        <v>0</v>
      </c>
      <c r="K129" s="129" t="s">
        <v>146</v>
      </c>
      <c r="L129" s="29"/>
      <c r="M129" s="133" t="s">
        <v>17</v>
      </c>
      <c r="N129" s="134" t="s">
        <v>41</v>
      </c>
      <c r="O129" s="135">
        <v>2.5000000000000001E-2</v>
      </c>
      <c r="P129" s="135">
        <f>O129*H129</f>
        <v>0.66825000000000001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147</v>
      </c>
      <c r="AT129" s="137" t="s">
        <v>142</v>
      </c>
      <c r="AU129" s="137" t="s">
        <v>79</v>
      </c>
      <c r="AY129" s="17" t="s">
        <v>140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77</v>
      </c>
      <c r="BK129" s="138">
        <f>ROUND(I129*H129,2)</f>
        <v>0</v>
      </c>
      <c r="BL129" s="17" t="s">
        <v>147</v>
      </c>
      <c r="BM129" s="137" t="s">
        <v>492</v>
      </c>
    </row>
    <row r="130" spans="2:65" s="1" customFormat="1" ht="96">
      <c r="B130" s="29"/>
      <c r="D130" s="139" t="s">
        <v>148</v>
      </c>
      <c r="F130" s="140" t="s">
        <v>322</v>
      </c>
      <c r="L130" s="29"/>
      <c r="M130" s="141"/>
      <c r="T130" s="48"/>
      <c r="AT130" s="17" t="s">
        <v>148</v>
      </c>
      <c r="AU130" s="17" t="s">
        <v>79</v>
      </c>
    </row>
    <row r="131" spans="2:65" s="12" customFormat="1">
      <c r="B131" s="142"/>
      <c r="D131" s="139" t="s">
        <v>150</v>
      </c>
      <c r="E131" s="143" t="s">
        <v>17</v>
      </c>
      <c r="F131" s="144" t="s">
        <v>493</v>
      </c>
      <c r="H131" s="145">
        <v>26.73</v>
      </c>
      <c r="L131" s="142"/>
      <c r="M131" s="146"/>
      <c r="T131" s="147"/>
      <c r="AT131" s="143" t="s">
        <v>150</v>
      </c>
      <c r="AU131" s="143" t="s">
        <v>79</v>
      </c>
      <c r="AV131" s="12" t="s">
        <v>79</v>
      </c>
      <c r="AW131" s="12" t="s">
        <v>31</v>
      </c>
      <c r="AX131" s="12" t="s">
        <v>77</v>
      </c>
      <c r="AY131" s="143" t="s">
        <v>140</v>
      </c>
    </row>
    <row r="132" spans="2:65" s="1" customFormat="1" ht="21.75" customHeight="1">
      <c r="B132" s="29"/>
      <c r="C132" s="127" t="s">
        <v>8</v>
      </c>
      <c r="D132" s="127" t="s">
        <v>142</v>
      </c>
      <c r="E132" s="128" t="s">
        <v>207</v>
      </c>
      <c r="F132" s="129" t="s">
        <v>208</v>
      </c>
      <c r="G132" s="130" t="s">
        <v>145</v>
      </c>
      <c r="H132" s="131">
        <v>80.3</v>
      </c>
      <c r="I132" s="132"/>
      <c r="J132" s="132">
        <f>ROUND(I132*H132,2)</f>
        <v>0</v>
      </c>
      <c r="K132" s="129" t="s">
        <v>146</v>
      </c>
      <c r="L132" s="29"/>
      <c r="M132" s="133" t="s">
        <v>17</v>
      </c>
      <c r="N132" s="134" t="s">
        <v>41</v>
      </c>
      <c r="O132" s="135">
        <v>0.08</v>
      </c>
      <c r="P132" s="135">
        <f>O132*H132</f>
        <v>6.4239999999999995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147</v>
      </c>
      <c r="AT132" s="137" t="s">
        <v>142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494</v>
      </c>
    </row>
    <row r="133" spans="2:65" s="1" customFormat="1" ht="48">
      <c r="B133" s="29"/>
      <c r="D133" s="139" t="s">
        <v>148</v>
      </c>
      <c r="F133" s="140" t="s">
        <v>209</v>
      </c>
      <c r="L133" s="29"/>
      <c r="M133" s="141"/>
      <c r="T133" s="48"/>
      <c r="AT133" s="17" t="s">
        <v>148</v>
      </c>
      <c r="AU133" s="17" t="s">
        <v>79</v>
      </c>
    </row>
    <row r="134" spans="2:65" s="12" customFormat="1">
      <c r="B134" s="142"/>
      <c r="D134" s="139" t="s">
        <v>150</v>
      </c>
      <c r="E134" s="143" t="s">
        <v>17</v>
      </c>
      <c r="F134" s="144" t="s">
        <v>488</v>
      </c>
      <c r="H134" s="145">
        <v>80.3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31</v>
      </c>
      <c r="AX134" s="12" t="s">
        <v>77</v>
      </c>
      <c r="AY134" s="143" t="s">
        <v>140</v>
      </c>
    </row>
    <row r="135" spans="2:65" s="1" customFormat="1" ht="21.75" customHeight="1">
      <c r="B135" s="29"/>
      <c r="C135" s="127" t="s">
        <v>170</v>
      </c>
      <c r="D135" s="127" t="s">
        <v>142</v>
      </c>
      <c r="E135" s="128" t="s">
        <v>296</v>
      </c>
      <c r="F135" s="129" t="s">
        <v>297</v>
      </c>
      <c r="G135" s="130" t="s">
        <v>145</v>
      </c>
      <c r="H135" s="131">
        <v>80.3</v>
      </c>
      <c r="I135" s="132"/>
      <c r="J135" s="132">
        <f>ROUND(I135*H135,2)</f>
        <v>0</v>
      </c>
      <c r="K135" s="129" t="s">
        <v>146</v>
      </c>
      <c r="L135" s="29"/>
      <c r="M135" s="133" t="s">
        <v>17</v>
      </c>
      <c r="N135" s="134" t="s">
        <v>41</v>
      </c>
      <c r="O135" s="135">
        <v>4.0000000000000001E-3</v>
      </c>
      <c r="P135" s="135">
        <f>O135*H135</f>
        <v>0.32119999999999999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147</v>
      </c>
      <c r="AT135" s="137" t="s">
        <v>142</v>
      </c>
      <c r="AU135" s="137" t="s">
        <v>79</v>
      </c>
      <c r="AY135" s="17" t="s">
        <v>140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77</v>
      </c>
      <c r="BK135" s="138">
        <f>ROUND(I135*H135,2)</f>
        <v>0</v>
      </c>
      <c r="BL135" s="17" t="s">
        <v>147</v>
      </c>
      <c r="BM135" s="137" t="s">
        <v>495</v>
      </c>
    </row>
    <row r="136" spans="2:65" s="1" customFormat="1" ht="124.8">
      <c r="B136" s="29"/>
      <c r="D136" s="139" t="s">
        <v>148</v>
      </c>
      <c r="F136" s="140" t="s">
        <v>214</v>
      </c>
      <c r="L136" s="29"/>
      <c r="M136" s="141"/>
      <c r="T136" s="48"/>
      <c r="AT136" s="17" t="s">
        <v>148</v>
      </c>
      <c r="AU136" s="17" t="s">
        <v>79</v>
      </c>
    </row>
    <row r="137" spans="2:65" s="11" customFormat="1" ht="22.95" customHeight="1">
      <c r="B137" s="116"/>
      <c r="D137" s="117" t="s">
        <v>69</v>
      </c>
      <c r="E137" s="125" t="s">
        <v>157</v>
      </c>
      <c r="F137" s="125" t="s">
        <v>215</v>
      </c>
      <c r="J137" s="126">
        <f>BK137</f>
        <v>0</v>
      </c>
      <c r="L137" s="116"/>
      <c r="M137" s="120"/>
      <c r="P137" s="121">
        <f>SUM(P138:P150)</f>
        <v>17.500420000000002</v>
      </c>
      <c r="R137" s="121">
        <f>SUM(R138:R150)</f>
        <v>5.0849760000000002</v>
      </c>
      <c r="T137" s="122">
        <f>SUM(T138:T150)</f>
        <v>0</v>
      </c>
      <c r="AR137" s="117" t="s">
        <v>77</v>
      </c>
      <c r="AT137" s="123" t="s">
        <v>69</v>
      </c>
      <c r="AU137" s="123" t="s">
        <v>77</v>
      </c>
      <c r="AY137" s="117" t="s">
        <v>140</v>
      </c>
      <c r="BK137" s="124">
        <f>SUM(BK138:BK150)</f>
        <v>0</v>
      </c>
    </row>
    <row r="138" spans="2:65" s="1" customFormat="1" ht="16.5" customHeight="1">
      <c r="B138" s="29"/>
      <c r="C138" s="127" t="s">
        <v>173</v>
      </c>
      <c r="D138" s="127" t="s">
        <v>142</v>
      </c>
      <c r="E138" s="128" t="s">
        <v>216</v>
      </c>
      <c r="F138" s="129" t="s">
        <v>217</v>
      </c>
      <c r="G138" s="130" t="s">
        <v>145</v>
      </c>
      <c r="H138" s="131">
        <v>27.17</v>
      </c>
      <c r="I138" s="132"/>
      <c r="J138" s="132">
        <f>ROUND(I138*H138,2)</f>
        <v>0</v>
      </c>
      <c r="K138" s="129" t="s">
        <v>146</v>
      </c>
      <c r="L138" s="29"/>
      <c r="M138" s="133" t="s">
        <v>17</v>
      </c>
      <c r="N138" s="134" t="s">
        <v>41</v>
      </c>
      <c r="O138" s="135">
        <v>2.5999999999999999E-2</v>
      </c>
      <c r="P138" s="135">
        <f>O138*H138</f>
        <v>0.70642000000000005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147</v>
      </c>
      <c r="AT138" s="137" t="s">
        <v>142</v>
      </c>
      <c r="AU138" s="137" t="s">
        <v>79</v>
      </c>
      <c r="AY138" s="17" t="s">
        <v>140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77</v>
      </c>
      <c r="BK138" s="138">
        <f>ROUND(I138*H138,2)</f>
        <v>0</v>
      </c>
      <c r="BL138" s="17" t="s">
        <v>147</v>
      </c>
      <c r="BM138" s="137" t="s">
        <v>496</v>
      </c>
    </row>
    <row r="139" spans="2:65" s="12" customFormat="1">
      <c r="B139" s="142"/>
      <c r="D139" s="139" t="s">
        <v>150</v>
      </c>
      <c r="E139" s="143" t="s">
        <v>17</v>
      </c>
      <c r="F139" s="144" t="s">
        <v>497</v>
      </c>
      <c r="H139" s="145">
        <v>27.17</v>
      </c>
      <c r="L139" s="142"/>
      <c r="M139" s="146"/>
      <c r="T139" s="147"/>
      <c r="AT139" s="143" t="s">
        <v>150</v>
      </c>
      <c r="AU139" s="143" t="s">
        <v>79</v>
      </c>
      <c r="AV139" s="12" t="s">
        <v>79</v>
      </c>
      <c r="AW139" s="12" t="s">
        <v>31</v>
      </c>
      <c r="AX139" s="12" t="s">
        <v>77</v>
      </c>
      <c r="AY139" s="143" t="s">
        <v>140</v>
      </c>
    </row>
    <row r="140" spans="2:65" s="1" customFormat="1" ht="33" customHeight="1">
      <c r="B140" s="29"/>
      <c r="C140" s="127" t="s">
        <v>174</v>
      </c>
      <c r="D140" s="127" t="s">
        <v>142</v>
      </c>
      <c r="E140" s="128" t="s">
        <v>385</v>
      </c>
      <c r="F140" s="129" t="s">
        <v>386</v>
      </c>
      <c r="G140" s="130" t="s">
        <v>145</v>
      </c>
      <c r="H140" s="131">
        <v>23.2</v>
      </c>
      <c r="I140" s="132"/>
      <c r="J140" s="132">
        <f>ROUND(I140*H140,2)</f>
        <v>0</v>
      </c>
      <c r="K140" s="129" t="s">
        <v>146</v>
      </c>
      <c r="L140" s="29"/>
      <c r="M140" s="133" t="s">
        <v>17</v>
      </c>
      <c r="N140" s="134" t="s">
        <v>41</v>
      </c>
      <c r="O140" s="135">
        <v>0.72</v>
      </c>
      <c r="P140" s="135">
        <f>O140*H140</f>
        <v>16.704000000000001</v>
      </c>
      <c r="Q140" s="135">
        <v>8.4250000000000005E-2</v>
      </c>
      <c r="R140" s="135">
        <f>Q140*H140</f>
        <v>1.9546000000000001</v>
      </c>
      <c r="S140" s="135">
        <v>0</v>
      </c>
      <c r="T140" s="136">
        <f>S140*H140</f>
        <v>0</v>
      </c>
      <c r="AR140" s="137" t="s">
        <v>147</v>
      </c>
      <c r="AT140" s="137" t="s">
        <v>142</v>
      </c>
      <c r="AU140" s="137" t="s">
        <v>79</v>
      </c>
      <c r="AY140" s="17" t="s">
        <v>140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77</v>
      </c>
      <c r="BK140" s="138">
        <f>ROUND(I140*H140,2)</f>
        <v>0</v>
      </c>
      <c r="BL140" s="17" t="s">
        <v>147</v>
      </c>
      <c r="BM140" s="137" t="s">
        <v>498</v>
      </c>
    </row>
    <row r="141" spans="2:65" s="1" customFormat="1" ht="115.2">
      <c r="B141" s="29"/>
      <c r="D141" s="139" t="s">
        <v>148</v>
      </c>
      <c r="F141" s="140" t="s">
        <v>388</v>
      </c>
      <c r="L141" s="29"/>
      <c r="M141" s="141"/>
      <c r="T141" s="48"/>
      <c r="AT141" s="17" t="s">
        <v>148</v>
      </c>
      <c r="AU141" s="17" t="s">
        <v>79</v>
      </c>
    </row>
    <row r="142" spans="2:65" s="12" customFormat="1">
      <c r="B142" s="142"/>
      <c r="D142" s="139" t="s">
        <v>150</v>
      </c>
      <c r="E142" s="143" t="s">
        <v>17</v>
      </c>
      <c r="F142" s="144" t="s">
        <v>499</v>
      </c>
      <c r="H142" s="145">
        <v>1.5</v>
      </c>
      <c r="L142" s="142"/>
      <c r="M142" s="146"/>
      <c r="T142" s="147"/>
      <c r="AT142" s="143" t="s">
        <v>150</v>
      </c>
      <c r="AU142" s="143" t="s">
        <v>79</v>
      </c>
      <c r="AV142" s="12" t="s">
        <v>79</v>
      </c>
      <c r="AW142" s="12" t="s">
        <v>31</v>
      </c>
      <c r="AX142" s="12" t="s">
        <v>70</v>
      </c>
      <c r="AY142" s="143" t="s">
        <v>140</v>
      </c>
    </row>
    <row r="143" spans="2:65" s="12" customFormat="1">
      <c r="B143" s="142"/>
      <c r="D143" s="139" t="s">
        <v>150</v>
      </c>
      <c r="E143" s="143" t="s">
        <v>17</v>
      </c>
      <c r="F143" s="144" t="s">
        <v>500</v>
      </c>
      <c r="H143" s="145">
        <v>21.7</v>
      </c>
      <c r="L143" s="142"/>
      <c r="M143" s="146"/>
      <c r="T143" s="147"/>
      <c r="AT143" s="143" t="s">
        <v>150</v>
      </c>
      <c r="AU143" s="143" t="s">
        <v>79</v>
      </c>
      <c r="AV143" s="12" t="s">
        <v>79</v>
      </c>
      <c r="AW143" s="12" t="s">
        <v>31</v>
      </c>
      <c r="AX143" s="12" t="s">
        <v>70</v>
      </c>
      <c r="AY143" s="143" t="s">
        <v>140</v>
      </c>
    </row>
    <row r="144" spans="2:65" s="13" customFormat="1">
      <c r="B144" s="148"/>
      <c r="D144" s="139" t="s">
        <v>150</v>
      </c>
      <c r="E144" s="149" t="s">
        <v>17</v>
      </c>
      <c r="F144" s="150" t="s">
        <v>151</v>
      </c>
      <c r="H144" s="151">
        <v>23.2</v>
      </c>
      <c r="L144" s="148"/>
      <c r="M144" s="152"/>
      <c r="T144" s="153"/>
      <c r="AT144" s="149" t="s">
        <v>150</v>
      </c>
      <c r="AU144" s="149" t="s">
        <v>79</v>
      </c>
      <c r="AV144" s="13" t="s">
        <v>147</v>
      </c>
      <c r="AW144" s="13" t="s">
        <v>31</v>
      </c>
      <c r="AX144" s="13" t="s">
        <v>77</v>
      </c>
      <c r="AY144" s="149" t="s">
        <v>140</v>
      </c>
    </row>
    <row r="145" spans="2:65" s="1" customFormat="1" ht="16.5" customHeight="1">
      <c r="B145" s="29"/>
      <c r="C145" s="160" t="s">
        <v>175</v>
      </c>
      <c r="D145" s="160" t="s">
        <v>171</v>
      </c>
      <c r="E145" s="161" t="s">
        <v>391</v>
      </c>
      <c r="F145" s="162" t="s">
        <v>392</v>
      </c>
      <c r="G145" s="163" t="s">
        <v>145</v>
      </c>
      <c r="H145" s="164">
        <v>22.350999999999999</v>
      </c>
      <c r="I145" s="165"/>
      <c r="J145" s="165">
        <f>ROUND(I145*H145,2)</f>
        <v>0</v>
      </c>
      <c r="K145" s="162" t="s">
        <v>146</v>
      </c>
      <c r="L145" s="166"/>
      <c r="M145" s="167" t="s">
        <v>17</v>
      </c>
      <c r="N145" s="168" t="s">
        <v>41</v>
      </c>
      <c r="O145" s="135">
        <v>0</v>
      </c>
      <c r="P145" s="135">
        <f>O145*H145</f>
        <v>0</v>
      </c>
      <c r="Q145" s="135">
        <v>0.13100000000000001</v>
      </c>
      <c r="R145" s="135">
        <f>Q145*H145</f>
        <v>2.9279809999999999</v>
      </c>
      <c r="S145" s="135">
        <v>0</v>
      </c>
      <c r="T145" s="136">
        <f>S145*H145</f>
        <v>0</v>
      </c>
      <c r="AR145" s="137" t="s">
        <v>160</v>
      </c>
      <c r="AT145" s="137" t="s">
        <v>171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501</v>
      </c>
    </row>
    <row r="146" spans="2:65" s="12" customFormat="1">
      <c r="B146" s="142"/>
      <c r="D146" s="139" t="s">
        <v>150</v>
      </c>
      <c r="F146" s="144" t="s">
        <v>502</v>
      </c>
      <c r="H146" s="145">
        <v>22.350999999999999</v>
      </c>
      <c r="L146" s="142"/>
      <c r="M146" s="146"/>
      <c r="T146" s="147"/>
      <c r="AT146" s="143" t="s">
        <v>150</v>
      </c>
      <c r="AU146" s="143" t="s">
        <v>79</v>
      </c>
      <c r="AV146" s="12" t="s">
        <v>79</v>
      </c>
      <c r="AW146" s="12" t="s">
        <v>4</v>
      </c>
      <c r="AX146" s="12" t="s">
        <v>77</v>
      </c>
      <c r="AY146" s="143" t="s">
        <v>140</v>
      </c>
    </row>
    <row r="147" spans="2:65" s="1" customFormat="1" ht="16.5" customHeight="1">
      <c r="B147" s="29"/>
      <c r="C147" s="160" t="s">
        <v>176</v>
      </c>
      <c r="D147" s="160" t="s">
        <v>171</v>
      </c>
      <c r="E147" s="161" t="s">
        <v>395</v>
      </c>
      <c r="F147" s="162" t="s">
        <v>396</v>
      </c>
      <c r="G147" s="163" t="s">
        <v>145</v>
      </c>
      <c r="H147" s="164">
        <v>1.5449999999999999</v>
      </c>
      <c r="I147" s="165"/>
      <c r="J147" s="165">
        <f>ROUND(I147*H147,2)</f>
        <v>0</v>
      </c>
      <c r="K147" s="162" t="s">
        <v>146</v>
      </c>
      <c r="L147" s="166"/>
      <c r="M147" s="167" t="s">
        <v>17</v>
      </c>
      <c r="N147" s="168" t="s">
        <v>41</v>
      </c>
      <c r="O147" s="135">
        <v>0</v>
      </c>
      <c r="P147" s="135">
        <f>O147*H147</f>
        <v>0</v>
      </c>
      <c r="Q147" s="135">
        <v>0.13100000000000001</v>
      </c>
      <c r="R147" s="135">
        <f>Q147*H147</f>
        <v>0.20239499999999999</v>
      </c>
      <c r="S147" s="135">
        <v>0</v>
      </c>
      <c r="T147" s="136">
        <f>S147*H147</f>
        <v>0</v>
      </c>
      <c r="AR147" s="137" t="s">
        <v>160</v>
      </c>
      <c r="AT147" s="137" t="s">
        <v>171</v>
      </c>
      <c r="AU147" s="137" t="s">
        <v>79</v>
      </c>
      <c r="AY147" s="17" t="s">
        <v>140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77</v>
      </c>
      <c r="BK147" s="138">
        <f>ROUND(I147*H147,2)</f>
        <v>0</v>
      </c>
      <c r="BL147" s="17" t="s">
        <v>147</v>
      </c>
      <c r="BM147" s="137" t="s">
        <v>503</v>
      </c>
    </row>
    <row r="148" spans="2:65" s="12" customFormat="1">
      <c r="B148" s="142"/>
      <c r="D148" s="139" t="s">
        <v>150</v>
      </c>
      <c r="F148" s="144" t="s">
        <v>399</v>
      </c>
      <c r="H148" s="145">
        <v>1.5449999999999999</v>
      </c>
      <c r="L148" s="142"/>
      <c r="M148" s="146"/>
      <c r="T148" s="147"/>
      <c r="AT148" s="143" t="s">
        <v>150</v>
      </c>
      <c r="AU148" s="143" t="s">
        <v>79</v>
      </c>
      <c r="AV148" s="12" t="s">
        <v>79</v>
      </c>
      <c r="AW148" s="12" t="s">
        <v>4</v>
      </c>
      <c r="AX148" s="12" t="s">
        <v>77</v>
      </c>
      <c r="AY148" s="143" t="s">
        <v>140</v>
      </c>
    </row>
    <row r="149" spans="2:65" s="1" customFormat="1" ht="33" customHeight="1">
      <c r="B149" s="29"/>
      <c r="C149" s="127" t="s">
        <v>7</v>
      </c>
      <c r="D149" s="127" t="s">
        <v>142</v>
      </c>
      <c r="E149" s="128" t="s">
        <v>400</v>
      </c>
      <c r="F149" s="129" t="s">
        <v>401</v>
      </c>
      <c r="G149" s="130" t="s">
        <v>145</v>
      </c>
      <c r="H149" s="131">
        <v>1.5</v>
      </c>
      <c r="I149" s="132"/>
      <c r="J149" s="132">
        <f>ROUND(I149*H149,2)</f>
        <v>0</v>
      </c>
      <c r="K149" s="129" t="s">
        <v>146</v>
      </c>
      <c r="L149" s="29"/>
      <c r="M149" s="133" t="s">
        <v>17</v>
      </c>
      <c r="N149" s="134" t="s">
        <v>41</v>
      </c>
      <c r="O149" s="135">
        <v>0.06</v>
      </c>
      <c r="P149" s="135">
        <f>O149*H149</f>
        <v>0.09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147</v>
      </c>
      <c r="AT149" s="137" t="s">
        <v>142</v>
      </c>
      <c r="AU149" s="137" t="s">
        <v>79</v>
      </c>
      <c r="AY149" s="17" t="s">
        <v>140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7" t="s">
        <v>77</v>
      </c>
      <c r="BK149" s="138">
        <f>ROUND(I149*H149,2)</f>
        <v>0</v>
      </c>
      <c r="BL149" s="17" t="s">
        <v>147</v>
      </c>
      <c r="BM149" s="137" t="s">
        <v>504</v>
      </c>
    </row>
    <row r="150" spans="2:65" s="1" customFormat="1" ht="115.2">
      <c r="B150" s="29"/>
      <c r="D150" s="139" t="s">
        <v>148</v>
      </c>
      <c r="F150" s="140" t="s">
        <v>388</v>
      </c>
      <c r="L150" s="29"/>
      <c r="M150" s="141"/>
      <c r="T150" s="48"/>
      <c r="AT150" s="17" t="s">
        <v>148</v>
      </c>
      <c r="AU150" s="17" t="s">
        <v>79</v>
      </c>
    </row>
    <row r="151" spans="2:65" s="11" customFormat="1" ht="22.95" customHeight="1">
      <c r="B151" s="116"/>
      <c r="D151" s="117" t="s">
        <v>69</v>
      </c>
      <c r="E151" s="125" t="s">
        <v>162</v>
      </c>
      <c r="F151" s="125" t="s">
        <v>237</v>
      </c>
      <c r="J151" s="126">
        <f>BK151</f>
        <v>0</v>
      </c>
      <c r="L151" s="116"/>
      <c r="M151" s="120"/>
      <c r="P151" s="121">
        <f>SUM(P152:P160)</f>
        <v>6.5200000000000005</v>
      </c>
      <c r="R151" s="121">
        <f>SUM(R152:R160)</f>
        <v>4.4586899999999998</v>
      </c>
      <c r="T151" s="122">
        <f>SUM(T152:T160)</f>
        <v>0.432</v>
      </c>
      <c r="AR151" s="117" t="s">
        <v>77</v>
      </c>
      <c r="AT151" s="123" t="s">
        <v>69</v>
      </c>
      <c r="AU151" s="123" t="s">
        <v>77</v>
      </c>
      <c r="AY151" s="117" t="s">
        <v>140</v>
      </c>
      <c r="BK151" s="124">
        <f>SUM(BK152:BK160)</f>
        <v>0</v>
      </c>
    </row>
    <row r="152" spans="2:65" s="1" customFormat="1" ht="16.5" customHeight="1">
      <c r="B152" s="29"/>
      <c r="C152" s="127" t="s">
        <v>181</v>
      </c>
      <c r="D152" s="127" t="s">
        <v>142</v>
      </c>
      <c r="E152" s="128" t="s">
        <v>505</v>
      </c>
      <c r="F152" s="129" t="s">
        <v>506</v>
      </c>
      <c r="G152" s="130" t="s">
        <v>239</v>
      </c>
      <c r="H152" s="131">
        <v>4</v>
      </c>
      <c r="I152" s="132"/>
      <c r="J152" s="132">
        <f>ROUND(I152*H152,2)</f>
        <v>0</v>
      </c>
      <c r="K152" s="129" t="s">
        <v>146</v>
      </c>
      <c r="L152" s="29"/>
      <c r="M152" s="133" t="s">
        <v>17</v>
      </c>
      <c r="N152" s="134" t="s">
        <v>41</v>
      </c>
      <c r="O152" s="135">
        <v>0.29499999999999998</v>
      </c>
      <c r="P152" s="135">
        <f>O152*H152</f>
        <v>1.18</v>
      </c>
      <c r="Q152" s="135">
        <v>0.10931</v>
      </c>
      <c r="R152" s="135">
        <f>Q152*H152</f>
        <v>0.43724000000000002</v>
      </c>
      <c r="S152" s="135">
        <v>0</v>
      </c>
      <c r="T152" s="136">
        <f>S152*H152</f>
        <v>0</v>
      </c>
      <c r="AR152" s="137" t="s">
        <v>147</v>
      </c>
      <c r="AT152" s="137" t="s">
        <v>142</v>
      </c>
      <c r="AU152" s="137" t="s">
        <v>79</v>
      </c>
      <c r="AY152" s="17" t="s">
        <v>140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7" t="s">
        <v>77</v>
      </c>
      <c r="BK152" s="138">
        <f>ROUND(I152*H152,2)</f>
        <v>0</v>
      </c>
      <c r="BL152" s="17" t="s">
        <v>147</v>
      </c>
      <c r="BM152" s="137" t="s">
        <v>507</v>
      </c>
    </row>
    <row r="153" spans="2:65" s="1" customFormat="1" ht="67.2">
      <c r="B153" s="29"/>
      <c r="D153" s="139" t="s">
        <v>148</v>
      </c>
      <c r="F153" s="140" t="s">
        <v>508</v>
      </c>
      <c r="L153" s="29"/>
      <c r="M153" s="141"/>
      <c r="T153" s="48"/>
      <c r="AT153" s="17" t="s">
        <v>148</v>
      </c>
      <c r="AU153" s="17" t="s">
        <v>79</v>
      </c>
    </row>
    <row r="154" spans="2:65" s="1" customFormat="1" ht="16.5" customHeight="1">
      <c r="B154" s="29"/>
      <c r="C154" s="160" t="s">
        <v>182</v>
      </c>
      <c r="D154" s="160" t="s">
        <v>171</v>
      </c>
      <c r="E154" s="161" t="s">
        <v>509</v>
      </c>
      <c r="F154" s="162" t="s">
        <v>510</v>
      </c>
      <c r="G154" s="163" t="s">
        <v>239</v>
      </c>
      <c r="H154" s="164">
        <v>4</v>
      </c>
      <c r="I154" s="165"/>
      <c r="J154" s="165">
        <f>ROUND(I154*H154,2)</f>
        <v>0</v>
      </c>
      <c r="K154" s="162" t="s">
        <v>146</v>
      </c>
      <c r="L154" s="166"/>
      <c r="M154" s="167" t="s">
        <v>17</v>
      </c>
      <c r="N154" s="168" t="s">
        <v>41</v>
      </c>
      <c r="O154" s="135">
        <v>0</v>
      </c>
      <c r="P154" s="135">
        <f>O154*H154</f>
        <v>0</v>
      </c>
      <c r="Q154" s="135">
        <v>6.0000000000000001E-3</v>
      </c>
      <c r="R154" s="135">
        <f>Q154*H154</f>
        <v>2.4E-2</v>
      </c>
      <c r="S154" s="135">
        <v>0</v>
      </c>
      <c r="T154" s="136">
        <f>S154*H154</f>
        <v>0</v>
      </c>
      <c r="AR154" s="137" t="s">
        <v>160</v>
      </c>
      <c r="AT154" s="137" t="s">
        <v>171</v>
      </c>
      <c r="AU154" s="137" t="s">
        <v>79</v>
      </c>
      <c r="AY154" s="17" t="s">
        <v>140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77</v>
      </c>
      <c r="BK154" s="138">
        <f>ROUND(I154*H154,2)</f>
        <v>0</v>
      </c>
      <c r="BL154" s="17" t="s">
        <v>147</v>
      </c>
      <c r="BM154" s="137" t="s">
        <v>511</v>
      </c>
    </row>
    <row r="155" spans="2:65" s="1" customFormat="1" ht="21.75" customHeight="1">
      <c r="B155" s="29"/>
      <c r="C155" s="127" t="s">
        <v>186</v>
      </c>
      <c r="D155" s="127" t="s">
        <v>142</v>
      </c>
      <c r="E155" s="128" t="s">
        <v>403</v>
      </c>
      <c r="F155" s="129" t="s">
        <v>404</v>
      </c>
      <c r="G155" s="130" t="s">
        <v>240</v>
      </c>
      <c r="H155" s="131">
        <v>31</v>
      </c>
      <c r="I155" s="132"/>
      <c r="J155" s="132">
        <f>ROUND(I155*H155,2)</f>
        <v>0</v>
      </c>
      <c r="K155" s="129" t="s">
        <v>146</v>
      </c>
      <c r="L155" s="29"/>
      <c r="M155" s="133" t="s">
        <v>17</v>
      </c>
      <c r="N155" s="134" t="s">
        <v>41</v>
      </c>
      <c r="O155" s="135">
        <v>0.14000000000000001</v>
      </c>
      <c r="P155" s="135">
        <f>O155*H155</f>
        <v>4.3400000000000007</v>
      </c>
      <c r="Q155" s="135">
        <v>0.10095</v>
      </c>
      <c r="R155" s="135">
        <f>Q155*H155</f>
        <v>3.1294499999999998</v>
      </c>
      <c r="S155" s="135">
        <v>0</v>
      </c>
      <c r="T155" s="136">
        <f>S155*H155</f>
        <v>0</v>
      </c>
      <c r="AR155" s="137" t="s">
        <v>147</v>
      </c>
      <c r="AT155" s="137" t="s">
        <v>142</v>
      </c>
      <c r="AU155" s="137" t="s">
        <v>79</v>
      </c>
      <c r="AY155" s="17" t="s">
        <v>140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7" t="s">
        <v>77</v>
      </c>
      <c r="BK155" s="138">
        <f>ROUND(I155*H155,2)</f>
        <v>0</v>
      </c>
      <c r="BL155" s="17" t="s">
        <v>147</v>
      </c>
      <c r="BM155" s="137" t="s">
        <v>512</v>
      </c>
    </row>
    <row r="156" spans="2:65" s="1" customFormat="1" ht="57.6">
      <c r="B156" s="29"/>
      <c r="D156" s="139" t="s">
        <v>148</v>
      </c>
      <c r="F156" s="140" t="s">
        <v>406</v>
      </c>
      <c r="L156" s="29"/>
      <c r="M156" s="141"/>
      <c r="T156" s="48"/>
      <c r="AT156" s="17" t="s">
        <v>148</v>
      </c>
      <c r="AU156" s="17" t="s">
        <v>79</v>
      </c>
    </row>
    <row r="157" spans="2:65" s="12" customFormat="1">
      <c r="B157" s="142"/>
      <c r="D157" s="139" t="s">
        <v>150</v>
      </c>
      <c r="E157" s="143" t="s">
        <v>17</v>
      </c>
      <c r="F157" s="144" t="s">
        <v>513</v>
      </c>
      <c r="H157" s="145">
        <v>31</v>
      </c>
      <c r="L157" s="142"/>
      <c r="M157" s="146"/>
      <c r="T157" s="147"/>
      <c r="AT157" s="143" t="s">
        <v>150</v>
      </c>
      <c r="AU157" s="143" t="s">
        <v>79</v>
      </c>
      <c r="AV157" s="12" t="s">
        <v>79</v>
      </c>
      <c r="AW157" s="12" t="s">
        <v>31</v>
      </c>
      <c r="AX157" s="12" t="s">
        <v>77</v>
      </c>
      <c r="AY157" s="143" t="s">
        <v>140</v>
      </c>
    </row>
    <row r="158" spans="2:65" s="1" customFormat="1" ht="16.5" customHeight="1">
      <c r="B158" s="29"/>
      <c r="C158" s="160" t="s">
        <v>187</v>
      </c>
      <c r="D158" s="160" t="s">
        <v>171</v>
      </c>
      <c r="E158" s="161" t="s">
        <v>408</v>
      </c>
      <c r="F158" s="162" t="s">
        <v>409</v>
      </c>
      <c r="G158" s="163" t="s">
        <v>240</v>
      </c>
      <c r="H158" s="164">
        <v>31</v>
      </c>
      <c r="I158" s="165"/>
      <c r="J158" s="165">
        <f>ROUND(I158*H158,2)</f>
        <v>0</v>
      </c>
      <c r="K158" s="162" t="s">
        <v>146</v>
      </c>
      <c r="L158" s="166"/>
      <c r="M158" s="167" t="s">
        <v>17</v>
      </c>
      <c r="N158" s="168" t="s">
        <v>41</v>
      </c>
      <c r="O158" s="135">
        <v>0</v>
      </c>
      <c r="P158" s="135">
        <f>O158*H158</f>
        <v>0</v>
      </c>
      <c r="Q158" s="135">
        <v>2.8000000000000001E-2</v>
      </c>
      <c r="R158" s="135">
        <f>Q158*H158</f>
        <v>0.86799999999999999</v>
      </c>
      <c r="S158" s="135">
        <v>0</v>
      </c>
      <c r="T158" s="136">
        <f>S158*H158</f>
        <v>0</v>
      </c>
      <c r="AR158" s="137" t="s">
        <v>160</v>
      </c>
      <c r="AT158" s="137" t="s">
        <v>171</v>
      </c>
      <c r="AU158" s="137" t="s">
        <v>79</v>
      </c>
      <c r="AY158" s="17" t="s">
        <v>140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77</v>
      </c>
      <c r="BK158" s="138">
        <f>ROUND(I158*H158,2)</f>
        <v>0</v>
      </c>
      <c r="BL158" s="17" t="s">
        <v>147</v>
      </c>
      <c r="BM158" s="137" t="s">
        <v>514</v>
      </c>
    </row>
    <row r="159" spans="2:65" s="1" customFormat="1" ht="21.75" customHeight="1">
      <c r="B159" s="29"/>
      <c r="C159" s="127" t="s">
        <v>191</v>
      </c>
      <c r="D159" s="127" t="s">
        <v>142</v>
      </c>
      <c r="E159" s="128" t="s">
        <v>515</v>
      </c>
      <c r="F159" s="129" t="s">
        <v>516</v>
      </c>
      <c r="G159" s="130" t="s">
        <v>239</v>
      </c>
      <c r="H159" s="131">
        <v>4</v>
      </c>
      <c r="I159" s="132"/>
      <c r="J159" s="132">
        <f>ROUND(I159*H159,2)</f>
        <v>0</v>
      </c>
      <c r="K159" s="129" t="s">
        <v>146</v>
      </c>
      <c r="L159" s="29"/>
      <c r="M159" s="133" t="s">
        <v>17</v>
      </c>
      <c r="N159" s="134" t="s">
        <v>41</v>
      </c>
      <c r="O159" s="135">
        <v>0.25</v>
      </c>
      <c r="P159" s="135">
        <f>O159*H159</f>
        <v>1</v>
      </c>
      <c r="Q159" s="135">
        <v>0</v>
      </c>
      <c r="R159" s="135">
        <f>Q159*H159</f>
        <v>0</v>
      </c>
      <c r="S159" s="135">
        <v>0.108</v>
      </c>
      <c r="T159" s="136">
        <f>S159*H159</f>
        <v>0.432</v>
      </c>
      <c r="AR159" s="137" t="s">
        <v>147</v>
      </c>
      <c r="AT159" s="137" t="s">
        <v>142</v>
      </c>
      <c r="AU159" s="137" t="s">
        <v>79</v>
      </c>
      <c r="AY159" s="17" t="s">
        <v>140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77</v>
      </c>
      <c r="BK159" s="138">
        <f>ROUND(I159*H159,2)</f>
        <v>0</v>
      </c>
      <c r="BL159" s="17" t="s">
        <v>147</v>
      </c>
      <c r="BM159" s="137" t="s">
        <v>517</v>
      </c>
    </row>
    <row r="160" spans="2:65" s="1" customFormat="1" ht="48">
      <c r="B160" s="29"/>
      <c r="D160" s="139" t="s">
        <v>148</v>
      </c>
      <c r="F160" s="140" t="s">
        <v>518</v>
      </c>
      <c r="L160" s="29"/>
      <c r="M160" s="141"/>
      <c r="T160" s="48"/>
      <c r="AT160" s="17" t="s">
        <v>148</v>
      </c>
      <c r="AU160" s="17" t="s">
        <v>79</v>
      </c>
    </row>
    <row r="161" spans="2:65" s="11" customFormat="1" ht="22.95" customHeight="1">
      <c r="B161" s="116"/>
      <c r="D161" s="117" t="s">
        <v>69</v>
      </c>
      <c r="E161" s="125" t="s">
        <v>247</v>
      </c>
      <c r="F161" s="125" t="s">
        <v>248</v>
      </c>
      <c r="J161" s="126">
        <f>BK161</f>
        <v>0</v>
      </c>
      <c r="L161" s="116"/>
      <c r="M161" s="120"/>
      <c r="P161" s="121">
        <f>SUM(P162:P169)</f>
        <v>2.6748400000000001</v>
      </c>
      <c r="R161" s="121">
        <f>SUM(R162:R169)</f>
        <v>0</v>
      </c>
      <c r="T161" s="122">
        <f>SUM(T162:T169)</f>
        <v>0</v>
      </c>
      <c r="AR161" s="117" t="s">
        <v>77</v>
      </c>
      <c r="AT161" s="123" t="s">
        <v>69</v>
      </c>
      <c r="AU161" s="123" t="s">
        <v>77</v>
      </c>
      <c r="AY161" s="117" t="s">
        <v>140</v>
      </c>
      <c r="BK161" s="124">
        <f>SUM(BK162:BK169)</f>
        <v>0</v>
      </c>
    </row>
    <row r="162" spans="2:65" s="1" customFormat="1" ht="21.75" customHeight="1">
      <c r="B162" s="29"/>
      <c r="C162" s="127" t="s">
        <v>192</v>
      </c>
      <c r="D162" s="127" t="s">
        <v>142</v>
      </c>
      <c r="E162" s="128" t="s">
        <v>249</v>
      </c>
      <c r="F162" s="129" t="s">
        <v>250</v>
      </c>
      <c r="G162" s="130" t="s">
        <v>172</v>
      </c>
      <c r="H162" s="131">
        <v>9.32</v>
      </c>
      <c r="I162" s="132"/>
      <c r="J162" s="132">
        <f>ROUND(I162*H162,2)</f>
        <v>0</v>
      </c>
      <c r="K162" s="129" t="s">
        <v>146</v>
      </c>
      <c r="L162" s="29"/>
      <c r="M162" s="133" t="s">
        <v>17</v>
      </c>
      <c r="N162" s="134" t="s">
        <v>41</v>
      </c>
      <c r="O162" s="135">
        <v>0.03</v>
      </c>
      <c r="P162" s="135">
        <f>O162*H162</f>
        <v>0.27960000000000002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147</v>
      </c>
      <c r="AT162" s="137" t="s">
        <v>142</v>
      </c>
      <c r="AU162" s="137" t="s">
        <v>79</v>
      </c>
      <c r="AY162" s="17" t="s">
        <v>140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7" t="s">
        <v>77</v>
      </c>
      <c r="BK162" s="138">
        <f>ROUND(I162*H162,2)</f>
        <v>0</v>
      </c>
      <c r="BL162" s="17" t="s">
        <v>147</v>
      </c>
      <c r="BM162" s="137" t="s">
        <v>519</v>
      </c>
    </row>
    <row r="163" spans="2:65" s="1" customFormat="1" ht="76.8">
      <c r="B163" s="29"/>
      <c r="D163" s="139" t="s">
        <v>148</v>
      </c>
      <c r="F163" s="140" t="s">
        <v>251</v>
      </c>
      <c r="L163" s="29"/>
      <c r="M163" s="141"/>
      <c r="T163" s="48"/>
      <c r="AT163" s="17" t="s">
        <v>148</v>
      </c>
      <c r="AU163" s="17" t="s">
        <v>79</v>
      </c>
    </row>
    <row r="164" spans="2:65" s="1" customFormat="1" ht="21.75" customHeight="1">
      <c r="B164" s="29"/>
      <c r="C164" s="127" t="s">
        <v>196</v>
      </c>
      <c r="D164" s="127" t="s">
        <v>142</v>
      </c>
      <c r="E164" s="128" t="s">
        <v>252</v>
      </c>
      <c r="F164" s="129" t="s">
        <v>253</v>
      </c>
      <c r="G164" s="130" t="s">
        <v>172</v>
      </c>
      <c r="H164" s="131">
        <v>456.68</v>
      </c>
      <c r="I164" s="132"/>
      <c r="J164" s="132">
        <f>ROUND(I164*H164,2)</f>
        <v>0</v>
      </c>
      <c r="K164" s="129" t="s">
        <v>146</v>
      </c>
      <c r="L164" s="29"/>
      <c r="M164" s="133" t="s">
        <v>17</v>
      </c>
      <c r="N164" s="134" t="s">
        <v>41</v>
      </c>
      <c r="O164" s="135">
        <v>2E-3</v>
      </c>
      <c r="P164" s="135">
        <f>O164*H164</f>
        <v>0.91336000000000006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147</v>
      </c>
      <c r="AT164" s="137" t="s">
        <v>142</v>
      </c>
      <c r="AU164" s="137" t="s">
        <v>79</v>
      </c>
      <c r="AY164" s="17" t="s">
        <v>140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77</v>
      </c>
      <c r="BK164" s="138">
        <f>ROUND(I164*H164,2)</f>
        <v>0</v>
      </c>
      <c r="BL164" s="17" t="s">
        <v>147</v>
      </c>
      <c r="BM164" s="137" t="s">
        <v>520</v>
      </c>
    </row>
    <row r="165" spans="2:65" s="1" customFormat="1" ht="76.8">
      <c r="B165" s="29"/>
      <c r="D165" s="139" t="s">
        <v>148</v>
      </c>
      <c r="F165" s="140" t="s">
        <v>251</v>
      </c>
      <c r="L165" s="29"/>
      <c r="M165" s="141"/>
      <c r="T165" s="48"/>
      <c r="AT165" s="17" t="s">
        <v>148</v>
      </c>
      <c r="AU165" s="17" t="s">
        <v>79</v>
      </c>
    </row>
    <row r="166" spans="2:65" s="12" customFormat="1">
      <c r="B166" s="142"/>
      <c r="D166" s="139" t="s">
        <v>150</v>
      </c>
      <c r="F166" s="144" t="s">
        <v>521</v>
      </c>
      <c r="H166" s="145">
        <v>456.68</v>
      </c>
      <c r="L166" s="142"/>
      <c r="M166" s="146"/>
      <c r="T166" s="147"/>
      <c r="AT166" s="143" t="s">
        <v>150</v>
      </c>
      <c r="AU166" s="143" t="s">
        <v>79</v>
      </c>
      <c r="AV166" s="12" t="s">
        <v>79</v>
      </c>
      <c r="AW166" s="12" t="s">
        <v>4</v>
      </c>
      <c r="AX166" s="12" t="s">
        <v>77</v>
      </c>
      <c r="AY166" s="143" t="s">
        <v>140</v>
      </c>
    </row>
    <row r="167" spans="2:65" s="1" customFormat="1" ht="16.5" customHeight="1">
      <c r="B167" s="29"/>
      <c r="C167" s="127" t="s">
        <v>200</v>
      </c>
      <c r="D167" s="127" t="s">
        <v>142</v>
      </c>
      <c r="E167" s="128" t="s">
        <v>254</v>
      </c>
      <c r="F167" s="129" t="s">
        <v>255</v>
      </c>
      <c r="G167" s="130" t="s">
        <v>172</v>
      </c>
      <c r="H167" s="131">
        <v>9.32</v>
      </c>
      <c r="I167" s="132"/>
      <c r="J167" s="132">
        <f>ROUND(I167*H167,2)</f>
        <v>0</v>
      </c>
      <c r="K167" s="129" t="s">
        <v>146</v>
      </c>
      <c r="L167" s="29"/>
      <c r="M167" s="133" t="s">
        <v>17</v>
      </c>
      <c r="N167" s="134" t="s">
        <v>41</v>
      </c>
      <c r="O167" s="135">
        <v>0.159</v>
      </c>
      <c r="P167" s="135">
        <f>O167*H167</f>
        <v>1.4818800000000001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147</v>
      </c>
      <c r="AT167" s="137" t="s">
        <v>142</v>
      </c>
      <c r="AU167" s="137" t="s">
        <v>79</v>
      </c>
      <c r="AY167" s="17" t="s">
        <v>140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7" t="s">
        <v>77</v>
      </c>
      <c r="BK167" s="138">
        <f>ROUND(I167*H167,2)</f>
        <v>0</v>
      </c>
      <c r="BL167" s="17" t="s">
        <v>147</v>
      </c>
      <c r="BM167" s="137" t="s">
        <v>522</v>
      </c>
    </row>
    <row r="168" spans="2:65" s="1" customFormat="1" ht="38.4">
      <c r="B168" s="29"/>
      <c r="D168" s="139" t="s">
        <v>148</v>
      </c>
      <c r="F168" s="140" t="s">
        <v>256</v>
      </c>
      <c r="L168" s="29"/>
      <c r="M168" s="141"/>
      <c r="T168" s="48"/>
      <c r="AT168" s="17" t="s">
        <v>148</v>
      </c>
      <c r="AU168" s="17" t="s">
        <v>79</v>
      </c>
    </row>
    <row r="169" spans="2:65" s="12" customFormat="1">
      <c r="B169" s="142"/>
      <c r="D169" s="139" t="s">
        <v>150</v>
      </c>
      <c r="E169" s="143" t="s">
        <v>17</v>
      </c>
      <c r="F169" s="144" t="s">
        <v>523</v>
      </c>
      <c r="H169" s="145">
        <v>8.8879999999999999</v>
      </c>
      <c r="L169" s="142"/>
      <c r="M169" s="146"/>
      <c r="T169" s="147"/>
      <c r="AT169" s="143" t="s">
        <v>150</v>
      </c>
      <c r="AU169" s="143" t="s">
        <v>79</v>
      </c>
      <c r="AV169" s="12" t="s">
        <v>79</v>
      </c>
      <c r="AW169" s="12" t="s">
        <v>31</v>
      </c>
      <c r="AX169" s="12" t="s">
        <v>77</v>
      </c>
      <c r="AY169" s="143" t="s">
        <v>140</v>
      </c>
    </row>
    <row r="170" spans="2:65" s="11" customFormat="1" ht="22.95" customHeight="1">
      <c r="B170" s="116"/>
      <c r="D170" s="117" t="s">
        <v>69</v>
      </c>
      <c r="E170" s="125" t="s">
        <v>257</v>
      </c>
      <c r="F170" s="125" t="s">
        <v>258</v>
      </c>
      <c r="J170" s="126">
        <f>BK170</f>
        <v>0</v>
      </c>
      <c r="L170" s="116"/>
      <c r="M170" s="120"/>
      <c r="P170" s="121">
        <f>P171</f>
        <v>3.7897620000000001</v>
      </c>
      <c r="R170" s="121">
        <f>R171</f>
        <v>0</v>
      </c>
      <c r="T170" s="122">
        <f>T171</f>
        <v>0</v>
      </c>
      <c r="AR170" s="117" t="s">
        <v>77</v>
      </c>
      <c r="AT170" s="123" t="s">
        <v>69</v>
      </c>
      <c r="AU170" s="123" t="s">
        <v>77</v>
      </c>
      <c r="AY170" s="117" t="s">
        <v>140</v>
      </c>
      <c r="BK170" s="124">
        <f>BK171</f>
        <v>0</v>
      </c>
    </row>
    <row r="171" spans="2:65" s="1" customFormat="1" ht="21.75" customHeight="1">
      <c r="B171" s="29"/>
      <c r="C171" s="127" t="s">
        <v>206</v>
      </c>
      <c r="D171" s="127" t="s">
        <v>142</v>
      </c>
      <c r="E171" s="128" t="s">
        <v>316</v>
      </c>
      <c r="F171" s="129" t="s">
        <v>317</v>
      </c>
      <c r="G171" s="130" t="s">
        <v>172</v>
      </c>
      <c r="H171" s="131">
        <v>9.5459999999999994</v>
      </c>
      <c r="I171" s="132"/>
      <c r="J171" s="132">
        <f>ROUND(I171*H171,2)</f>
        <v>0</v>
      </c>
      <c r="K171" s="129" t="s">
        <v>146</v>
      </c>
      <c r="L171" s="29"/>
      <c r="M171" s="133" t="s">
        <v>17</v>
      </c>
      <c r="N171" s="134" t="s">
        <v>41</v>
      </c>
      <c r="O171" s="135">
        <v>0.39700000000000002</v>
      </c>
      <c r="P171" s="135">
        <f>O171*H171</f>
        <v>3.7897620000000001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147</v>
      </c>
      <c r="AT171" s="137" t="s">
        <v>142</v>
      </c>
      <c r="AU171" s="137" t="s">
        <v>79</v>
      </c>
      <c r="AY171" s="17" t="s">
        <v>140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77</v>
      </c>
      <c r="BK171" s="138">
        <f>ROUND(I171*H171,2)</f>
        <v>0</v>
      </c>
      <c r="BL171" s="17" t="s">
        <v>147</v>
      </c>
      <c r="BM171" s="137" t="s">
        <v>524</v>
      </c>
    </row>
    <row r="172" spans="2:65" s="11" customFormat="1" ht="25.95" customHeight="1">
      <c r="B172" s="116"/>
      <c r="D172" s="117" t="s">
        <v>69</v>
      </c>
      <c r="E172" s="118" t="s">
        <v>262</v>
      </c>
      <c r="F172" s="118" t="s">
        <v>723</v>
      </c>
      <c r="J172" s="119">
        <f>BK172</f>
        <v>0</v>
      </c>
      <c r="L172" s="116"/>
      <c r="M172" s="120"/>
      <c r="P172" s="121">
        <f>P173+P176+P178+P180</f>
        <v>0</v>
      </c>
      <c r="R172" s="121">
        <f>R173+R176+R178+R180</f>
        <v>0</v>
      </c>
      <c r="T172" s="122">
        <f>T173+T176+T178+T180</f>
        <v>0</v>
      </c>
      <c r="AR172" s="117" t="s">
        <v>157</v>
      </c>
      <c r="AT172" s="123" t="s">
        <v>69</v>
      </c>
      <c r="AU172" s="123" t="s">
        <v>70</v>
      </c>
      <c r="AY172" s="117" t="s">
        <v>140</v>
      </c>
      <c r="BK172" s="124">
        <f>BK173+BK176+BK178+BK180</f>
        <v>0</v>
      </c>
    </row>
    <row r="173" spans="2:65" s="11" customFormat="1" ht="22.95" customHeight="1">
      <c r="B173" s="116"/>
      <c r="D173" s="117" t="s">
        <v>69</v>
      </c>
      <c r="E173" s="125" t="s">
        <v>263</v>
      </c>
      <c r="F173" s="125" t="s">
        <v>264</v>
      </c>
      <c r="J173" s="126">
        <f>BK173</f>
        <v>0</v>
      </c>
      <c r="L173" s="116"/>
      <c r="M173" s="120"/>
      <c r="P173" s="121">
        <f>SUM(P174:P175)</f>
        <v>0</v>
      </c>
      <c r="R173" s="121">
        <f>SUM(R174:R175)</f>
        <v>0</v>
      </c>
      <c r="T173" s="122">
        <f>SUM(T174:T175)</f>
        <v>0</v>
      </c>
      <c r="AR173" s="117" t="s">
        <v>157</v>
      </c>
      <c r="AT173" s="123" t="s">
        <v>69</v>
      </c>
      <c r="AU173" s="123" t="s">
        <v>77</v>
      </c>
      <c r="AY173" s="117" t="s">
        <v>140</v>
      </c>
      <c r="BK173" s="124">
        <f>SUM(BK174:BK175)</f>
        <v>0</v>
      </c>
    </row>
    <row r="174" spans="2:65" s="1" customFormat="1" ht="16.5" customHeight="1">
      <c r="B174" s="29"/>
      <c r="C174" s="127" t="s">
        <v>210</v>
      </c>
      <c r="D174" s="127" t="s">
        <v>142</v>
      </c>
      <c r="E174" s="128" t="s">
        <v>265</v>
      </c>
      <c r="F174" s="129" t="s">
        <v>266</v>
      </c>
      <c r="G174" s="130" t="s">
        <v>267</v>
      </c>
      <c r="H174" s="131">
        <v>1</v>
      </c>
      <c r="I174" s="132"/>
      <c r="J174" s="132">
        <f>ROUND(I174*H174,2)</f>
        <v>0</v>
      </c>
      <c r="K174" s="129" t="s">
        <v>146</v>
      </c>
      <c r="L174" s="29"/>
      <c r="M174" s="133" t="s">
        <v>17</v>
      </c>
      <c r="N174" s="134" t="s">
        <v>41</v>
      </c>
      <c r="O174" s="135">
        <v>0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268</v>
      </c>
      <c r="AT174" s="137" t="s">
        <v>142</v>
      </c>
      <c r="AU174" s="137" t="s">
        <v>79</v>
      </c>
      <c r="AY174" s="17" t="s">
        <v>140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7" t="s">
        <v>77</v>
      </c>
      <c r="BK174" s="138">
        <f>ROUND(I174*H174,2)</f>
        <v>0</v>
      </c>
      <c r="BL174" s="17" t="s">
        <v>268</v>
      </c>
      <c r="BM174" s="137" t="s">
        <v>525</v>
      </c>
    </row>
    <row r="175" spans="2:65" s="1" customFormat="1" ht="16.5" customHeight="1">
      <c r="B175" s="29"/>
      <c r="C175" s="127" t="s">
        <v>213</v>
      </c>
      <c r="D175" s="127" t="s">
        <v>142</v>
      </c>
      <c r="E175" s="128" t="s">
        <v>269</v>
      </c>
      <c r="F175" s="129" t="s">
        <v>718</v>
      </c>
      <c r="G175" s="130" t="s">
        <v>267</v>
      </c>
      <c r="H175" s="131">
        <v>1</v>
      </c>
      <c r="I175" s="132"/>
      <c r="J175" s="132">
        <f>ROUND(I175*H175,2)</f>
        <v>0</v>
      </c>
      <c r="K175" s="129" t="s">
        <v>146</v>
      </c>
      <c r="L175" s="29"/>
      <c r="M175" s="133" t="s">
        <v>17</v>
      </c>
      <c r="N175" s="134" t="s">
        <v>41</v>
      </c>
      <c r="O175" s="135">
        <v>0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268</v>
      </c>
      <c r="AT175" s="137" t="s">
        <v>142</v>
      </c>
      <c r="AU175" s="137" t="s">
        <v>79</v>
      </c>
      <c r="AY175" s="17" t="s">
        <v>140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77</v>
      </c>
      <c r="BK175" s="138">
        <f>ROUND(I175*H175,2)</f>
        <v>0</v>
      </c>
      <c r="BL175" s="17" t="s">
        <v>268</v>
      </c>
      <c r="BM175" s="137" t="s">
        <v>526</v>
      </c>
    </row>
    <row r="176" spans="2:65" s="11" customFormat="1" ht="22.95" customHeight="1">
      <c r="B176" s="116"/>
      <c r="D176" s="117" t="s">
        <v>69</v>
      </c>
      <c r="E176" s="125" t="s">
        <v>270</v>
      </c>
      <c r="F176" s="125" t="s">
        <v>271</v>
      </c>
      <c r="J176" s="126">
        <f>BK176</f>
        <v>0</v>
      </c>
      <c r="L176" s="116"/>
      <c r="M176" s="120"/>
      <c r="P176" s="121">
        <f>P177</f>
        <v>0</v>
      </c>
      <c r="R176" s="121">
        <f>R177</f>
        <v>0</v>
      </c>
      <c r="T176" s="122">
        <f>T177</f>
        <v>0</v>
      </c>
      <c r="AR176" s="117" t="s">
        <v>157</v>
      </c>
      <c r="AT176" s="123" t="s">
        <v>69</v>
      </c>
      <c r="AU176" s="123" t="s">
        <v>77</v>
      </c>
      <c r="AY176" s="117" t="s">
        <v>140</v>
      </c>
      <c r="BK176" s="124">
        <f>BK177</f>
        <v>0</v>
      </c>
    </row>
    <row r="177" spans="2:65" s="1" customFormat="1" ht="16.5" customHeight="1">
      <c r="B177" s="29"/>
      <c r="C177" s="127" t="s">
        <v>218</v>
      </c>
      <c r="D177" s="127" t="s">
        <v>142</v>
      </c>
      <c r="E177" s="128" t="s">
        <v>272</v>
      </c>
      <c r="F177" s="129" t="s">
        <v>271</v>
      </c>
      <c r="G177" s="130" t="s">
        <v>267</v>
      </c>
      <c r="H177" s="131">
        <v>1</v>
      </c>
      <c r="I177" s="132"/>
      <c r="J177" s="132">
        <f>ROUND(I177*H177,2)</f>
        <v>0</v>
      </c>
      <c r="K177" s="129" t="s">
        <v>146</v>
      </c>
      <c r="L177" s="29"/>
      <c r="M177" s="133" t="s">
        <v>17</v>
      </c>
      <c r="N177" s="134" t="s">
        <v>41</v>
      </c>
      <c r="O177" s="135">
        <v>0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268</v>
      </c>
      <c r="AT177" s="137" t="s">
        <v>142</v>
      </c>
      <c r="AU177" s="137" t="s">
        <v>79</v>
      </c>
      <c r="AY177" s="17" t="s">
        <v>140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7" t="s">
        <v>77</v>
      </c>
      <c r="BK177" s="138">
        <f>ROUND(I177*H177,2)</f>
        <v>0</v>
      </c>
      <c r="BL177" s="17" t="s">
        <v>268</v>
      </c>
      <c r="BM177" s="137" t="s">
        <v>527</v>
      </c>
    </row>
    <row r="178" spans="2:65" s="11" customFormat="1" ht="22.95" customHeight="1">
      <c r="B178" s="116"/>
      <c r="D178" s="117" t="s">
        <v>69</v>
      </c>
      <c r="E178" s="125" t="s">
        <v>273</v>
      </c>
      <c r="F178" s="125" t="s">
        <v>274</v>
      </c>
      <c r="J178" s="126">
        <f>BK178</f>
        <v>0</v>
      </c>
      <c r="L178" s="116"/>
      <c r="M178" s="120"/>
      <c r="P178" s="121">
        <f>SUM(P179:P179)</f>
        <v>0</v>
      </c>
      <c r="R178" s="121">
        <f>SUM(R179:R179)</f>
        <v>0</v>
      </c>
      <c r="T178" s="122">
        <f>SUM(T179:T179)</f>
        <v>0</v>
      </c>
      <c r="AR178" s="117" t="s">
        <v>157</v>
      </c>
      <c r="AT178" s="123" t="s">
        <v>69</v>
      </c>
      <c r="AU178" s="123" t="s">
        <v>77</v>
      </c>
      <c r="AY178" s="117" t="s">
        <v>140</v>
      </c>
      <c r="BK178" s="124">
        <f>SUM(BK179:BK179)</f>
        <v>0</v>
      </c>
    </row>
    <row r="179" spans="2:65" s="1" customFormat="1" ht="16.5" customHeight="1">
      <c r="B179" s="29"/>
      <c r="C179" s="127" t="s">
        <v>221</v>
      </c>
      <c r="D179" s="127" t="s">
        <v>142</v>
      </c>
      <c r="E179" s="128" t="s">
        <v>275</v>
      </c>
      <c r="F179" s="129" t="s">
        <v>276</v>
      </c>
      <c r="G179" s="130" t="s">
        <v>267</v>
      </c>
      <c r="H179" s="131">
        <v>1</v>
      </c>
      <c r="I179" s="132"/>
      <c r="J179" s="132">
        <f>ROUND(I179*H179,2)</f>
        <v>0</v>
      </c>
      <c r="K179" s="129" t="s">
        <v>146</v>
      </c>
      <c r="L179" s="29"/>
      <c r="M179" s="133" t="s">
        <v>17</v>
      </c>
      <c r="N179" s="134" t="s">
        <v>41</v>
      </c>
      <c r="O179" s="135">
        <v>0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268</v>
      </c>
      <c r="AT179" s="137" t="s">
        <v>142</v>
      </c>
      <c r="AU179" s="137" t="s">
        <v>79</v>
      </c>
      <c r="AY179" s="17" t="s">
        <v>140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7" t="s">
        <v>77</v>
      </c>
      <c r="BK179" s="138">
        <f>ROUND(I179*H179,2)</f>
        <v>0</v>
      </c>
      <c r="BL179" s="17" t="s">
        <v>268</v>
      </c>
      <c r="BM179" s="137" t="s">
        <v>528</v>
      </c>
    </row>
    <row r="180" spans="2:65" s="11" customFormat="1" ht="22.95" customHeight="1">
      <c r="B180" s="116"/>
      <c r="D180" s="117" t="s">
        <v>69</v>
      </c>
      <c r="E180" s="125" t="s">
        <v>277</v>
      </c>
      <c r="F180" s="125" t="s">
        <v>278</v>
      </c>
      <c r="J180" s="126">
        <f>BK180</f>
        <v>0</v>
      </c>
      <c r="L180" s="116"/>
      <c r="M180" s="120"/>
      <c r="P180" s="121">
        <f>P181</f>
        <v>0</v>
      </c>
      <c r="R180" s="121">
        <f>R181</f>
        <v>0</v>
      </c>
      <c r="T180" s="122">
        <f>T181</f>
        <v>0</v>
      </c>
      <c r="AR180" s="117" t="s">
        <v>157</v>
      </c>
      <c r="AT180" s="123" t="s">
        <v>69</v>
      </c>
      <c r="AU180" s="123" t="s">
        <v>77</v>
      </c>
      <c r="AY180" s="117" t="s">
        <v>140</v>
      </c>
      <c r="BK180" s="124">
        <f>BK181</f>
        <v>0</v>
      </c>
    </row>
    <row r="181" spans="2:65" s="1" customFormat="1" ht="16.5" customHeight="1">
      <c r="B181" s="29"/>
      <c r="C181" s="127" t="s">
        <v>225</v>
      </c>
      <c r="D181" s="127" t="s">
        <v>142</v>
      </c>
      <c r="E181" s="128" t="s">
        <v>279</v>
      </c>
      <c r="F181" s="129" t="s">
        <v>280</v>
      </c>
      <c r="G181" s="130" t="s">
        <v>267</v>
      </c>
      <c r="H181" s="131">
        <v>1</v>
      </c>
      <c r="I181" s="132"/>
      <c r="J181" s="132">
        <f>ROUND(I181*H181,2)</f>
        <v>0</v>
      </c>
      <c r="K181" s="129" t="s">
        <v>146</v>
      </c>
      <c r="L181" s="29"/>
      <c r="M181" s="169" t="s">
        <v>17</v>
      </c>
      <c r="N181" s="170" t="s">
        <v>41</v>
      </c>
      <c r="O181" s="171">
        <v>0</v>
      </c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AR181" s="137" t="s">
        <v>268</v>
      </c>
      <c r="AT181" s="137" t="s">
        <v>142</v>
      </c>
      <c r="AU181" s="137" t="s">
        <v>79</v>
      </c>
      <c r="AY181" s="17" t="s">
        <v>140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77</v>
      </c>
      <c r="BK181" s="138">
        <f>ROUND(I181*H181,2)</f>
        <v>0</v>
      </c>
      <c r="BL181" s="17" t="s">
        <v>268</v>
      </c>
      <c r="BM181" s="137" t="s">
        <v>529</v>
      </c>
    </row>
    <row r="182" spans="2:65" s="1" customFormat="1" ht="6.9" customHeight="1">
      <c r="B182" s="37"/>
      <c r="C182" s="38"/>
      <c r="D182" s="38"/>
      <c r="E182" s="38"/>
      <c r="F182" s="38"/>
      <c r="G182" s="38"/>
      <c r="H182" s="38"/>
      <c r="I182" s="38"/>
      <c r="J182" s="38"/>
      <c r="K182" s="38"/>
      <c r="L182" s="29"/>
    </row>
  </sheetData>
  <sheetProtection formatColumns="0" formatRows="0" autoFilter="0"/>
  <autoFilter ref="C95:K181" xr:uid="{00000000-0009-0000-0000-00000E000000}"/>
  <mergeCells count="11">
    <mergeCell ref="L2:V2"/>
    <mergeCell ref="E52:H52"/>
    <mergeCell ref="E54:H54"/>
    <mergeCell ref="E84:H84"/>
    <mergeCell ref="E86:H86"/>
    <mergeCell ref="E88:H88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23"/>
  <sheetViews>
    <sheetView showGridLines="0" workbookViewId="0"/>
  </sheetViews>
  <sheetFormatPr defaultRowHeight="10.199999999999999"/>
  <cols>
    <col min="1" max="1" width="8.28515625" style="173" customWidth="1"/>
    <col min="2" max="2" width="1.7109375" style="173" customWidth="1"/>
    <col min="3" max="4" width="5" style="173" customWidth="1"/>
    <col min="5" max="5" width="11.7109375" style="173" customWidth="1"/>
    <col min="6" max="6" width="9.140625" style="173" customWidth="1"/>
    <col min="7" max="7" width="5" style="173" customWidth="1"/>
    <col min="8" max="8" width="77.85546875" style="173" customWidth="1"/>
    <col min="9" max="10" width="20" style="173" customWidth="1"/>
    <col min="11" max="11" width="1.710937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289" t="s">
        <v>530</v>
      </c>
      <c r="D3" s="289"/>
      <c r="E3" s="289"/>
      <c r="F3" s="289"/>
      <c r="G3" s="289"/>
      <c r="H3" s="289"/>
      <c r="I3" s="289"/>
      <c r="J3" s="289"/>
      <c r="K3" s="178"/>
    </row>
    <row r="4" spans="2:11" customFormat="1" ht="25.5" customHeight="1">
      <c r="B4" s="179"/>
      <c r="C4" s="294" t="s">
        <v>531</v>
      </c>
      <c r="D4" s="294"/>
      <c r="E4" s="294"/>
      <c r="F4" s="294"/>
      <c r="G4" s="294"/>
      <c r="H4" s="294"/>
      <c r="I4" s="294"/>
      <c r="J4" s="294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293" t="s">
        <v>532</v>
      </c>
      <c r="D6" s="293"/>
      <c r="E6" s="293"/>
      <c r="F6" s="293"/>
      <c r="G6" s="293"/>
      <c r="H6" s="293"/>
      <c r="I6" s="293"/>
      <c r="J6" s="293"/>
      <c r="K6" s="180"/>
    </row>
    <row r="7" spans="2:11" customFormat="1" ht="15" customHeight="1">
      <c r="B7" s="183"/>
      <c r="C7" s="293" t="s">
        <v>533</v>
      </c>
      <c r="D7" s="293"/>
      <c r="E7" s="293"/>
      <c r="F7" s="293"/>
      <c r="G7" s="293"/>
      <c r="H7" s="293"/>
      <c r="I7" s="293"/>
      <c r="J7" s="293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293" t="s">
        <v>534</v>
      </c>
      <c r="D9" s="293"/>
      <c r="E9" s="293"/>
      <c r="F9" s="293"/>
      <c r="G9" s="293"/>
      <c r="H9" s="293"/>
      <c r="I9" s="293"/>
      <c r="J9" s="293"/>
      <c r="K9" s="180"/>
    </row>
    <row r="10" spans="2:11" customFormat="1" ht="15" customHeight="1">
      <c r="B10" s="183"/>
      <c r="C10" s="182"/>
      <c r="D10" s="293" t="s">
        <v>535</v>
      </c>
      <c r="E10" s="293"/>
      <c r="F10" s="293"/>
      <c r="G10" s="293"/>
      <c r="H10" s="293"/>
      <c r="I10" s="293"/>
      <c r="J10" s="293"/>
      <c r="K10" s="180"/>
    </row>
    <row r="11" spans="2:11" customFormat="1" ht="15" customHeight="1">
      <c r="B11" s="183"/>
      <c r="C11" s="184"/>
      <c r="D11" s="293" t="s">
        <v>536</v>
      </c>
      <c r="E11" s="293"/>
      <c r="F11" s="293"/>
      <c r="G11" s="293"/>
      <c r="H11" s="293"/>
      <c r="I11" s="293"/>
      <c r="J11" s="293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537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293" t="s">
        <v>538</v>
      </c>
      <c r="E15" s="293"/>
      <c r="F15" s="293"/>
      <c r="G15" s="293"/>
      <c r="H15" s="293"/>
      <c r="I15" s="293"/>
      <c r="J15" s="293"/>
      <c r="K15" s="180"/>
    </row>
    <row r="16" spans="2:11" customFormat="1" ht="15" customHeight="1">
      <c r="B16" s="183"/>
      <c r="C16" s="184"/>
      <c r="D16" s="293" t="s">
        <v>539</v>
      </c>
      <c r="E16" s="293"/>
      <c r="F16" s="293"/>
      <c r="G16" s="293"/>
      <c r="H16" s="293"/>
      <c r="I16" s="293"/>
      <c r="J16" s="293"/>
      <c r="K16" s="180"/>
    </row>
    <row r="17" spans="2:11" customFormat="1" ht="15" customHeight="1">
      <c r="B17" s="183"/>
      <c r="C17" s="184"/>
      <c r="D17" s="293" t="s">
        <v>540</v>
      </c>
      <c r="E17" s="293"/>
      <c r="F17" s="293"/>
      <c r="G17" s="293"/>
      <c r="H17" s="293"/>
      <c r="I17" s="293"/>
      <c r="J17" s="293"/>
      <c r="K17" s="180"/>
    </row>
    <row r="18" spans="2:11" customFormat="1" ht="15" customHeight="1">
      <c r="B18" s="183"/>
      <c r="C18" s="184"/>
      <c r="D18" s="184"/>
      <c r="E18" s="186" t="s">
        <v>76</v>
      </c>
      <c r="F18" s="293" t="s">
        <v>541</v>
      </c>
      <c r="G18" s="293"/>
      <c r="H18" s="293"/>
      <c r="I18" s="293"/>
      <c r="J18" s="293"/>
      <c r="K18" s="180"/>
    </row>
    <row r="19" spans="2:11" customFormat="1" ht="15" customHeight="1">
      <c r="B19" s="183"/>
      <c r="C19" s="184"/>
      <c r="D19" s="184"/>
      <c r="E19" s="186" t="s">
        <v>542</v>
      </c>
      <c r="F19" s="293" t="s">
        <v>543</v>
      </c>
      <c r="G19" s="293"/>
      <c r="H19" s="293"/>
      <c r="I19" s="293"/>
      <c r="J19" s="293"/>
      <c r="K19" s="180"/>
    </row>
    <row r="20" spans="2:11" customFormat="1" ht="15" customHeight="1">
      <c r="B20" s="183"/>
      <c r="C20" s="184"/>
      <c r="D20" s="184"/>
      <c r="E20" s="186" t="s">
        <v>544</v>
      </c>
      <c r="F20" s="293" t="s">
        <v>545</v>
      </c>
      <c r="G20" s="293"/>
      <c r="H20" s="293"/>
      <c r="I20" s="293"/>
      <c r="J20" s="293"/>
      <c r="K20" s="180"/>
    </row>
    <row r="21" spans="2:11" customFormat="1" ht="15" customHeight="1">
      <c r="B21" s="183"/>
      <c r="C21" s="184"/>
      <c r="D21" s="184"/>
      <c r="E21" s="186" t="s">
        <v>546</v>
      </c>
      <c r="F21" s="293" t="s">
        <v>547</v>
      </c>
      <c r="G21" s="293"/>
      <c r="H21" s="293"/>
      <c r="I21" s="293"/>
      <c r="J21" s="293"/>
      <c r="K21" s="180"/>
    </row>
    <row r="22" spans="2:11" customFormat="1" ht="15" customHeight="1">
      <c r="B22" s="183"/>
      <c r="C22" s="184"/>
      <c r="D22" s="184"/>
      <c r="E22" s="186" t="s">
        <v>548</v>
      </c>
      <c r="F22" s="293" t="s">
        <v>549</v>
      </c>
      <c r="G22" s="293"/>
      <c r="H22" s="293"/>
      <c r="I22" s="293"/>
      <c r="J22" s="293"/>
      <c r="K22" s="180"/>
    </row>
    <row r="23" spans="2:11" customFormat="1" ht="15" customHeight="1">
      <c r="B23" s="183"/>
      <c r="C23" s="184"/>
      <c r="D23" s="184"/>
      <c r="E23" s="186" t="s">
        <v>81</v>
      </c>
      <c r="F23" s="293" t="s">
        <v>550</v>
      </c>
      <c r="G23" s="293"/>
      <c r="H23" s="293"/>
      <c r="I23" s="293"/>
      <c r="J23" s="293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293" t="s">
        <v>551</v>
      </c>
      <c r="D25" s="293"/>
      <c r="E25" s="293"/>
      <c r="F25" s="293"/>
      <c r="G25" s="293"/>
      <c r="H25" s="293"/>
      <c r="I25" s="293"/>
      <c r="J25" s="293"/>
      <c r="K25" s="180"/>
    </row>
    <row r="26" spans="2:11" customFormat="1" ht="15" customHeight="1">
      <c r="B26" s="183"/>
      <c r="C26" s="293" t="s">
        <v>552</v>
      </c>
      <c r="D26" s="293"/>
      <c r="E26" s="293"/>
      <c r="F26" s="293"/>
      <c r="G26" s="293"/>
      <c r="H26" s="293"/>
      <c r="I26" s="293"/>
      <c r="J26" s="293"/>
      <c r="K26" s="180"/>
    </row>
    <row r="27" spans="2:11" customFormat="1" ht="15" customHeight="1">
      <c r="B27" s="183"/>
      <c r="C27" s="182"/>
      <c r="D27" s="293" t="s">
        <v>553</v>
      </c>
      <c r="E27" s="293"/>
      <c r="F27" s="293"/>
      <c r="G27" s="293"/>
      <c r="H27" s="293"/>
      <c r="I27" s="293"/>
      <c r="J27" s="293"/>
      <c r="K27" s="180"/>
    </row>
    <row r="28" spans="2:11" customFormat="1" ht="15" customHeight="1">
      <c r="B28" s="183"/>
      <c r="C28" s="184"/>
      <c r="D28" s="293" t="s">
        <v>554</v>
      </c>
      <c r="E28" s="293"/>
      <c r="F28" s="293"/>
      <c r="G28" s="293"/>
      <c r="H28" s="293"/>
      <c r="I28" s="293"/>
      <c r="J28" s="293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293" t="s">
        <v>555</v>
      </c>
      <c r="E30" s="293"/>
      <c r="F30" s="293"/>
      <c r="G30" s="293"/>
      <c r="H30" s="293"/>
      <c r="I30" s="293"/>
      <c r="J30" s="293"/>
      <c r="K30" s="180"/>
    </row>
    <row r="31" spans="2:11" customFormat="1" ht="15" customHeight="1">
      <c r="B31" s="183"/>
      <c r="C31" s="184"/>
      <c r="D31" s="293" t="s">
        <v>556</v>
      </c>
      <c r="E31" s="293"/>
      <c r="F31" s="293"/>
      <c r="G31" s="293"/>
      <c r="H31" s="293"/>
      <c r="I31" s="293"/>
      <c r="J31" s="293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293" t="s">
        <v>557</v>
      </c>
      <c r="E33" s="293"/>
      <c r="F33" s="293"/>
      <c r="G33" s="293"/>
      <c r="H33" s="293"/>
      <c r="I33" s="293"/>
      <c r="J33" s="293"/>
      <c r="K33" s="180"/>
    </row>
    <row r="34" spans="2:11" customFormat="1" ht="15" customHeight="1">
      <c r="B34" s="183"/>
      <c r="C34" s="184"/>
      <c r="D34" s="293" t="s">
        <v>558</v>
      </c>
      <c r="E34" s="293"/>
      <c r="F34" s="293"/>
      <c r="G34" s="293"/>
      <c r="H34" s="293"/>
      <c r="I34" s="293"/>
      <c r="J34" s="293"/>
      <c r="K34" s="180"/>
    </row>
    <row r="35" spans="2:11" customFormat="1" ht="15" customHeight="1">
      <c r="B35" s="183"/>
      <c r="C35" s="184"/>
      <c r="D35" s="293" t="s">
        <v>559</v>
      </c>
      <c r="E35" s="293"/>
      <c r="F35" s="293"/>
      <c r="G35" s="293"/>
      <c r="H35" s="293"/>
      <c r="I35" s="293"/>
      <c r="J35" s="293"/>
      <c r="K35" s="180"/>
    </row>
    <row r="36" spans="2:11" customFormat="1" ht="15" customHeight="1">
      <c r="B36" s="183"/>
      <c r="C36" s="184"/>
      <c r="D36" s="182"/>
      <c r="E36" s="185" t="s">
        <v>126</v>
      </c>
      <c r="F36" s="182"/>
      <c r="G36" s="293" t="s">
        <v>560</v>
      </c>
      <c r="H36" s="293"/>
      <c r="I36" s="293"/>
      <c r="J36" s="293"/>
      <c r="K36" s="180"/>
    </row>
    <row r="37" spans="2:11" customFormat="1" ht="30.75" customHeight="1">
      <c r="B37" s="183"/>
      <c r="C37" s="184"/>
      <c r="D37" s="182"/>
      <c r="E37" s="185" t="s">
        <v>561</v>
      </c>
      <c r="F37" s="182"/>
      <c r="G37" s="293" t="s">
        <v>562</v>
      </c>
      <c r="H37" s="293"/>
      <c r="I37" s="293"/>
      <c r="J37" s="293"/>
      <c r="K37" s="180"/>
    </row>
    <row r="38" spans="2:11" customFormat="1" ht="15" customHeight="1">
      <c r="B38" s="183"/>
      <c r="C38" s="184"/>
      <c r="D38" s="182"/>
      <c r="E38" s="185" t="s">
        <v>51</v>
      </c>
      <c r="F38" s="182"/>
      <c r="G38" s="293" t="s">
        <v>563</v>
      </c>
      <c r="H38" s="293"/>
      <c r="I38" s="293"/>
      <c r="J38" s="293"/>
      <c r="K38" s="180"/>
    </row>
    <row r="39" spans="2:11" customFormat="1" ht="15" customHeight="1">
      <c r="B39" s="183"/>
      <c r="C39" s="184"/>
      <c r="D39" s="182"/>
      <c r="E39" s="185" t="s">
        <v>52</v>
      </c>
      <c r="F39" s="182"/>
      <c r="G39" s="293" t="s">
        <v>564</v>
      </c>
      <c r="H39" s="293"/>
      <c r="I39" s="293"/>
      <c r="J39" s="293"/>
      <c r="K39" s="180"/>
    </row>
    <row r="40" spans="2:11" customFormat="1" ht="15" customHeight="1">
      <c r="B40" s="183"/>
      <c r="C40" s="184"/>
      <c r="D40" s="182"/>
      <c r="E40" s="185" t="s">
        <v>127</v>
      </c>
      <c r="F40" s="182"/>
      <c r="G40" s="293" t="s">
        <v>565</v>
      </c>
      <c r="H40" s="293"/>
      <c r="I40" s="293"/>
      <c r="J40" s="293"/>
      <c r="K40" s="180"/>
    </row>
    <row r="41" spans="2:11" customFormat="1" ht="15" customHeight="1">
      <c r="B41" s="183"/>
      <c r="C41" s="184"/>
      <c r="D41" s="182"/>
      <c r="E41" s="185" t="s">
        <v>128</v>
      </c>
      <c r="F41" s="182"/>
      <c r="G41" s="293" t="s">
        <v>566</v>
      </c>
      <c r="H41" s="293"/>
      <c r="I41" s="293"/>
      <c r="J41" s="293"/>
      <c r="K41" s="180"/>
    </row>
    <row r="42" spans="2:11" customFormat="1" ht="15" customHeight="1">
      <c r="B42" s="183"/>
      <c r="C42" s="184"/>
      <c r="D42" s="182"/>
      <c r="E42" s="185" t="s">
        <v>567</v>
      </c>
      <c r="F42" s="182"/>
      <c r="G42" s="293" t="s">
        <v>568</v>
      </c>
      <c r="H42" s="293"/>
      <c r="I42" s="293"/>
      <c r="J42" s="293"/>
      <c r="K42" s="180"/>
    </row>
    <row r="43" spans="2:11" customFormat="1" ht="15" customHeight="1">
      <c r="B43" s="183"/>
      <c r="C43" s="184"/>
      <c r="D43" s="182"/>
      <c r="E43" s="185"/>
      <c r="F43" s="182"/>
      <c r="G43" s="293" t="s">
        <v>569</v>
      </c>
      <c r="H43" s="293"/>
      <c r="I43" s="293"/>
      <c r="J43" s="293"/>
      <c r="K43" s="180"/>
    </row>
    <row r="44" spans="2:11" customFormat="1" ht="15" customHeight="1">
      <c r="B44" s="183"/>
      <c r="C44" s="184"/>
      <c r="D44" s="182"/>
      <c r="E44" s="185" t="s">
        <v>570</v>
      </c>
      <c r="F44" s="182"/>
      <c r="G44" s="293" t="s">
        <v>571</v>
      </c>
      <c r="H44" s="293"/>
      <c r="I44" s="293"/>
      <c r="J44" s="293"/>
      <c r="K44" s="180"/>
    </row>
    <row r="45" spans="2:11" customFormat="1" ht="15" customHeight="1">
      <c r="B45" s="183"/>
      <c r="C45" s="184"/>
      <c r="D45" s="182"/>
      <c r="E45" s="185" t="s">
        <v>130</v>
      </c>
      <c r="F45" s="182"/>
      <c r="G45" s="293" t="s">
        <v>572</v>
      </c>
      <c r="H45" s="293"/>
      <c r="I45" s="293"/>
      <c r="J45" s="293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293" t="s">
        <v>573</v>
      </c>
      <c r="E47" s="293"/>
      <c r="F47" s="293"/>
      <c r="G47" s="293"/>
      <c r="H47" s="293"/>
      <c r="I47" s="293"/>
      <c r="J47" s="293"/>
      <c r="K47" s="180"/>
    </row>
    <row r="48" spans="2:11" customFormat="1" ht="15" customHeight="1">
      <c r="B48" s="183"/>
      <c r="C48" s="184"/>
      <c r="D48" s="184"/>
      <c r="E48" s="293" t="s">
        <v>574</v>
      </c>
      <c r="F48" s="293"/>
      <c r="G48" s="293"/>
      <c r="H48" s="293"/>
      <c r="I48" s="293"/>
      <c r="J48" s="293"/>
      <c r="K48" s="180"/>
    </row>
    <row r="49" spans="2:11" customFormat="1" ht="15" customHeight="1">
      <c r="B49" s="183"/>
      <c r="C49" s="184"/>
      <c r="D49" s="184"/>
      <c r="E49" s="293" t="s">
        <v>575</v>
      </c>
      <c r="F49" s="293"/>
      <c r="G49" s="293"/>
      <c r="H49" s="293"/>
      <c r="I49" s="293"/>
      <c r="J49" s="293"/>
      <c r="K49" s="180"/>
    </row>
    <row r="50" spans="2:11" customFormat="1" ht="15" customHeight="1">
      <c r="B50" s="183"/>
      <c r="C50" s="184"/>
      <c r="D50" s="184"/>
      <c r="E50" s="293" t="s">
        <v>576</v>
      </c>
      <c r="F50" s="293"/>
      <c r="G50" s="293"/>
      <c r="H50" s="293"/>
      <c r="I50" s="293"/>
      <c r="J50" s="293"/>
      <c r="K50" s="180"/>
    </row>
    <row r="51" spans="2:11" customFormat="1" ht="15" customHeight="1">
      <c r="B51" s="183"/>
      <c r="C51" s="184"/>
      <c r="D51" s="293" t="s">
        <v>577</v>
      </c>
      <c r="E51" s="293"/>
      <c r="F51" s="293"/>
      <c r="G51" s="293"/>
      <c r="H51" s="293"/>
      <c r="I51" s="293"/>
      <c r="J51" s="293"/>
      <c r="K51" s="180"/>
    </row>
    <row r="52" spans="2:11" customFormat="1" ht="25.5" customHeight="1">
      <c r="B52" s="179"/>
      <c r="C52" s="294" t="s">
        <v>578</v>
      </c>
      <c r="D52" s="294"/>
      <c r="E52" s="294"/>
      <c r="F52" s="294"/>
      <c r="G52" s="294"/>
      <c r="H52" s="294"/>
      <c r="I52" s="294"/>
      <c r="J52" s="294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293" t="s">
        <v>579</v>
      </c>
      <c r="D54" s="293"/>
      <c r="E54" s="293"/>
      <c r="F54" s="293"/>
      <c r="G54" s="293"/>
      <c r="H54" s="293"/>
      <c r="I54" s="293"/>
      <c r="J54" s="293"/>
      <c r="K54" s="180"/>
    </row>
    <row r="55" spans="2:11" customFormat="1" ht="15" customHeight="1">
      <c r="B55" s="179"/>
      <c r="C55" s="293" t="s">
        <v>580</v>
      </c>
      <c r="D55" s="293"/>
      <c r="E55" s="293"/>
      <c r="F55" s="293"/>
      <c r="G55" s="293"/>
      <c r="H55" s="293"/>
      <c r="I55" s="293"/>
      <c r="J55" s="293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293" t="s">
        <v>581</v>
      </c>
      <c r="D57" s="293"/>
      <c r="E57" s="293"/>
      <c r="F57" s="293"/>
      <c r="G57" s="293"/>
      <c r="H57" s="293"/>
      <c r="I57" s="293"/>
      <c r="J57" s="293"/>
      <c r="K57" s="180"/>
    </row>
    <row r="58" spans="2:11" customFormat="1" ht="15" customHeight="1">
      <c r="B58" s="179"/>
      <c r="C58" s="184"/>
      <c r="D58" s="293" t="s">
        <v>582</v>
      </c>
      <c r="E58" s="293"/>
      <c r="F58" s="293"/>
      <c r="G58" s="293"/>
      <c r="H58" s="293"/>
      <c r="I58" s="293"/>
      <c r="J58" s="293"/>
      <c r="K58" s="180"/>
    </row>
    <row r="59" spans="2:11" customFormat="1" ht="15" customHeight="1">
      <c r="B59" s="179"/>
      <c r="C59" s="184"/>
      <c r="D59" s="293" t="s">
        <v>583</v>
      </c>
      <c r="E59" s="293"/>
      <c r="F59" s="293"/>
      <c r="G59" s="293"/>
      <c r="H59" s="293"/>
      <c r="I59" s="293"/>
      <c r="J59" s="293"/>
      <c r="K59" s="180"/>
    </row>
    <row r="60" spans="2:11" customFormat="1" ht="15" customHeight="1">
      <c r="B60" s="179"/>
      <c r="C60" s="184"/>
      <c r="D60" s="293" t="s">
        <v>584</v>
      </c>
      <c r="E60" s="293"/>
      <c r="F60" s="293"/>
      <c r="G60" s="293"/>
      <c r="H60" s="293"/>
      <c r="I60" s="293"/>
      <c r="J60" s="293"/>
      <c r="K60" s="180"/>
    </row>
    <row r="61" spans="2:11" customFormat="1" ht="15" customHeight="1">
      <c r="B61" s="179"/>
      <c r="C61" s="184"/>
      <c r="D61" s="293" t="s">
        <v>585</v>
      </c>
      <c r="E61" s="293"/>
      <c r="F61" s="293"/>
      <c r="G61" s="293"/>
      <c r="H61" s="293"/>
      <c r="I61" s="293"/>
      <c r="J61" s="293"/>
      <c r="K61" s="180"/>
    </row>
    <row r="62" spans="2:11" customFormat="1" ht="15" customHeight="1">
      <c r="B62" s="179"/>
      <c r="C62" s="184"/>
      <c r="D62" s="295" t="s">
        <v>586</v>
      </c>
      <c r="E62" s="295"/>
      <c r="F62" s="295"/>
      <c r="G62" s="295"/>
      <c r="H62" s="295"/>
      <c r="I62" s="295"/>
      <c r="J62" s="295"/>
      <c r="K62" s="180"/>
    </row>
    <row r="63" spans="2:11" customFormat="1" ht="15" customHeight="1">
      <c r="B63" s="179"/>
      <c r="C63" s="184"/>
      <c r="D63" s="293" t="s">
        <v>587</v>
      </c>
      <c r="E63" s="293"/>
      <c r="F63" s="293"/>
      <c r="G63" s="293"/>
      <c r="H63" s="293"/>
      <c r="I63" s="293"/>
      <c r="J63" s="293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293" t="s">
        <v>588</v>
      </c>
      <c r="E65" s="293"/>
      <c r="F65" s="293"/>
      <c r="G65" s="293"/>
      <c r="H65" s="293"/>
      <c r="I65" s="293"/>
      <c r="J65" s="293"/>
      <c r="K65" s="180"/>
    </row>
    <row r="66" spans="2:11" customFormat="1" ht="15" customHeight="1">
      <c r="B66" s="179"/>
      <c r="C66" s="184"/>
      <c r="D66" s="295" t="s">
        <v>589</v>
      </c>
      <c r="E66" s="295"/>
      <c r="F66" s="295"/>
      <c r="G66" s="295"/>
      <c r="H66" s="295"/>
      <c r="I66" s="295"/>
      <c r="J66" s="295"/>
      <c r="K66" s="180"/>
    </row>
    <row r="67" spans="2:11" customFormat="1" ht="15" customHeight="1">
      <c r="B67" s="179"/>
      <c r="C67" s="184"/>
      <c r="D67" s="293" t="s">
        <v>590</v>
      </c>
      <c r="E67" s="293"/>
      <c r="F67" s="293"/>
      <c r="G67" s="293"/>
      <c r="H67" s="293"/>
      <c r="I67" s="293"/>
      <c r="J67" s="293"/>
      <c r="K67" s="180"/>
    </row>
    <row r="68" spans="2:11" customFormat="1" ht="15" customHeight="1">
      <c r="B68" s="179"/>
      <c r="C68" s="184"/>
      <c r="D68" s="293" t="s">
        <v>591</v>
      </c>
      <c r="E68" s="293"/>
      <c r="F68" s="293"/>
      <c r="G68" s="293"/>
      <c r="H68" s="293"/>
      <c r="I68" s="293"/>
      <c r="J68" s="293"/>
      <c r="K68" s="180"/>
    </row>
    <row r="69" spans="2:11" customFormat="1" ht="15" customHeight="1">
      <c r="B69" s="179"/>
      <c r="C69" s="184"/>
      <c r="D69" s="293" t="s">
        <v>592</v>
      </c>
      <c r="E69" s="293"/>
      <c r="F69" s="293"/>
      <c r="G69" s="293"/>
      <c r="H69" s="293"/>
      <c r="I69" s="293"/>
      <c r="J69" s="293"/>
      <c r="K69" s="180"/>
    </row>
    <row r="70" spans="2:11" customFormat="1" ht="15" customHeight="1">
      <c r="B70" s="179"/>
      <c r="C70" s="184"/>
      <c r="D70" s="293" t="s">
        <v>593</v>
      </c>
      <c r="E70" s="293"/>
      <c r="F70" s="293"/>
      <c r="G70" s="293"/>
      <c r="H70" s="293"/>
      <c r="I70" s="293"/>
      <c r="J70" s="293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88" t="s">
        <v>594</v>
      </c>
      <c r="D75" s="288"/>
      <c r="E75" s="288"/>
      <c r="F75" s="288"/>
      <c r="G75" s="288"/>
      <c r="H75" s="288"/>
      <c r="I75" s="288"/>
      <c r="J75" s="288"/>
      <c r="K75" s="197"/>
    </row>
    <row r="76" spans="2:11" customFormat="1" ht="17.25" customHeight="1">
      <c r="B76" s="196"/>
      <c r="C76" s="198" t="s">
        <v>595</v>
      </c>
      <c r="D76" s="198"/>
      <c r="E76" s="198"/>
      <c r="F76" s="198" t="s">
        <v>596</v>
      </c>
      <c r="G76" s="199"/>
      <c r="H76" s="198" t="s">
        <v>52</v>
      </c>
      <c r="I76" s="198" t="s">
        <v>55</v>
      </c>
      <c r="J76" s="198" t="s">
        <v>597</v>
      </c>
      <c r="K76" s="197"/>
    </row>
    <row r="77" spans="2:11" customFormat="1" ht="17.25" customHeight="1">
      <c r="B77" s="196"/>
      <c r="C77" s="200" t="s">
        <v>598</v>
      </c>
      <c r="D77" s="200"/>
      <c r="E77" s="200"/>
      <c r="F77" s="201" t="s">
        <v>599</v>
      </c>
      <c r="G77" s="202"/>
      <c r="H77" s="200"/>
      <c r="I77" s="200"/>
      <c r="J77" s="200" t="s">
        <v>600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51</v>
      </c>
      <c r="D79" s="203"/>
      <c r="E79" s="203"/>
      <c r="F79" s="205" t="s">
        <v>601</v>
      </c>
      <c r="G79" s="204"/>
      <c r="H79" s="185" t="s">
        <v>602</v>
      </c>
      <c r="I79" s="185" t="s">
        <v>603</v>
      </c>
      <c r="J79" s="185">
        <v>20</v>
      </c>
      <c r="K79" s="197"/>
    </row>
    <row r="80" spans="2:11" customFormat="1" ht="15" customHeight="1">
      <c r="B80" s="196"/>
      <c r="C80" s="185" t="s">
        <v>604</v>
      </c>
      <c r="D80" s="185"/>
      <c r="E80" s="185"/>
      <c r="F80" s="205" t="s">
        <v>601</v>
      </c>
      <c r="G80" s="204"/>
      <c r="H80" s="185" t="s">
        <v>605</v>
      </c>
      <c r="I80" s="185" t="s">
        <v>603</v>
      </c>
      <c r="J80" s="185">
        <v>120</v>
      </c>
      <c r="K80" s="197"/>
    </row>
    <row r="81" spans="2:11" customFormat="1" ht="15" customHeight="1">
      <c r="B81" s="206"/>
      <c r="C81" s="185" t="s">
        <v>606</v>
      </c>
      <c r="D81" s="185"/>
      <c r="E81" s="185"/>
      <c r="F81" s="205" t="s">
        <v>607</v>
      </c>
      <c r="G81" s="204"/>
      <c r="H81" s="185" t="s">
        <v>608</v>
      </c>
      <c r="I81" s="185" t="s">
        <v>603</v>
      </c>
      <c r="J81" s="185">
        <v>50</v>
      </c>
      <c r="K81" s="197"/>
    </row>
    <row r="82" spans="2:11" customFormat="1" ht="15" customHeight="1">
      <c r="B82" s="206"/>
      <c r="C82" s="185" t="s">
        <v>609</v>
      </c>
      <c r="D82" s="185"/>
      <c r="E82" s="185"/>
      <c r="F82" s="205" t="s">
        <v>601</v>
      </c>
      <c r="G82" s="204"/>
      <c r="H82" s="185" t="s">
        <v>610</v>
      </c>
      <c r="I82" s="185" t="s">
        <v>611</v>
      </c>
      <c r="J82" s="185"/>
      <c r="K82" s="197"/>
    </row>
    <row r="83" spans="2:11" customFormat="1" ht="15" customHeight="1">
      <c r="B83" s="206"/>
      <c r="C83" s="185" t="s">
        <v>612</v>
      </c>
      <c r="D83" s="185"/>
      <c r="E83" s="185"/>
      <c r="F83" s="205" t="s">
        <v>607</v>
      </c>
      <c r="G83" s="185"/>
      <c r="H83" s="185" t="s">
        <v>613</v>
      </c>
      <c r="I83" s="185" t="s">
        <v>603</v>
      </c>
      <c r="J83" s="185">
        <v>15</v>
      </c>
      <c r="K83" s="197"/>
    </row>
    <row r="84" spans="2:11" customFormat="1" ht="15" customHeight="1">
      <c r="B84" s="206"/>
      <c r="C84" s="185" t="s">
        <v>614</v>
      </c>
      <c r="D84" s="185"/>
      <c r="E84" s="185"/>
      <c r="F84" s="205" t="s">
        <v>607</v>
      </c>
      <c r="G84" s="185"/>
      <c r="H84" s="185" t="s">
        <v>615</v>
      </c>
      <c r="I84" s="185" t="s">
        <v>603</v>
      </c>
      <c r="J84" s="185">
        <v>15</v>
      </c>
      <c r="K84" s="197"/>
    </row>
    <row r="85" spans="2:11" customFormat="1" ht="15" customHeight="1">
      <c r="B85" s="206"/>
      <c r="C85" s="185" t="s">
        <v>616</v>
      </c>
      <c r="D85" s="185"/>
      <c r="E85" s="185"/>
      <c r="F85" s="205" t="s">
        <v>607</v>
      </c>
      <c r="G85" s="185"/>
      <c r="H85" s="185" t="s">
        <v>617</v>
      </c>
      <c r="I85" s="185" t="s">
        <v>603</v>
      </c>
      <c r="J85" s="185">
        <v>20</v>
      </c>
      <c r="K85" s="197"/>
    </row>
    <row r="86" spans="2:11" customFormat="1" ht="15" customHeight="1">
      <c r="B86" s="206"/>
      <c r="C86" s="185" t="s">
        <v>618</v>
      </c>
      <c r="D86" s="185"/>
      <c r="E86" s="185"/>
      <c r="F86" s="205" t="s">
        <v>607</v>
      </c>
      <c r="G86" s="185"/>
      <c r="H86" s="185" t="s">
        <v>619</v>
      </c>
      <c r="I86" s="185" t="s">
        <v>603</v>
      </c>
      <c r="J86" s="185">
        <v>20</v>
      </c>
      <c r="K86" s="197"/>
    </row>
    <row r="87" spans="2:11" customFormat="1" ht="15" customHeight="1">
      <c r="B87" s="206"/>
      <c r="C87" s="185" t="s">
        <v>620</v>
      </c>
      <c r="D87" s="185"/>
      <c r="E87" s="185"/>
      <c r="F87" s="205" t="s">
        <v>607</v>
      </c>
      <c r="G87" s="204"/>
      <c r="H87" s="185" t="s">
        <v>621</v>
      </c>
      <c r="I87" s="185" t="s">
        <v>603</v>
      </c>
      <c r="J87" s="185">
        <v>50</v>
      </c>
      <c r="K87" s="197"/>
    </row>
    <row r="88" spans="2:11" customFormat="1" ht="15" customHeight="1">
      <c r="B88" s="206"/>
      <c r="C88" s="185" t="s">
        <v>622</v>
      </c>
      <c r="D88" s="185"/>
      <c r="E88" s="185"/>
      <c r="F88" s="205" t="s">
        <v>607</v>
      </c>
      <c r="G88" s="204"/>
      <c r="H88" s="185" t="s">
        <v>623</v>
      </c>
      <c r="I88" s="185" t="s">
        <v>603</v>
      </c>
      <c r="J88" s="185">
        <v>20</v>
      </c>
      <c r="K88" s="197"/>
    </row>
    <row r="89" spans="2:11" customFormat="1" ht="15" customHeight="1">
      <c r="B89" s="206"/>
      <c r="C89" s="185" t="s">
        <v>624</v>
      </c>
      <c r="D89" s="185"/>
      <c r="E89" s="185"/>
      <c r="F89" s="205" t="s">
        <v>607</v>
      </c>
      <c r="G89" s="204"/>
      <c r="H89" s="185" t="s">
        <v>625</v>
      </c>
      <c r="I89" s="185" t="s">
        <v>603</v>
      </c>
      <c r="J89" s="185">
        <v>20</v>
      </c>
      <c r="K89" s="197"/>
    </row>
    <row r="90" spans="2:11" customFormat="1" ht="15" customHeight="1">
      <c r="B90" s="206"/>
      <c r="C90" s="185" t="s">
        <v>626</v>
      </c>
      <c r="D90" s="185"/>
      <c r="E90" s="185"/>
      <c r="F90" s="205" t="s">
        <v>607</v>
      </c>
      <c r="G90" s="204"/>
      <c r="H90" s="185" t="s">
        <v>627</v>
      </c>
      <c r="I90" s="185" t="s">
        <v>603</v>
      </c>
      <c r="J90" s="185">
        <v>50</v>
      </c>
      <c r="K90" s="197"/>
    </row>
    <row r="91" spans="2:11" customFormat="1" ht="15" customHeight="1">
      <c r="B91" s="206"/>
      <c r="C91" s="185" t="s">
        <v>628</v>
      </c>
      <c r="D91" s="185"/>
      <c r="E91" s="185"/>
      <c r="F91" s="205" t="s">
        <v>607</v>
      </c>
      <c r="G91" s="204"/>
      <c r="H91" s="185" t="s">
        <v>628</v>
      </c>
      <c r="I91" s="185" t="s">
        <v>603</v>
      </c>
      <c r="J91" s="185">
        <v>50</v>
      </c>
      <c r="K91" s="197"/>
    </row>
    <row r="92" spans="2:11" customFormat="1" ht="15" customHeight="1">
      <c r="B92" s="206"/>
      <c r="C92" s="185" t="s">
        <v>629</v>
      </c>
      <c r="D92" s="185"/>
      <c r="E92" s="185"/>
      <c r="F92" s="205" t="s">
        <v>607</v>
      </c>
      <c r="G92" s="204"/>
      <c r="H92" s="185" t="s">
        <v>630</v>
      </c>
      <c r="I92" s="185" t="s">
        <v>603</v>
      </c>
      <c r="J92" s="185">
        <v>255</v>
      </c>
      <c r="K92" s="197"/>
    </row>
    <row r="93" spans="2:11" customFormat="1" ht="15" customHeight="1">
      <c r="B93" s="206"/>
      <c r="C93" s="185" t="s">
        <v>631</v>
      </c>
      <c r="D93" s="185"/>
      <c r="E93" s="185"/>
      <c r="F93" s="205" t="s">
        <v>601</v>
      </c>
      <c r="G93" s="204"/>
      <c r="H93" s="185" t="s">
        <v>632</v>
      </c>
      <c r="I93" s="185" t="s">
        <v>633</v>
      </c>
      <c r="J93" s="185"/>
      <c r="K93" s="197"/>
    </row>
    <row r="94" spans="2:11" customFormat="1" ht="15" customHeight="1">
      <c r="B94" s="206"/>
      <c r="C94" s="185" t="s">
        <v>634</v>
      </c>
      <c r="D94" s="185"/>
      <c r="E94" s="185"/>
      <c r="F94" s="205" t="s">
        <v>601</v>
      </c>
      <c r="G94" s="204"/>
      <c r="H94" s="185" t="s">
        <v>635</v>
      </c>
      <c r="I94" s="185" t="s">
        <v>636</v>
      </c>
      <c r="J94" s="185"/>
      <c r="K94" s="197"/>
    </row>
    <row r="95" spans="2:11" customFormat="1" ht="15" customHeight="1">
      <c r="B95" s="206"/>
      <c r="C95" s="185" t="s">
        <v>637</v>
      </c>
      <c r="D95" s="185"/>
      <c r="E95" s="185"/>
      <c r="F95" s="205" t="s">
        <v>601</v>
      </c>
      <c r="G95" s="204"/>
      <c r="H95" s="185" t="s">
        <v>637</v>
      </c>
      <c r="I95" s="185" t="s">
        <v>636</v>
      </c>
      <c r="J95" s="185"/>
      <c r="K95" s="197"/>
    </row>
    <row r="96" spans="2:11" customFormat="1" ht="15" customHeight="1">
      <c r="B96" s="206"/>
      <c r="C96" s="185" t="s">
        <v>36</v>
      </c>
      <c r="D96" s="185"/>
      <c r="E96" s="185"/>
      <c r="F96" s="205" t="s">
        <v>601</v>
      </c>
      <c r="G96" s="204"/>
      <c r="H96" s="185" t="s">
        <v>638</v>
      </c>
      <c r="I96" s="185" t="s">
        <v>636</v>
      </c>
      <c r="J96" s="185"/>
      <c r="K96" s="197"/>
    </row>
    <row r="97" spans="2:11" customFormat="1" ht="15" customHeight="1">
      <c r="B97" s="206"/>
      <c r="C97" s="185" t="s">
        <v>46</v>
      </c>
      <c r="D97" s="185"/>
      <c r="E97" s="185"/>
      <c r="F97" s="205" t="s">
        <v>601</v>
      </c>
      <c r="G97" s="204"/>
      <c r="H97" s="185" t="s">
        <v>639</v>
      </c>
      <c r="I97" s="185" t="s">
        <v>636</v>
      </c>
      <c r="J97" s="185"/>
      <c r="K97" s="197"/>
    </row>
    <row r="98" spans="2:1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88" t="s">
        <v>640</v>
      </c>
      <c r="D102" s="288"/>
      <c r="E102" s="288"/>
      <c r="F102" s="288"/>
      <c r="G102" s="288"/>
      <c r="H102" s="288"/>
      <c r="I102" s="288"/>
      <c r="J102" s="288"/>
      <c r="K102" s="197"/>
    </row>
    <row r="103" spans="2:11" customFormat="1" ht="17.25" customHeight="1">
      <c r="B103" s="196"/>
      <c r="C103" s="198" t="s">
        <v>595</v>
      </c>
      <c r="D103" s="198"/>
      <c r="E103" s="198"/>
      <c r="F103" s="198" t="s">
        <v>596</v>
      </c>
      <c r="G103" s="199"/>
      <c r="H103" s="198" t="s">
        <v>52</v>
      </c>
      <c r="I103" s="198" t="s">
        <v>55</v>
      </c>
      <c r="J103" s="198" t="s">
        <v>597</v>
      </c>
      <c r="K103" s="197"/>
    </row>
    <row r="104" spans="2:11" customFormat="1" ht="17.25" customHeight="1">
      <c r="B104" s="196"/>
      <c r="C104" s="200" t="s">
        <v>598</v>
      </c>
      <c r="D104" s="200"/>
      <c r="E104" s="200"/>
      <c r="F104" s="201" t="s">
        <v>599</v>
      </c>
      <c r="G104" s="202"/>
      <c r="H104" s="200"/>
      <c r="I104" s="200"/>
      <c r="J104" s="200" t="s">
        <v>600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2"/>
      <c r="H105" s="198"/>
      <c r="I105" s="198"/>
      <c r="J105" s="198"/>
      <c r="K105" s="197"/>
    </row>
    <row r="106" spans="2:11" customFormat="1" ht="15" customHeight="1">
      <c r="B106" s="196"/>
      <c r="C106" s="185" t="s">
        <v>51</v>
      </c>
      <c r="D106" s="203"/>
      <c r="E106" s="203"/>
      <c r="F106" s="205" t="s">
        <v>601</v>
      </c>
      <c r="G106" s="212"/>
      <c r="H106" s="185" t="s">
        <v>641</v>
      </c>
      <c r="I106" s="185" t="s">
        <v>603</v>
      </c>
      <c r="J106" s="185">
        <v>20</v>
      </c>
      <c r="K106" s="197"/>
    </row>
    <row r="107" spans="2:11" customFormat="1" ht="15" customHeight="1">
      <c r="B107" s="196"/>
      <c r="C107" s="185" t="s">
        <v>604</v>
      </c>
      <c r="D107" s="185"/>
      <c r="E107" s="185"/>
      <c r="F107" s="205" t="s">
        <v>601</v>
      </c>
      <c r="G107" s="185"/>
      <c r="H107" s="185" t="s">
        <v>641</v>
      </c>
      <c r="I107" s="185" t="s">
        <v>603</v>
      </c>
      <c r="J107" s="185">
        <v>120</v>
      </c>
      <c r="K107" s="197"/>
    </row>
    <row r="108" spans="2:11" customFormat="1" ht="15" customHeight="1">
      <c r="B108" s="206"/>
      <c r="C108" s="185" t="s">
        <v>606</v>
      </c>
      <c r="D108" s="185"/>
      <c r="E108" s="185"/>
      <c r="F108" s="205" t="s">
        <v>607</v>
      </c>
      <c r="G108" s="185"/>
      <c r="H108" s="185" t="s">
        <v>641</v>
      </c>
      <c r="I108" s="185" t="s">
        <v>603</v>
      </c>
      <c r="J108" s="185">
        <v>50</v>
      </c>
      <c r="K108" s="197"/>
    </row>
    <row r="109" spans="2:11" customFormat="1" ht="15" customHeight="1">
      <c r="B109" s="206"/>
      <c r="C109" s="185" t="s">
        <v>609</v>
      </c>
      <c r="D109" s="185"/>
      <c r="E109" s="185"/>
      <c r="F109" s="205" t="s">
        <v>601</v>
      </c>
      <c r="G109" s="185"/>
      <c r="H109" s="185" t="s">
        <v>641</v>
      </c>
      <c r="I109" s="185" t="s">
        <v>611</v>
      </c>
      <c r="J109" s="185"/>
      <c r="K109" s="197"/>
    </row>
    <row r="110" spans="2:11" customFormat="1" ht="15" customHeight="1">
      <c r="B110" s="206"/>
      <c r="C110" s="185" t="s">
        <v>620</v>
      </c>
      <c r="D110" s="185"/>
      <c r="E110" s="185"/>
      <c r="F110" s="205" t="s">
        <v>607</v>
      </c>
      <c r="G110" s="185"/>
      <c r="H110" s="185" t="s">
        <v>641</v>
      </c>
      <c r="I110" s="185" t="s">
        <v>603</v>
      </c>
      <c r="J110" s="185">
        <v>50</v>
      </c>
      <c r="K110" s="197"/>
    </row>
    <row r="111" spans="2:11" customFormat="1" ht="15" customHeight="1">
      <c r="B111" s="206"/>
      <c r="C111" s="185" t="s">
        <v>628</v>
      </c>
      <c r="D111" s="185"/>
      <c r="E111" s="185"/>
      <c r="F111" s="205" t="s">
        <v>607</v>
      </c>
      <c r="G111" s="185"/>
      <c r="H111" s="185" t="s">
        <v>641</v>
      </c>
      <c r="I111" s="185" t="s">
        <v>603</v>
      </c>
      <c r="J111" s="185">
        <v>50</v>
      </c>
      <c r="K111" s="197"/>
    </row>
    <row r="112" spans="2:11" customFormat="1" ht="15" customHeight="1">
      <c r="B112" s="206"/>
      <c r="C112" s="185" t="s">
        <v>626</v>
      </c>
      <c r="D112" s="185"/>
      <c r="E112" s="185"/>
      <c r="F112" s="205" t="s">
        <v>607</v>
      </c>
      <c r="G112" s="185"/>
      <c r="H112" s="185" t="s">
        <v>641</v>
      </c>
      <c r="I112" s="185" t="s">
        <v>603</v>
      </c>
      <c r="J112" s="185">
        <v>50</v>
      </c>
      <c r="K112" s="197"/>
    </row>
    <row r="113" spans="2:11" customFormat="1" ht="15" customHeight="1">
      <c r="B113" s="206"/>
      <c r="C113" s="185" t="s">
        <v>51</v>
      </c>
      <c r="D113" s="185"/>
      <c r="E113" s="185"/>
      <c r="F113" s="205" t="s">
        <v>601</v>
      </c>
      <c r="G113" s="185"/>
      <c r="H113" s="185" t="s">
        <v>642</v>
      </c>
      <c r="I113" s="185" t="s">
        <v>603</v>
      </c>
      <c r="J113" s="185">
        <v>20</v>
      </c>
      <c r="K113" s="197"/>
    </row>
    <row r="114" spans="2:11" customFormat="1" ht="15" customHeight="1">
      <c r="B114" s="206"/>
      <c r="C114" s="185" t="s">
        <v>643</v>
      </c>
      <c r="D114" s="185"/>
      <c r="E114" s="185"/>
      <c r="F114" s="205" t="s">
        <v>601</v>
      </c>
      <c r="G114" s="185"/>
      <c r="H114" s="185" t="s">
        <v>644</v>
      </c>
      <c r="I114" s="185" t="s">
        <v>603</v>
      </c>
      <c r="J114" s="185">
        <v>120</v>
      </c>
      <c r="K114" s="197"/>
    </row>
    <row r="115" spans="2:11" customFormat="1" ht="15" customHeight="1">
      <c r="B115" s="206"/>
      <c r="C115" s="185" t="s">
        <v>36</v>
      </c>
      <c r="D115" s="185"/>
      <c r="E115" s="185"/>
      <c r="F115" s="205" t="s">
        <v>601</v>
      </c>
      <c r="G115" s="185"/>
      <c r="H115" s="185" t="s">
        <v>645</v>
      </c>
      <c r="I115" s="185" t="s">
        <v>636</v>
      </c>
      <c r="J115" s="185"/>
      <c r="K115" s="197"/>
    </row>
    <row r="116" spans="2:11" customFormat="1" ht="15" customHeight="1">
      <c r="B116" s="206"/>
      <c r="C116" s="185" t="s">
        <v>46</v>
      </c>
      <c r="D116" s="185"/>
      <c r="E116" s="185"/>
      <c r="F116" s="205" t="s">
        <v>601</v>
      </c>
      <c r="G116" s="185"/>
      <c r="H116" s="185" t="s">
        <v>646</v>
      </c>
      <c r="I116" s="185" t="s">
        <v>636</v>
      </c>
      <c r="J116" s="185"/>
      <c r="K116" s="197"/>
    </row>
    <row r="117" spans="2:11" customFormat="1" ht="15" customHeight="1">
      <c r="B117" s="206"/>
      <c r="C117" s="185" t="s">
        <v>55</v>
      </c>
      <c r="D117" s="185"/>
      <c r="E117" s="185"/>
      <c r="F117" s="205" t="s">
        <v>601</v>
      </c>
      <c r="G117" s="185"/>
      <c r="H117" s="185" t="s">
        <v>647</v>
      </c>
      <c r="I117" s="185" t="s">
        <v>648</v>
      </c>
      <c r="J117" s="185"/>
      <c r="K117" s="197"/>
    </row>
    <row r="118" spans="2:1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>
      <c r="B119" s="214"/>
      <c r="C119" s="182"/>
      <c r="D119" s="182"/>
      <c r="E119" s="182"/>
      <c r="F119" s="215"/>
      <c r="G119" s="182"/>
      <c r="H119" s="182"/>
      <c r="I119" s="182"/>
      <c r="J119" s="182"/>
      <c r="K119" s="214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customFormat="1" ht="45" customHeight="1">
      <c r="B122" s="219"/>
      <c r="C122" s="289" t="s">
        <v>649</v>
      </c>
      <c r="D122" s="289"/>
      <c r="E122" s="289"/>
      <c r="F122" s="289"/>
      <c r="G122" s="289"/>
      <c r="H122" s="289"/>
      <c r="I122" s="289"/>
      <c r="J122" s="289"/>
      <c r="K122" s="220"/>
    </row>
    <row r="123" spans="2:11" customFormat="1" ht="17.25" customHeight="1">
      <c r="B123" s="221"/>
      <c r="C123" s="198" t="s">
        <v>595</v>
      </c>
      <c r="D123" s="198"/>
      <c r="E123" s="198"/>
      <c r="F123" s="198" t="s">
        <v>596</v>
      </c>
      <c r="G123" s="199"/>
      <c r="H123" s="198" t="s">
        <v>52</v>
      </c>
      <c r="I123" s="198" t="s">
        <v>55</v>
      </c>
      <c r="J123" s="198" t="s">
        <v>597</v>
      </c>
      <c r="K123" s="222"/>
    </row>
    <row r="124" spans="2:11" customFormat="1" ht="17.25" customHeight="1">
      <c r="B124" s="221"/>
      <c r="C124" s="200" t="s">
        <v>598</v>
      </c>
      <c r="D124" s="200"/>
      <c r="E124" s="200"/>
      <c r="F124" s="201" t="s">
        <v>599</v>
      </c>
      <c r="G124" s="202"/>
      <c r="H124" s="200"/>
      <c r="I124" s="200"/>
      <c r="J124" s="200" t="s">
        <v>600</v>
      </c>
      <c r="K124" s="222"/>
    </row>
    <row r="125" spans="2:11" customFormat="1" ht="5.25" customHeight="1">
      <c r="B125" s="223"/>
      <c r="C125" s="203"/>
      <c r="D125" s="203"/>
      <c r="E125" s="203"/>
      <c r="F125" s="203"/>
      <c r="G125" s="185"/>
      <c r="H125" s="203"/>
      <c r="I125" s="203"/>
      <c r="J125" s="203"/>
      <c r="K125" s="224"/>
    </row>
    <row r="126" spans="2:11" customFormat="1" ht="15" customHeight="1">
      <c r="B126" s="223"/>
      <c r="C126" s="185" t="s">
        <v>604</v>
      </c>
      <c r="D126" s="203"/>
      <c r="E126" s="203"/>
      <c r="F126" s="205" t="s">
        <v>601</v>
      </c>
      <c r="G126" s="185"/>
      <c r="H126" s="185" t="s">
        <v>641</v>
      </c>
      <c r="I126" s="185" t="s">
        <v>603</v>
      </c>
      <c r="J126" s="185">
        <v>120</v>
      </c>
      <c r="K126" s="225"/>
    </row>
    <row r="127" spans="2:11" customFormat="1" ht="15" customHeight="1">
      <c r="B127" s="223"/>
      <c r="C127" s="185" t="s">
        <v>650</v>
      </c>
      <c r="D127" s="185"/>
      <c r="E127" s="185"/>
      <c r="F127" s="205" t="s">
        <v>601</v>
      </c>
      <c r="G127" s="185"/>
      <c r="H127" s="185" t="s">
        <v>651</v>
      </c>
      <c r="I127" s="185" t="s">
        <v>603</v>
      </c>
      <c r="J127" s="185" t="s">
        <v>652</v>
      </c>
      <c r="K127" s="225"/>
    </row>
    <row r="128" spans="2:11" customFormat="1" ht="15" customHeight="1">
      <c r="B128" s="223"/>
      <c r="C128" s="185" t="s">
        <v>81</v>
      </c>
      <c r="D128" s="185"/>
      <c r="E128" s="185"/>
      <c r="F128" s="205" t="s">
        <v>601</v>
      </c>
      <c r="G128" s="185"/>
      <c r="H128" s="185" t="s">
        <v>653</v>
      </c>
      <c r="I128" s="185" t="s">
        <v>603</v>
      </c>
      <c r="J128" s="185" t="s">
        <v>652</v>
      </c>
      <c r="K128" s="225"/>
    </row>
    <row r="129" spans="2:11" customFormat="1" ht="15" customHeight="1">
      <c r="B129" s="223"/>
      <c r="C129" s="185" t="s">
        <v>612</v>
      </c>
      <c r="D129" s="185"/>
      <c r="E129" s="185"/>
      <c r="F129" s="205" t="s">
        <v>607</v>
      </c>
      <c r="G129" s="185"/>
      <c r="H129" s="185" t="s">
        <v>613</v>
      </c>
      <c r="I129" s="185" t="s">
        <v>603</v>
      </c>
      <c r="J129" s="185">
        <v>15</v>
      </c>
      <c r="K129" s="225"/>
    </row>
    <row r="130" spans="2:11" customFormat="1" ht="15" customHeight="1">
      <c r="B130" s="223"/>
      <c r="C130" s="185" t="s">
        <v>614</v>
      </c>
      <c r="D130" s="185"/>
      <c r="E130" s="185"/>
      <c r="F130" s="205" t="s">
        <v>607</v>
      </c>
      <c r="G130" s="185"/>
      <c r="H130" s="185" t="s">
        <v>615</v>
      </c>
      <c r="I130" s="185" t="s">
        <v>603</v>
      </c>
      <c r="J130" s="185">
        <v>15</v>
      </c>
      <c r="K130" s="225"/>
    </row>
    <row r="131" spans="2:11" customFormat="1" ht="15" customHeight="1">
      <c r="B131" s="223"/>
      <c r="C131" s="185" t="s">
        <v>616</v>
      </c>
      <c r="D131" s="185"/>
      <c r="E131" s="185"/>
      <c r="F131" s="205" t="s">
        <v>607</v>
      </c>
      <c r="G131" s="185"/>
      <c r="H131" s="185" t="s">
        <v>617</v>
      </c>
      <c r="I131" s="185" t="s">
        <v>603</v>
      </c>
      <c r="J131" s="185">
        <v>20</v>
      </c>
      <c r="K131" s="225"/>
    </row>
    <row r="132" spans="2:11" customFormat="1" ht="15" customHeight="1">
      <c r="B132" s="223"/>
      <c r="C132" s="185" t="s">
        <v>618</v>
      </c>
      <c r="D132" s="185"/>
      <c r="E132" s="185"/>
      <c r="F132" s="205" t="s">
        <v>607</v>
      </c>
      <c r="G132" s="185"/>
      <c r="H132" s="185" t="s">
        <v>619</v>
      </c>
      <c r="I132" s="185" t="s">
        <v>603</v>
      </c>
      <c r="J132" s="185">
        <v>20</v>
      </c>
      <c r="K132" s="225"/>
    </row>
    <row r="133" spans="2:11" customFormat="1" ht="15" customHeight="1">
      <c r="B133" s="223"/>
      <c r="C133" s="185" t="s">
        <v>606</v>
      </c>
      <c r="D133" s="185"/>
      <c r="E133" s="185"/>
      <c r="F133" s="205" t="s">
        <v>607</v>
      </c>
      <c r="G133" s="185"/>
      <c r="H133" s="185" t="s">
        <v>641</v>
      </c>
      <c r="I133" s="185" t="s">
        <v>603</v>
      </c>
      <c r="J133" s="185">
        <v>50</v>
      </c>
      <c r="K133" s="225"/>
    </row>
    <row r="134" spans="2:11" customFormat="1" ht="15" customHeight="1">
      <c r="B134" s="223"/>
      <c r="C134" s="185" t="s">
        <v>620</v>
      </c>
      <c r="D134" s="185"/>
      <c r="E134" s="185"/>
      <c r="F134" s="205" t="s">
        <v>607</v>
      </c>
      <c r="G134" s="185"/>
      <c r="H134" s="185" t="s">
        <v>641</v>
      </c>
      <c r="I134" s="185" t="s">
        <v>603</v>
      </c>
      <c r="J134" s="185">
        <v>50</v>
      </c>
      <c r="K134" s="225"/>
    </row>
    <row r="135" spans="2:11" customFormat="1" ht="15" customHeight="1">
      <c r="B135" s="223"/>
      <c r="C135" s="185" t="s">
        <v>626</v>
      </c>
      <c r="D135" s="185"/>
      <c r="E135" s="185"/>
      <c r="F135" s="205" t="s">
        <v>607</v>
      </c>
      <c r="G135" s="185"/>
      <c r="H135" s="185" t="s">
        <v>641</v>
      </c>
      <c r="I135" s="185" t="s">
        <v>603</v>
      </c>
      <c r="J135" s="185">
        <v>50</v>
      </c>
      <c r="K135" s="225"/>
    </row>
    <row r="136" spans="2:11" customFormat="1" ht="15" customHeight="1">
      <c r="B136" s="223"/>
      <c r="C136" s="185" t="s">
        <v>628</v>
      </c>
      <c r="D136" s="185"/>
      <c r="E136" s="185"/>
      <c r="F136" s="205" t="s">
        <v>607</v>
      </c>
      <c r="G136" s="185"/>
      <c r="H136" s="185" t="s">
        <v>641</v>
      </c>
      <c r="I136" s="185" t="s">
        <v>603</v>
      </c>
      <c r="J136" s="185">
        <v>50</v>
      </c>
      <c r="K136" s="225"/>
    </row>
    <row r="137" spans="2:11" customFormat="1" ht="15" customHeight="1">
      <c r="B137" s="223"/>
      <c r="C137" s="185" t="s">
        <v>629</v>
      </c>
      <c r="D137" s="185"/>
      <c r="E137" s="185"/>
      <c r="F137" s="205" t="s">
        <v>607</v>
      </c>
      <c r="G137" s="185"/>
      <c r="H137" s="185" t="s">
        <v>654</v>
      </c>
      <c r="I137" s="185" t="s">
        <v>603</v>
      </c>
      <c r="J137" s="185">
        <v>255</v>
      </c>
      <c r="K137" s="225"/>
    </row>
    <row r="138" spans="2:11" customFormat="1" ht="15" customHeight="1">
      <c r="B138" s="223"/>
      <c r="C138" s="185" t="s">
        <v>631</v>
      </c>
      <c r="D138" s="185"/>
      <c r="E138" s="185"/>
      <c r="F138" s="205" t="s">
        <v>601</v>
      </c>
      <c r="G138" s="185"/>
      <c r="H138" s="185" t="s">
        <v>655</v>
      </c>
      <c r="I138" s="185" t="s">
        <v>633</v>
      </c>
      <c r="J138" s="185"/>
      <c r="K138" s="225"/>
    </row>
    <row r="139" spans="2:11" customFormat="1" ht="15" customHeight="1">
      <c r="B139" s="223"/>
      <c r="C139" s="185" t="s">
        <v>634</v>
      </c>
      <c r="D139" s="185"/>
      <c r="E139" s="185"/>
      <c r="F139" s="205" t="s">
        <v>601</v>
      </c>
      <c r="G139" s="185"/>
      <c r="H139" s="185" t="s">
        <v>656</v>
      </c>
      <c r="I139" s="185" t="s">
        <v>636</v>
      </c>
      <c r="J139" s="185"/>
      <c r="K139" s="225"/>
    </row>
    <row r="140" spans="2:11" customFormat="1" ht="15" customHeight="1">
      <c r="B140" s="223"/>
      <c r="C140" s="185" t="s">
        <v>637</v>
      </c>
      <c r="D140" s="185"/>
      <c r="E140" s="185"/>
      <c r="F140" s="205" t="s">
        <v>601</v>
      </c>
      <c r="G140" s="185"/>
      <c r="H140" s="185" t="s">
        <v>637</v>
      </c>
      <c r="I140" s="185" t="s">
        <v>636</v>
      </c>
      <c r="J140" s="185"/>
      <c r="K140" s="225"/>
    </row>
    <row r="141" spans="2:11" customFormat="1" ht="15" customHeight="1">
      <c r="B141" s="223"/>
      <c r="C141" s="185" t="s">
        <v>36</v>
      </c>
      <c r="D141" s="185"/>
      <c r="E141" s="185"/>
      <c r="F141" s="205" t="s">
        <v>601</v>
      </c>
      <c r="G141" s="185"/>
      <c r="H141" s="185" t="s">
        <v>657</v>
      </c>
      <c r="I141" s="185" t="s">
        <v>636</v>
      </c>
      <c r="J141" s="185"/>
      <c r="K141" s="225"/>
    </row>
    <row r="142" spans="2:11" customFormat="1" ht="15" customHeight="1">
      <c r="B142" s="223"/>
      <c r="C142" s="185" t="s">
        <v>658</v>
      </c>
      <c r="D142" s="185"/>
      <c r="E142" s="185"/>
      <c r="F142" s="205" t="s">
        <v>601</v>
      </c>
      <c r="G142" s="185"/>
      <c r="H142" s="185" t="s">
        <v>659</v>
      </c>
      <c r="I142" s="185" t="s">
        <v>636</v>
      </c>
      <c r="J142" s="185"/>
      <c r="K142" s="225"/>
    </row>
    <row r="143" spans="2:1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customFormat="1" ht="18.75" customHeight="1">
      <c r="B144" s="182"/>
      <c r="C144" s="182"/>
      <c r="D144" s="182"/>
      <c r="E144" s="182"/>
      <c r="F144" s="215"/>
      <c r="G144" s="182"/>
      <c r="H144" s="182"/>
      <c r="I144" s="182"/>
      <c r="J144" s="182"/>
      <c r="K144" s="182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88" t="s">
        <v>660</v>
      </c>
      <c r="D147" s="288"/>
      <c r="E147" s="288"/>
      <c r="F147" s="288"/>
      <c r="G147" s="288"/>
      <c r="H147" s="288"/>
      <c r="I147" s="288"/>
      <c r="J147" s="288"/>
      <c r="K147" s="197"/>
    </row>
    <row r="148" spans="2:11" customFormat="1" ht="17.25" customHeight="1">
      <c r="B148" s="196"/>
      <c r="C148" s="198" t="s">
        <v>595</v>
      </c>
      <c r="D148" s="198"/>
      <c r="E148" s="198"/>
      <c r="F148" s="198" t="s">
        <v>596</v>
      </c>
      <c r="G148" s="199"/>
      <c r="H148" s="198" t="s">
        <v>52</v>
      </c>
      <c r="I148" s="198" t="s">
        <v>55</v>
      </c>
      <c r="J148" s="198" t="s">
        <v>597</v>
      </c>
      <c r="K148" s="197"/>
    </row>
    <row r="149" spans="2:11" customFormat="1" ht="17.25" customHeight="1">
      <c r="B149" s="196"/>
      <c r="C149" s="200" t="s">
        <v>598</v>
      </c>
      <c r="D149" s="200"/>
      <c r="E149" s="200"/>
      <c r="F149" s="201" t="s">
        <v>599</v>
      </c>
      <c r="G149" s="202"/>
      <c r="H149" s="200"/>
      <c r="I149" s="200"/>
      <c r="J149" s="200" t="s">
        <v>600</v>
      </c>
      <c r="K149" s="197"/>
    </row>
    <row r="150" spans="2:11" customFormat="1" ht="5.25" customHeight="1">
      <c r="B150" s="206"/>
      <c r="C150" s="203"/>
      <c r="D150" s="203"/>
      <c r="E150" s="203"/>
      <c r="F150" s="203"/>
      <c r="G150" s="204"/>
      <c r="H150" s="203"/>
      <c r="I150" s="203"/>
      <c r="J150" s="203"/>
      <c r="K150" s="225"/>
    </row>
    <row r="151" spans="2:11" customFormat="1" ht="15" customHeight="1">
      <c r="B151" s="206"/>
      <c r="C151" s="229" t="s">
        <v>604</v>
      </c>
      <c r="D151" s="185"/>
      <c r="E151" s="185"/>
      <c r="F151" s="230" t="s">
        <v>601</v>
      </c>
      <c r="G151" s="185"/>
      <c r="H151" s="229" t="s">
        <v>641</v>
      </c>
      <c r="I151" s="229" t="s">
        <v>603</v>
      </c>
      <c r="J151" s="229">
        <v>120</v>
      </c>
      <c r="K151" s="225"/>
    </row>
    <row r="152" spans="2:11" customFormat="1" ht="15" customHeight="1">
      <c r="B152" s="206"/>
      <c r="C152" s="229" t="s">
        <v>650</v>
      </c>
      <c r="D152" s="185"/>
      <c r="E152" s="185"/>
      <c r="F152" s="230" t="s">
        <v>601</v>
      </c>
      <c r="G152" s="185"/>
      <c r="H152" s="229" t="s">
        <v>661</v>
      </c>
      <c r="I152" s="229" t="s">
        <v>603</v>
      </c>
      <c r="J152" s="229" t="s">
        <v>652</v>
      </c>
      <c r="K152" s="225"/>
    </row>
    <row r="153" spans="2:11" customFormat="1" ht="15" customHeight="1">
      <c r="B153" s="206"/>
      <c r="C153" s="229" t="s">
        <v>81</v>
      </c>
      <c r="D153" s="185"/>
      <c r="E153" s="185"/>
      <c r="F153" s="230" t="s">
        <v>601</v>
      </c>
      <c r="G153" s="185"/>
      <c r="H153" s="229" t="s">
        <v>662</v>
      </c>
      <c r="I153" s="229" t="s">
        <v>603</v>
      </c>
      <c r="J153" s="229" t="s">
        <v>652</v>
      </c>
      <c r="K153" s="225"/>
    </row>
    <row r="154" spans="2:11" customFormat="1" ht="15" customHeight="1">
      <c r="B154" s="206"/>
      <c r="C154" s="229" t="s">
        <v>606</v>
      </c>
      <c r="D154" s="185"/>
      <c r="E154" s="185"/>
      <c r="F154" s="230" t="s">
        <v>607</v>
      </c>
      <c r="G154" s="185"/>
      <c r="H154" s="229" t="s">
        <v>641</v>
      </c>
      <c r="I154" s="229" t="s">
        <v>603</v>
      </c>
      <c r="J154" s="229">
        <v>50</v>
      </c>
      <c r="K154" s="225"/>
    </row>
    <row r="155" spans="2:11" customFormat="1" ht="15" customHeight="1">
      <c r="B155" s="206"/>
      <c r="C155" s="229" t="s">
        <v>609</v>
      </c>
      <c r="D155" s="185"/>
      <c r="E155" s="185"/>
      <c r="F155" s="230" t="s">
        <v>601</v>
      </c>
      <c r="G155" s="185"/>
      <c r="H155" s="229" t="s">
        <v>641</v>
      </c>
      <c r="I155" s="229" t="s">
        <v>611</v>
      </c>
      <c r="J155" s="229"/>
      <c r="K155" s="225"/>
    </row>
    <row r="156" spans="2:11" customFormat="1" ht="15" customHeight="1">
      <c r="B156" s="206"/>
      <c r="C156" s="229" t="s">
        <v>620</v>
      </c>
      <c r="D156" s="185"/>
      <c r="E156" s="185"/>
      <c r="F156" s="230" t="s">
        <v>607</v>
      </c>
      <c r="G156" s="185"/>
      <c r="H156" s="229" t="s">
        <v>641</v>
      </c>
      <c r="I156" s="229" t="s">
        <v>603</v>
      </c>
      <c r="J156" s="229">
        <v>50</v>
      </c>
      <c r="K156" s="225"/>
    </row>
    <row r="157" spans="2:11" customFormat="1" ht="15" customHeight="1">
      <c r="B157" s="206"/>
      <c r="C157" s="229" t="s">
        <v>628</v>
      </c>
      <c r="D157" s="185"/>
      <c r="E157" s="185"/>
      <c r="F157" s="230" t="s">
        <v>607</v>
      </c>
      <c r="G157" s="185"/>
      <c r="H157" s="229" t="s">
        <v>641</v>
      </c>
      <c r="I157" s="229" t="s">
        <v>603</v>
      </c>
      <c r="J157" s="229">
        <v>50</v>
      </c>
      <c r="K157" s="225"/>
    </row>
    <row r="158" spans="2:11" customFormat="1" ht="15" customHeight="1">
      <c r="B158" s="206"/>
      <c r="C158" s="229" t="s">
        <v>626</v>
      </c>
      <c r="D158" s="185"/>
      <c r="E158" s="185"/>
      <c r="F158" s="230" t="s">
        <v>607</v>
      </c>
      <c r="G158" s="185"/>
      <c r="H158" s="229" t="s">
        <v>641</v>
      </c>
      <c r="I158" s="229" t="s">
        <v>603</v>
      </c>
      <c r="J158" s="229">
        <v>50</v>
      </c>
      <c r="K158" s="225"/>
    </row>
    <row r="159" spans="2:11" customFormat="1" ht="15" customHeight="1">
      <c r="B159" s="206"/>
      <c r="C159" s="229" t="s">
        <v>111</v>
      </c>
      <c r="D159" s="185"/>
      <c r="E159" s="185"/>
      <c r="F159" s="230" t="s">
        <v>601</v>
      </c>
      <c r="G159" s="185"/>
      <c r="H159" s="229" t="s">
        <v>663</v>
      </c>
      <c r="I159" s="229" t="s">
        <v>603</v>
      </c>
      <c r="J159" s="229" t="s">
        <v>664</v>
      </c>
      <c r="K159" s="225"/>
    </row>
    <row r="160" spans="2:11" customFormat="1" ht="15" customHeight="1">
      <c r="B160" s="206"/>
      <c r="C160" s="229" t="s">
        <v>665</v>
      </c>
      <c r="D160" s="185"/>
      <c r="E160" s="185"/>
      <c r="F160" s="230" t="s">
        <v>601</v>
      </c>
      <c r="G160" s="185"/>
      <c r="H160" s="229" t="s">
        <v>666</v>
      </c>
      <c r="I160" s="229" t="s">
        <v>636</v>
      </c>
      <c r="J160" s="229"/>
      <c r="K160" s="225"/>
    </row>
    <row r="161" spans="2:11" customFormat="1" ht="15" customHeight="1">
      <c r="B161" s="231"/>
      <c r="C161" s="213"/>
      <c r="D161" s="213"/>
      <c r="E161" s="213"/>
      <c r="F161" s="213"/>
      <c r="G161" s="213"/>
      <c r="H161" s="213"/>
      <c r="I161" s="213"/>
      <c r="J161" s="213"/>
      <c r="K161" s="232"/>
    </row>
    <row r="162" spans="2:11" customFormat="1" ht="18.75" customHeight="1">
      <c r="B162" s="182"/>
      <c r="C162" s="185"/>
      <c r="D162" s="185"/>
      <c r="E162" s="185"/>
      <c r="F162" s="205"/>
      <c r="G162" s="185"/>
      <c r="H162" s="185"/>
      <c r="I162" s="185"/>
      <c r="J162" s="185"/>
      <c r="K162" s="182"/>
    </row>
    <row r="163" spans="2:11" customFormat="1" ht="18.75" customHeight="1">
      <c r="B163" s="182"/>
      <c r="C163" s="185"/>
      <c r="D163" s="185"/>
      <c r="E163" s="185"/>
      <c r="F163" s="205"/>
      <c r="G163" s="185"/>
      <c r="H163" s="185"/>
      <c r="I163" s="185"/>
      <c r="J163" s="185"/>
      <c r="K163" s="182"/>
    </row>
    <row r="164" spans="2:11" customFormat="1" ht="18.75" customHeight="1">
      <c r="B164" s="182"/>
      <c r="C164" s="185"/>
      <c r="D164" s="185"/>
      <c r="E164" s="185"/>
      <c r="F164" s="205"/>
      <c r="G164" s="185"/>
      <c r="H164" s="185"/>
      <c r="I164" s="185"/>
      <c r="J164" s="185"/>
      <c r="K164" s="182"/>
    </row>
    <row r="165" spans="2:11" customFormat="1" ht="18.75" customHeight="1">
      <c r="B165" s="182"/>
      <c r="C165" s="185"/>
      <c r="D165" s="185"/>
      <c r="E165" s="185"/>
      <c r="F165" s="205"/>
      <c r="G165" s="185"/>
      <c r="H165" s="185"/>
      <c r="I165" s="185"/>
      <c r="J165" s="185"/>
      <c r="K165" s="182"/>
    </row>
    <row r="166" spans="2:11" customFormat="1" ht="18.75" customHeight="1">
      <c r="B166" s="182"/>
      <c r="C166" s="185"/>
      <c r="D166" s="185"/>
      <c r="E166" s="185"/>
      <c r="F166" s="205"/>
      <c r="G166" s="185"/>
      <c r="H166" s="185"/>
      <c r="I166" s="185"/>
      <c r="J166" s="185"/>
      <c r="K166" s="182"/>
    </row>
    <row r="167" spans="2:11" customFormat="1" ht="18.75" customHeight="1">
      <c r="B167" s="182"/>
      <c r="C167" s="185"/>
      <c r="D167" s="185"/>
      <c r="E167" s="185"/>
      <c r="F167" s="205"/>
      <c r="G167" s="185"/>
      <c r="H167" s="185"/>
      <c r="I167" s="185"/>
      <c r="J167" s="185"/>
      <c r="K167" s="182"/>
    </row>
    <row r="168" spans="2:11" customFormat="1" ht="18.75" customHeight="1">
      <c r="B168" s="182"/>
      <c r="C168" s="185"/>
      <c r="D168" s="185"/>
      <c r="E168" s="185"/>
      <c r="F168" s="205"/>
      <c r="G168" s="185"/>
      <c r="H168" s="185"/>
      <c r="I168" s="185"/>
      <c r="J168" s="185"/>
      <c r="K168" s="182"/>
    </row>
    <row r="169" spans="2:11" customFormat="1" ht="18.75" customHeight="1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</row>
    <row r="170" spans="2:11" customFormat="1" ht="7.5" customHeight="1">
      <c r="B170" s="174"/>
      <c r="C170" s="175"/>
      <c r="D170" s="175"/>
      <c r="E170" s="175"/>
      <c r="F170" s="175"/>
      <c r="G170" s="175"/>
      <c r="H170" s="175"/>
      <c r="I170" s="175"/>
      <c r="J170" s="175"/>
      <c r="K170" s="176"/>
    </row>
    <row r="171" spans="2:11" customFormat="1" ht="45" customHeight="1">
      <c r="B171" s="177"/>
      <c r="C171" s="289" t="s">
        <v>667</v>
      </c>
      <c r="D171" s="289"/>
      <c r="E171" s="289"/>
      <c r="F171" s="289"/>
      <c r="G171" s="289"/>
      <c r="H171" s="289"/>
      <c r="I171" s="289"/>
      <c r="J171" s="289"/>
      <c r="K171" s="178"/>
    </row>
    <row r="172" spans="2:11" customFormat="1" ht="17.25" customHeight="1">
      <c r="B172" s="177"/>
      <c r="C172" s="198" t="s">
        <v>595</v>
      </c>
      <c r="D172" s="198"/>
      <c r="E172" s="198"/>
      <c r="F172" s="198" t="s">
        <v>596</v>
      </c>
      <c r="G172" s="233"/>
      <c r="H172" s="234" t="s">
        <v>52</v>
      </c>
      <c r="I172" s="234" t="s">
        <v>55</v>
      </c>
      <c r="J172" s="198" t="s">
        <v>597</v>
      </c>
      <c r="K172" s="178"/>
    </row>
    <row r="173" spans="2:11" customFormat="1" ht="17.25" customHeight="1">
      <c r="B173" s="179"/>
      <c r="C173" s="200" t="s">
        <v>598</v>
      </c>
      <c r="D173" s="200"/>
      <c r="E173" s="200"/>
      <c r="F173" s="201" t="s">
        <v>599</v>
      </c>
      <c r="G173" s="235"/>
      <c r="H173" s="236"/>
      <c r="I173" s="236"/>
      <c r="J173" s="200" t="s">
        <v>600</v>
      </c>
      <c r="K173" s="180"/>
    </row>
    <row r="174" spans="2:11" customFormat="1" ht="5.25" customHeight="1">
      <c r="B174" s="206"/>
      <c r="C174" s="203"/>
      <c r="D174" s="203"/>
      <c r="E174" s="203"/>
      <c r="F174" s="203"/>
      <c r="G174" s="204"/>
      <c r="H174" s="203"/>
      <c r="I174" s="203"/>
      <c r="J174" s="203"/>
      <c r="K174" s="225"/>
    </row>
    <row r="175" spans="2:11" customFormat="1" ht="15" customHeight="1">
      <c r="B175" s="206"/>
      <c r="C175" s="185" t="s">
        <v>604</v>
      </c>
      <c r="D175" s="185"/>
      <c r="E175" s="185"/>
      <c r="F175" s="205" t="s">
        <v>601</v>
      </c>
      <c r="G175" s="185"/>
      <c r="H175" s="185" t="s">
        <v>641</v>
      </c>
      <c r="I175" s="185" t="s">
        <v>603</v>
      </c>
      <c r="J175" s="185">
        <v>120</v>
      </c>
      <c r="K175" s="225"/>
    </row>
    <row r="176" spans="2:11" customFormat="1" ht="15" customHeight="1">
      <c r="B176" s="206"/>
      <c r="C176" s="185" t="s">
        <v>650</v>
      </c>
      <c r="D176" s="185"/>
      <c r="E176" s="185"/>
      <c r="F176" s="205" t="s">
        <v>601</v>
      </c>
      <c r="G176" s="185"/>
      <c r="H176" s="185" t="s">
        <v>651</v>
      </c>
      <c r="I176" s="185" t="s">
        <v>603</v>
      </c>
      <c r="J176" s="185" t="s">
        <v>652</v>
      </c>
      <c r="K176" s="225"/>
    </row>
    <row r="177" spans="2:11" customFormat="1" ht="15" customHeight="1">
      <c r="B177" s="206"/>
      <c r="C177" s="185" t="s">
        <v>81</v>
      </c>
      <c r="D177" s="185"/>
      <c r="E177" s="185"/>
      <c r="F177" s="205" t="s">
        <v>601</v>
      </c>
      <c r="G177" s="185"/>
      <c r="H177" s="185" t="s">
        <v>668</v>
      </c>
      <c r="I177" s="185" t="s">
        <v>603</v>
      </c>
      <c r="J177" s="185" t="s">
        <v>652</v>
      </c>
      <c r="K177" s="225"/>
    </row>
    <row r="178" spans="2:11" customFormat="1" ht="15" customHeight="1">
      <c r="B178" s="206"/>
      <c r="C178" s="185" t="s">
        <v>606</v>
      </c>
      <c r="D178" s="185"/>
      <c r="E178" s="185"/>
      <c r="F178" s="205" t="s">
        <v>607</v>
      </c>
      <c r="G178" s="185"/>
      <c r="H178" s="185" t="s">
        <v>668</v>
      </c>
      <c r="I178" s="185" t="s">
        <v>603</v>
      </c>
      <c r="J178" s="185">
        <v>50</v>
      </c>
      <c r="K178" s="225"/>
    </row>
    <row r="179" spans="2:11" customFormat="1" ht="15" customHeight="1">
      <c r="B179" s="206"/>
      <c r="C179" s="185" t="s">
        <v>609</v>
      </c>
      <c r="D179" s="185"/>
      <c r="E179" s="185"/>
      <c r="F179" s="205" t="s">
        <v>601</v>
      </c>
      <c r="G179" s="185"/>
      <c r="H179" s="185" t="s">
        <v>668</v>
      </c>
      <c r="I179" s="185" t="s">
        <v>611</v>
      </c>
      <c r="J179" s="185"/>
      <c r="K179" s="225"/>
    </row>
    <row r="180" spans="2:11" customFormat="1" ht="15" customHeight="1">
      <c r="B180" s="206"/>
      <c r="C180" s="185" t="s">
        <v>620</v>
      </c>
      <c r="D180" s="185"/>
      <c r="E180" s="185"/>
      <c r="F180" s="205" t="s">
        <v>607</v>
      </c>
      <c r="G180" s="185"/>
      <c r="H180" s="185" t="s">
        <v>668</v>
      </c>
      <c r="I180" s="185" t="s">
        <v>603</v>
      </c>
      <c r="J180" s="185">
        <v>50</v>
      </c>
      <c r="K180" s="225"/>
    </row>
    <row r="181" spans="2:11" customFormat="1" ht="15" customHeight="1">
      <c r="B181" s="206"/>
      <c r="C181" s="185" t="s">
        <v>628</v>
      </c>
      <c r="D181" s="185"/>
      <c r="E181" s="185"/>
      <c r="F181" s="205" t="s">
        <v>607</v>
      </c>
      <c r="G181" s="185"/>
      <c r="H181" s="185" t="s">
        <v>668</v>
      </c>
      <c r="I181" s="185" t="s">
        <v>603</v>
      </c>
      <c r="J181" s="185">
        <v>50</v>
      </c>
      <c r="K181" s="225"/>
    </row>
    <row r="182" spans="2:11" customFormat="1" ht="15" customHeight="1">
      <c r="B182" s="206"/>
      <c r="C182" s="185" t="s">
        <v>626</v>
      </c>
      <c r="D182" s="185"/>
      <c r="E182" s="185"/>
      <c r="F182" s="205" t="s">
        <v>607</v>
      </c>
      <c r="G182" s="185"/>
      <c r="H182" s="185" t="s">
        <v>668</v>
      </c>
      <c r="I182" s="185" t="s">
        <v>603</v>
      </c>
      <c r="J182" s="185">
        <v>50</v>
      </c>
      <c r="K182" s="225"/>
    </row>
    <row r="183" spans="2:11" customFormat="1" ht="15" customHeight="1">
      <c r="B183" s="206"/>
      <c r="C183" s="185" t="s">
        <v>126</v>
      </c>
      <c r="D183" s="185"/>
      <c r="E183" s="185"/>
      <c r="F183" s="205" t="s">
        <v>601</v>
      </c>
      <c r="G183" s="185"/>
      <c r="H183" s="185" t="s">
        <v>669</v>
      </c>
      <c r="I183" s="185" t="s">
        <v>670</v>
      </c>
      <c r="J183" s="185"/>
      <c r="K183" s="225"/>
    </row>
    <row r="184" spans="2:11" customFormat="1" ht="15" customHeight="1">
      <c r="B184" s="206"/>
      <c r="C184" s="185" t="s">
        <v>55</v>
      </c>
      <c r="D184" s="185"/>
      <c r="E184" s="185"/>
      <c r="F184" s="205" t="s">
        <v>601</v>
      </c>
      <c r="G184" s="185"/>
      <c r="H184" s="185" t="s">
        <v>671</v>
      </c>
      <c r="I184" s="185" t="s">
        <v>672</v>
      </c>
      <c r="J184" s="185">
        <v>1</v>
      </c>
      <c r="K184" s="225"/>
    </row>
    <row r="185" spans="2:11" customFormat="1" ht="15" customHeight="1">
      <c r="B185" s="206"/>
      <c r="C185" s="185" t="s">
        <v>51</v>
      </c>
      <c r="D185" s="185"/>
      <c r="E185" s="185"/>
      <c r="F185" s="205" t="s">
        <v>601</v>
      </c>
      <c r="G185" s="185"/>
      <c r="H185" s="185" t="s">
        <v>673</v>
      </c>
      <c r="I185" s="185" t="s">
        <v>603</v>
      </c>
      <c r="J185" s="185">
        <v>20</v>
      </c>
      <c r="K185" s="225"/>
    </row>
    <row r="186" spans="2:11" customFormat="1" ht="15" customHeight="1">
      <c r="B186" s="206"/>
      <c r="C186" s="185" t="s">
        <v>52</v>
      </c>
      <c r="D186" s="185"/>
      <c r="E186" s="185"/>
      <c r="F186" s="205" t="s">
        <v>601</v>
      </c>
      <c r="G186" s="185"/>
      <c r="H186" s="185" t="s">
        <v>674</v>
      </c>
      <c r="I186" s="185" t="s">
        <v>603</v>
      </c>
      <c r="J186" s="185">
        <v>255</v>
      </c>
      <c r="K186" s="225"/>
    </row>
    <row r="187" spans="2:11" customFormat="1" ht="15" customHeight="1">
      <c r="B187" s="206"/>
      <c r="C187" s="185" t="s">
        <v>127</v>
      </c>
      <c r="D187" s="185"/>
      <c r="E187" s="185"/>
      <c r="F187" s="205" t="s">
        <v>601</v>
      </c>
      <c r="G187" s="185"/>
      <c r="H187" s="185" t="s">
        <v>565</v>
      </c>
      <c r="I187" s="185" t="s">
        <v>603</v>
      </c>
      <c r="J187" s="185">
        <v>10</v>
      </c>
      <c r="K187" s="225"/>
    </row>
    <row r="188" spans="2:11" customFormat="1" ht="15" customHeight="1">
      <c r="B188" s="206"/>
      <c r="C188" s="185" t="s">
        <v>128</v>
      </c>
      <c r="D188" s="185"/>
      <c r="E188" s="185"/>
      <c r="F188" s="205" t="s">
        <v>601</v>
      </c>
      <c r="G188" s="185"/>
      <c r="H188" s="185" t="s">
        <v>675</v>
      </c>
      <c r="I188" s="185" t="s">
        <v>636</v>
      </c>
      <c r="J188" s="185"/>
      <c r="K188" s="225"/>
    </row>
    <row r="189" spans="2:11" customFormat="1" ht="15" customHeight="1">
      <c r="B189" s="206"/>
      <c r="C189" s="185" t="s">
        <v>676</v>
      </c>
      <c r="D189" s="185"/>
      <c r="E189" s="185"/>
      <c r="F189" s="205" t="s">
        <v>601</v>
      </c>
      <c r="G189" s="185"/>
      <c r="H189" s="185" t="s">
        <v>677</v>
      </c>
      <c r="I189" s="185" t="s">
        <v>636</v>
      </c>
      <c r="J189" s="185"/>
      <c r="K189" s="225"/>
    </row>
    <row r="190" spans="2:11" customFormat="1" ht="15" customHeight="1">
      <c r="B190" s="206"/>
      <c r="C190" s="185" t="s">
        <v>665</v>
      </c>
      <c r="D190" s="185"/>
      <c r="E190" s="185"/>
      <c r="F190" s="205" t="s">
        <v>601</v>
      </c>
      <c r="G190" s="185"/>
      <c r="H190" s="185" t="s">
        <v>678</v>
      </c>
      <c r="I190" s="185" t="s">
        <v>636</v>
      </c>
      <c r="J190" s="185"/>
      <c r="K190" s="225"/>
    </row>
    <row r="191" spans="2:11" customFormat="1" ht="15" customHeight="1">
      <c r="B191" s="206"/>
      <c r="C191" s="185" t="s">
        <v>130</v>
      </c>
      <c r="D191" s="185"/>
      <c r="E191" s="185"/>
      <c r="F191" s="205" t="s">
        <v>607</v>
      </c>
      <c r="G191" s="185"/>
      <c r="H191" s="185" t="s">
        <v>679</v>
      </c>
      <c r="I191" s="185" t="s">
        <v>603</v>
      </c>
      <c r="J191" s="185">
        <v>50</v>
      </c>
      <c r="K191" s="225"/>
    </row>
    <row r="192" spans="2:11" customFormat="1" ht="15" customHeight="1">
      <c r="B192" s="206"/>
      <c r="C192" s="185" t="s">
        <v>680</v>
      </c>
      <c r="D192" s="185"/>
      <c r="E192" s="185"/>
      <c r="F192" s="205" t="s">
        <v>607</v>
      </c>
      <c r="G192" s="185"/>
      <c r="H192" s="185" t="s">
        <v>681</v>
      </c>
      <c r="I192" s="185" t="s">
        <v>682</v>
      </c>
      <c r="J192" s="185"/>
      <c r="K192" s="225"/>
    </row>
    <row r="193" spans="2:11" customFormat="1" ht="15" customHeight="1">
      <c r="B193" s="206"/>
      <c r="C193" s="185" t="s">
        <v>683</v>
      </c>
      <c r="D193" s="185"/>
      <c r="E193" s="185"/>
      <c r="F193" s="205" t="s">
        <v>607</v>
      </c>
      <c r="G193" s="185"/>
      <c r="H193" s="185" t="s">
        <v>684</v>
      </c>
      <c r="I193" s="185" t="s">
        <v>682</v>
      </c>
      <c r="J193" s="185"/>
      <c r="K193" s="225"/>
    </row>
    <row r="194" spans="2:11" customFormat="1" ht="15" customHeight="1">
      <c r="B194" s="206"/>
      <c r="C194" s="185" t="s">
        <v>685</v>
      </c>
      <c r="D194" s="185"/>
      <c r="E194" s="185"/>
      <c r="F194" s="205" t="s">
        <v>607</v>
      </c>
      <c r="G194" s="185"/>
      <c r="H194" s="185" t="s">
        <v>686</v>
      </c>
      <c r="I194" s="185" t="s">
        <v>682</v>
      </c>
      <c r="J194" s="185"/>
      <c r="K194" s="225"/>
    </row>
    <row r="195" spans="2:11" customFormat="1" ht="15" customHeight="1">
      <c r="B195" s="206"/>
      <c r="C195" s="237" t="s">
        <v>687</v>
      </c>
      <c r="D195" s="185"/>
      <c r="E195" s="185"/>
      <c r="F195" s="205" t="s">
        <v>607</v>
      </c>
      <c r="G195" s="185"/>
      <c r="H195" s="185" t="s">
        <v>688</v>
      </c>
      <c r="I195" s="185" t="s">
        <v>689</v>
      </c>
      <c r="J195" s="238" t="s">
        <v>690</v>
      </c>
      <c r="K195" s="225"/>
    </row>
    <row r="196" spans="2:11" customFormat="1" ht="15" customHeight="1">
      <c r="B196" s="206"/>
      <c r="C196" s="191" t="s">
        <v>40</v>
      </c>
      <c r="D196" s="185"/>
      <c r="E196" s="185"/>
      <c r="F196" s="205" t="s">
        <v>601</v>
      </c>
      <c r="G196" s="185"/>
      <c r="H196" s="182" t="s">
        <v>691</v>
      </c>
      <c r="I196" s="185" t="s">
        <v>692</v>
      </c>
      <c r="J196" s="185"/>
      <c r="K196" s="225"/>
    </row>
    <row r="197" spans="2:11" customFormat="1" ht="15" customHeight="1">
      <c r="B197" s="206"/>
      <c r="C197" s="191" t="s">
        <v>693</v>
      </c>
      <c r="D197" s="185"/>
      <c r="E197" s="185"/>
      <c r="F197" s="205" t="s">
        <v>601</v>
      </c>
      <c r="G197" s="185"/>
      <c r="H197" s="185" t="s">
        <v>694</v>
      </c>
      <c r="I197" s="185" t="s">
        <v>636</v>
      </c>
      <c r="J197" s="185"/>
      <c r="K197" s="225"/>
    </row>
    <row r="198" spans="2:11" customFormat="1" ht="15" customHeight="1">
      <c r="B198" s="206"/>
      <c r="C198" s="191" t="s">
        <v>695</v>
      </c>
      <c r="D198" s="185"/>
      <c r="E198" s="185"/>
      <c r="F198" s="205" t="s">
        <v>601</v>
      </c>
      <c r="G198" s="185"/>
      <c r="H198" s="185" t="s">
        <v>696</v>
      </c>
      <c r="I198" s="185" t="s">
        <v>636</v>
      </c>
      <c r="J198" s="185"/>
      <c r="K198" s="225"/>
    </row>
    <row r="199" spans="2:11" customFormat="1" ht="15" customHeight="1">
      <c r="B199" s="206"/>
      <c r="C199" s="191" t="s">
        <v>697</v>
      </c>
      <c r="D199" s="185"/>
      <c r="E199" s="185"/>
      <c r="F199" s="205" t="s">
        <v>607</v>
      </c>
      <c r="G199" s="185"/>
      <c r="H199" s="185" t="s">
        <v>698</v>
      </c>
      <c r="I199" s="185" t="s">
        <v>636</v>
      </c>
      <c r="J199" s="185"/>
      <c r="K199" s="225"/>
    </row>
    <row r="200" spans="2:11" customFormat="1" ht="15" customHeight="1">
      <c r="B200" s="231"/>
      <c r="C200" s="239"/>
      <c r="D200" s="213"/>
      <c r="E200" s="213"/>
      <c r="F200" s="213"/>
      <c r="G200" s="213"/>
      <c r="H200" s="213"/>
      <c r="I200" s="213"/>
      <c r="J200" s="213"/>
      <c r="K200" s="232"/>
    </row>
    <row r="201" spans="2:11" customFormat="1" ht="18.75" customHeight="1">
      <c r="B201" s="182"/>
      <c r="C201" s="185"/>
      <c r="D201" s="185"/>
      <c r="E201" s="185"/>
      <c r="F201" s="205"/>
      <c r="G201" s="185"/>
      <c r="H201" s="185"/>
      <c r="I201" s="185"/>
      <c r="J201" s="185"/>
      <c r="K201" s="182"/>
    </row>
    <row r="202" spans="2:11" customFormat="1" ht="18.75" customHeight="1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</row>
    <row r="203" spans="2:11" customFormat="1" ht="12">
      <c r="B203" s="174"/>
      <c r="C203" s="175"/>
      <c r="D203" s="175"/>
      <c r="E203" s="175"/>
      <c r="F203" s="175"/>
      <c r="G203" s="175"/>
      <c r="H203" s="175"/>
      <c r="I203" s="175"/>
      <c r="J203" s="175"/>
      <c r="K203" s="176"/>
    </row>
    <row r="204" spans="2:11" customFormat="1" ht="21" customHeight="1">
      <c r="B204" s="177"/>
      <c r="C204" s="289" t="s">
        <v>699</v>
      </c>
      <c r="D204" s="289"/>
      <c r="E204" s="289"/>
      <c r="F204" s="289"/>
      <c r="G204" s="289"/>
      <c r="H204" s="289"/>
      <c r="I204" s="289"/>
      <c r="J204" s="289"/>
      <c r="K204" s="178"/>
    </row>
    <row r="205" spans="2:11" customFormat="1" ht="25.5" customHeight="1">
      <c r="B205" s="177"/>
      <c r="C205" s="240" t="s">
        <v>700</v>
      </c>
      <c r="D205" s="240"/>
      <c r="E205" s="240"/>
      <c r="F205" s="240" t="s">
        <v>701</v>
      </c>
      <c r="G205" s="241"/>
      <c r="H205" s="290" t="s">
        <v>702</v>
      </c>
      <c r="I205" s="290"/>
      <c r="J205" s="290"/>
      <c r="K205" s="178"/>
    </row>
    <row r="206" spans="2:11" customFormat="1" ht="5.25" customHeight="1">
      <c r="B206" s="206"/>
      <c r="C206" s="203"/>
      <c r="D206" s="203"/>
      <c r="E206" s="203"/>
      <c r="F206" s="203"/>
      <c r="G206" s="185"/>
      <c r="H206" s="203"/>
      <c r="I206" s="203"/>
      <c r="J206" s="203"/>
      <c r="K206" s="225"/>
    </row>
    <row r="207" spans="2:11" customFormat="1" ht="15" customHeight="1">
      <c r="B207" s="206"/>
      <c r="C207" s="185" t="s">
        <v>692</v>
      </c>
      <c r="D207" s="185"/>
      <c r="E207" s="185"/>
      <c r="F207" s="205" t="s">
        <v>41</v>
      </c>
      <c r="G207" s="185"/>
      <c r="H207" s="291" t="s">
        <v>703</v>
      </c>
      <c r="I207" s="291"/>
      <c r="J207" s="291"/>
      <c r="K207" s="225"/>
    </row>
    <row r="208" spans="2:11" customFormat="1" ht="15" customHeight="1">
      <c r="B208" s="206"/>
      <c r="C208" s="210"/>
      <c r="D208" s="185"/>
      <c r="E208" s="185"/>
      <c r="F208" s="205" t="s">
        <v>42</v>
      </c>
      <c r="G208" s="185"/>
      <c r="H208" s="291" t="s">
        <v>704</v>
      </c>
      <c r="I208" s="291"/>
      <c r="J208" s="291"/>
      <c r="K208" s="225"/>
    </row>
    <row r="209" spans="2:11" customFormat="1" ht="15" customHeight="1">
      <c r="B209" s="206"/>
      <c r="C209" s="210"/>
      <c r="D209" s="185"/>
      <c r="E209" s="185"/>
      <c r="F209" s="205" t="s">
        <v>45</v>
      </c>
      <c r="G209" s="185"/>
      <c r="H209" s="291" t="s">
        <v>705</v>
      </c>
      <c r="I209" s="291"/>
      <c r="J209" s="291"/>
      <c r="K209" s="225"/>
    </row>
    <row r="210" spans="2:11" customFormat="1" ht="15" customHeight="1">
      <c r="B210" s="206"/>
      <c r="C210" s="185"/>
      <c r="D210" s="185"/>
      <c r="E210" s="185"/>
      <c r="F210" s="205" t="s">
        <v>43</v>
      </c>
      <c r="G210" s="185"/>
      <c r="H210" s="291" t="s">
        <v>706</v>
      </c>
      <c r="I210" s="291"/>
      <c r="J210" s="291"/>
      <c r="K210" s="225"/>
    </row>
    <row r="211" spans="2:11" customFormat="1" ht="15" customHeight="1">
      <c r="B211" s="206"/>
      <c r="C211" s="185"/>
      <c r="D211" s="185"/>
      <c r="E211" s="185"/>
      <c r="F211" s="205" t="s">
        <v>44</v>
      </c>
      <c r="G211" s="185"/>
      <c r="H211" s="291" t="s">
        <v>707</v>
      </c>
      <c r="I211" s="291"/>
      <c r="J211" s="291"/>
      <c r="K211" s="225"/>
    </row>
    <row r="212" spans="2:11" customFormat="1" ht="15" customHeight="1">
      <c r="B212" s="206"/>
      <c r="C212" s="185"/>
      <c r="D212" s="185"/>
      <c r="E212" s="185"/>
      <c r="F212" s="205"/>
      <c r="G212" s="185"/>
      <c r="H212" s="185"/>
      <c r="I212" s="185"/>
      <c r="J212" s="185"/>
      <c r="K212" s="225"/>
    </row>
    <row r="213" spans="2:11" customFormat="1" ht="15" customHeight="1">
      <c r="B213" s="206"/>
      <c r="C213" s="185" t="s">
        <v>648</v>
      </c>
      <c r="D213" s="185"/>
      <c r="E213" s="185"/>
      <c r="F213" s="205" t="s">
        <v>76</v>
      </c>
      <c r="G213" s="185"/>
      <c r="H213" s="291" t="s">
        <v>708</v>
      </c>
      <c r="I213" s="291"/>
      <c r="J213" s="291"/>
      <c r="K213" s="225"/>
    </row>
    <row r="214" spans="2:11" customFormat="1" ht="15" customHeight="1">
      <c r="B214" s="206"/>
      <c r="C214" s="210"/>
      <c r="D214" s="185"/>
      <c r="E214" s="185"/>
      <c r="F214" s="205" t="s">
        <v>544</v>
      </c>
      <c r="G214" s="185"/>
      <c r="H214" s="291" t="s">
        <v>545</v>
      </c>
      <c r="I214" s="291"/>
      <c r="J214" s="291"/>
      <c r="K214" s="225"/>
    </row>
    <row r="215" spans="2:11" customFormat="1" ht="15" customHeight="1">
      <c r="B215" s="206"/>
      <c r="C215" s="185"/>
      <c r="D215" s="185"/>
      <c r="E215" s="185"/>
      <c r="F215" s="205" t="s">
        <v>542</v>
      </c>
      <c r="G215" s="185"/>
      <c r="H215" s="291" t="s">
        <v>709</v>
      </c>
      <c r="I215" s="291"/>
      <c r="J215" s="291"/>
      <c r="K215" s="225"/>
    </row>
    <row r="216" spans="2:11" customFormat="1" ht="15" customHeight="1">
      <c r="B216" s="242"/>
      <c r="C216" s="210"/>
      <c r="D216" s="210"/>
      <c r="E216" s="210"/>
      <c r="F216" s="205" t="s">
        <v>546</v>
      </c>
      <c r="G216" s="191"/>
      <c r="H216" s="292" t="s">
        <v>547</v>
      </c>
      <c r="I216" s="292"/>
      <c r="J216" s="292"/>
      <c r="K216" s="243"/>
    </row>
    <row r="217" spans="2:11" customFormat="1" ht="15" customHeight="1">
      <c r="B217" s="242"/>
      <c r="C217" s="210"/>
      <c r="D217" s="210"/>
      <c r="E217" s="210"/>
      <c r="F217" s="205" t="s">
        <v>548</v>
      </c>
      <c r="G217" s="191"/>
      <c r="H217" s="292" t="s">
        <v>710</v>
      </c>
      <c r="I217" s="292"/>
      <c r="J217" s="292"/>
      <c r="K217" s="243"/>
    </row>
    <row r="218" spans="2:11" customFormat="1" ht="15" customHeight="1">
      <c r="B218" s="242"/>
      <c r="C218" s="210"/>
      <c r="D218" s="210"/>
      <c r="E218" s="210"/>
      <c r="F218" s="244"/>
      <c r="G218" s="191"/>
      <c r="H218" s="245"/>
      <c r="I218" s="245"/>
      <c r="J218" s="245"/>
      <c r="K218" s="243"/>
    </row>
    <row r="219" spans="2:11" customFormat="1" ht="15" customHeight="1">
      <c r="B219" s="242"/>
      <c r="C219" s="185" t="s">
        <v>672</v>
      </c>
      <c r="D219" s="210"/>
      <c r="E219" s="210"/>
      <c r="F219" s="205">
        <v>1</v>
      </c>
      <c r="G219" s="191"/>
      <c r="H219" s="292" t="s">
        <v>711</v>
      </c>
      <c r="I219" s="292"/>
      <c r="J219" s="292"/>
      <c r="K219" s="243"/>
    </row>
    <row r="220" spans="2:11" customFormat="1" ht="15" customHeight="1">
      <c r="B220" s="242"/>
      <c r="C220" s="210"/>
      <c r="D220" s="210"/>
      <c r="E220" s="210"/>
      <c r="F220" s="205">
        <v>2</v>
      </c>
      <c r="G220" s="191"/>
      <c r="H220" s="292" t="s">
        <v>712</v>
      </c>
      <c r="I220" s="292"/>
      <c r="J220" s="292"/>
      <c r="K220" s="243"/>
    </row>
    <row r="221" spans="2:11" customFormat="1" ht="15" customHeight="1">
      <c r="B221" s="242"/>
      <c r="C221" s="210"/>
      <c r="D221" s="210"/>
      <c r="E221" s="210"/>
      <c r="F221" s="205">
        <v>3</v>
      </c>
      <c r="G221" s="191"/>
      <c r="H221" s="292" t="s">
        <v>713</v>
      </c>
      <c r="I221" s="292"/>
      <c r="J221" s="292"/>
      <c r="K221" s="243"/>
    </row>
    <row r="222" spans="2:11" customFormat="1" ht="15" customHeight="1">
      <c r="B222" s="242"/>
      <c r="C222" s="210"/>
      <c r="D222" s="210"/>
      <c r="E222" s="210"/>
      <c r="F222" s="205">
        <v>4</v>
      </c>
      <c r="G222" s="191"/>
      <c r="H222" s="292" t="s">
        <v>714</v>
      </c>
      <c r="I222" s="292"/>
      <c r="J222" s="292"/>
      <c r="K222" s="243"/>
    </row>
    <row r="223" spans="2:11" customFormat="1" ht="12.75" customHeight="1">
      <c r="B223" s="246"/>
      <c r="C223" s="247"/>
      <c r="D223" s="247"/>
      <c r="E223" s="247"/>
      <c r="F223" s="247"/>
      <c r="G223" s="247"/>
      <c r="H223" s="247"/>
      <c r="I223" s="247"/>
      <c r="J223" s="247"/>
      <c r="K223" s="24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Rekapitulace zakázky</vt:lpstr>
      <vt:lpstr>PK 3 - Příjezdová komunik...</vt:lpstr>
      <vt:lpstr>PG 7 - Plocha před garáže...</vt:lpstr>
      <vt:lpstr>PG 8 - Plocha před garáže...</vt:lpstr>
      <vt:lpstr>CH 1 - Chodník 1</vt:lpstr>
      <vt:lpstr>CH 2 - Chodník 2</vt:lpstr>
      <vt:lpstr>CH 3 - Chodník 3+VRN</vt:lpstr>
      <vt:lpstr>Pokyny pro vyplnění</vt:lpstr>
      <vt:lpstr>'CH 1 - Chodník 1'!Názvy_tisku</vt:lpstr>
      <vt:lpstr>'CH 2 - Chodník 2'!Názvy_tisku</vt:lpstr>
      <vt:lpstr>'CH 3 - Chodník 3+VRN'!Názvy_tisku</vt:lpstr>
      <vt:lpstr>'PG 7 - Plocha před garáže...'!Názvy_tisku</vt:lpstr>
      <vt:lpstr>'PG 8 - Plocha před garáže...'!Názvy_tisku</vt:lpstr>
      <vt:lpstr>'PK 3 - Příjezdová komunik...'!Názvy_tisku</vt:lpstr>
      <vt:lpstr>'Rekapitulace zakázky'!Názvy_tisku</vt:lpstr>
      <vt:lpstr>'CH 1 - Chodník 1'!Oblast_tisku</vt:lpstr>
      <vt:lpstr>'CH 2 - Chodník 2'!Oblast_tisku</vt:lpstr>
      <vt:lpstr>'CH 3 - Chodník 3+VRN'!Oblast_tisku</vt:lpstr>
      <vt:lpstr>'PG 7 - Plocha před garáže...'!Oblast_tisku</vt:lpstr>
      <vt:lpstr>'PG 8 - Plocha před garáže...'!Oblast_tisku</vt:lpstr>
      <vt:lpstr>'PK 3 - Příjezdová komunik...'!Oblast_tisku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2020-04-24T11:58:39Z</dcterms:created>
  <dcterms:modified xsi:type="dcterms:W3CDTF">2024-12-18T06:33:51Z</dcterms:modified>
</cp:coreProperties>
</file>