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NPŽP - Zpevněné plochy a odvodnění lokality Garáže\II. etapa\PG7+PG8\realizace\VŘ\"/>
    </mc:Choice>
  </mc:AlternateContent>
  <xr:revisionPtr revIDLastSave="0" documentId="13_ncr:1_{E1A4EAC0-D680-4345-8588-D6CDFAD32EA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kapitulace stavby" sheetId="1" r:id="rId1"/>
    <sheet name="SO 100.01 - Manipulační p..." sheetId="2" r:id="rId2"/>
    <sheet name="SO 100.02 - Oplocení " sheetId="3" r:id="rId3"/>
    <sheet name="VRN - Vedlejší rozpočtové..." sheetId="4" r:id="rId4"/>
    <sheet name="Pokyny pro vyplnění" sheetId="5" r:id="rId5"/>
  </sheets>
  <definedNames>
    <definedName name="_xlnm._FilterDatabase" localSheetId="1" hidden="1">'SO 100.01 - Manipulační p...'!$C$88:$K$228</definedName>
    <definedName name="_xlnm._FilterDatabase" localSheetId="2" hidden="1">'SO 100.02 - Oplocení '!$C$87:$K$191</definedName>
    <definedName name="_xlnm._FilterDatabase" localSheetId="3" hidden="1">'VRN - Vedlejší rozpočtové...'!$C$83:$K$124</definedName>
    <definedName name="_xlnm.Print_Titles" localSheetId="0">'Rekapitulace stavby'!$52:$52</definedName>
    <definedName name="_xlnm.Print_Titles" localSheetId="1">'SO 100.01 - Manipulační p...'!$88:$88</definedName>
    <definedName name="_xlnm.Print_Titles" localSheetId="2">'SO 100.02 - Oplocení '!$87:$87</definedName>
    <definedName name="_xlnm.Print_Titles" localSheetId="3">'VRN - Vedlejší rozpočtové...'!$83:$83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100.01 - Manipulační p...'!$C$4:$J$39,'SO 100.01 - Manipulační p...'!$C$45:$J$70,'SO 100.01 - Manipulační p...'!$C$76:$K$228</definedName>
    <definedName name="_xlnm.Print_Area" localSheetId="2">'SO 100.02 - Oplocení '!$C$4:$J$39,'SO 100.02 - Oplocení '!$C$45:$J$69,'SO 100.02 - Oplocení '!$C$75:$K$191</definedName>
    <definedName name="_xlnm.Print_Area" localSheetId="3">'VRN - Vedlejší rozpočtové...'!$C$4:$J$39,'VRN - Vedlejší rozpočtové...'!$C$45:$J$65,'VRN - Vedlejší rozpočtové...'!$C$71:$K$124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21" i="4"/>
  <c r="BH121" i="4"/>
  <c r="BG121" i="4"/>
  <c r="BF121" i="4"/>
  <c r="T121" i="4"/>
  <c r="T120" i="4"/>
  <c r="R121" i="4"/>
  <c r="R120" i="4"/>
  <c r="P121" i="4"/>
  <c r="P120" i="4"/>
  <c r="BI117" i="4"/>
  <c r="BH117" i="4"/>
  <c r="BG117" i="4"/>
  <c r="BF117" i="4"/>
  <c r="T117" i="4"/>
  <c r="R117" i="4"/>
  <c r="P117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T107" i="4"/>
  <c r="R108" i="4"/>
  <c r="R107" i="4"/>
  <c r="P108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7" i="4"/>
  <c r="BH87" i="4"/>
  <c r="BG87" i="4"/>
  <c r="BF87" i="4"/>
  <c r="T87" i="4"/>
  <c r="R87" i="4"/>
  <c r="P87" i="4"/>
  <c r="J81" i="4"/>
  <c r="F81" i="4"/>
  <c r="J80" i="4"/>
  <c r="F80" i="4"/>
  <c r="F78" i="4"/>
  <c r="E76" i="4"/>
  <c r="J55" i="4"/>
  <c r="F55" i="4"/>
  <c r="J54" i="4"/>
  <c r="F54" i="4"/>
  <c r="F52" i="4"/>
  <c r="E50" i="4"/>
  <c r="J12" i="4"/>
  <c r="J52" i="4" s="1"/>
  <c r="E7" i="4"/>
  <c r="E48" i="4" s="1"/>
  <c r="J37" i="3"/>
  <c r="J36" i="3"/>
  <c r="AY56" i="1" s="1"/>
  <c r="J35" i="3"/>
  <c r="AX56" i="1" s="1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T179" i="3"/>
  <c r="R180" i="3"/>
  <c r="R179" i="3" s="1"/>
  <c r="P180" i="3"/>
  <c r="P179" i="3" s="1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7" i="3"/>
  <c r="BH97" i="3"/>
  <c r="BG97" i="3"/>
  <c r="BF97" i="3"/>
  <c r="T97" i="3"/>
  <c r="R97" i="3"/>
  <c r="P97" i="3"/>
  <c r="BI91" i="3"/>
  <c r="BH91" i="3"/>
  <c r="BG91" i="3"/>
  <c r="BF91" i="3"/>
  <c r="T91" i="3"/>
  <c r="R91" i="3"/>
  <c r="P91" i="3"/>
  <c r="J85" i="3"/>
  <c r="F85" i="3"/>
  <c r="J84" i="3"/>
  <c r="F84" i="3"/>
  <c r="F82" i="3"/>
  <c r="E80" i="3"/>
  <c r="J55" i="3"/>
  <c r="F55" i="3"/>
  <c r="J54" i="3"/>
  <c r="F54" i="3"/>
  <c r="F52" i="3"/>
  <c r="E50" i="3"/>
  <c r="J12" i="3"/>
  <c r="J52" i="3" s="1"/>
  <c r="E7" i="3"/>
  <c r="E78" i="3" s="1"/>
  <c r="J37" i="2"/>
  <c r="J36" i="2"/>
  <c r="AY55" i="1" s="1"/>
  <c r="J35" i="2"/>
  <c r="AX55" i="1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T202" i="2" s="1"/>
  <c r="R203" i="2"/>
  <c r="R202" i="2" s="1"/>
  <c r="P203" i="2"/>
  <c r="P202" i="2" s="1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T182" i="2" s="1"/>
  <c r="R183" i="2"/>
  <c r="R182" i="2"/>
  <c r="P183" i="2"/>
  <c r="P182" i="2" s="1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J86" i="2"/>
  <c r="F86" i="2"/>
  <c r="J85" i="2"/>
  <c r="F85" i="2"/>
  <c r="F83" i="2"/>
  <c r="E81" i="2"/>
  <c r="J55" i="2"/>
  <c r="F55" i="2"/>
  <c r="J54" i="2"/>
  <c r="F54" i="2"/>
  <c r="F52" i="2"/>
  <c r="E50" i="2"/>
  <c r="J12" i="2"/>
  <c r="J83" i="2" s="1"/>
  <c r="E7" i="2"/>
  <c r="E48" i="2" s="1"/>
  <c r="L50" i="1"/>
  <c r="AM50" i="1"/>
  <c r="AM49" i="1"/>
  <c r="L49" i="1"/>
  <c r="AM47" i="1"/>
  <c r="L47" i="1"/>
  <c r="L45" i="1"/>
  <c r="L44" i="1"/>
  <c r="BK104" i="2"/>
  <c r="J179" i="2"/>
  <c r="J87" i="4"/>
  <c r="J100" i="2"/>
  <c r="BK120" i="3"/>
  <c r="J210" i="2"/>
  <c r="J213" i="2"/>
  <c r="J149" i="3"/>
  <c r="BK142" i="2"/>
  <c r="J153" i="3"/>
  <c r="BK124" i="2"/>
  <c r="J169" i="2"/>
  <c r="J180" i="3"/>
  <c r="J227" i="2"/>
  <c r="J92" i="2"/>
  <c r="BK179" i="2"/>
  <c r="BK162" i="2"/>
  <c r="BK108" i="4"/>
  <c r="BK155" i="2"/>
  <c r="BK149" i="3"/>
  <c r="J124" i="2"/>
  <c r="BK91" i="3"/>
  <c r="J195" i="2"/>
  <c r="BK96" i="2"/>
  <c r="BK103" i="3"/>
  <c r="BK109" i="2"/>
  <c r="BK199" i="2"/>
  <c r="BK225" i="2"/>
  <c r="J187" i="3"/>
  <c r="BK87" i="4"/>
  <c r="BK116" i="3"/>
  <c r="BK121" i="4"/>
  <c r="AS54" i="1"/>
  <c r="J221" i="2"/>
  <c r="J161" i="3"/>
  <c r="J108" i="4"/>
  <c r="J109" i="2"/>
  <c r="BK124" i="3"/>
  <c r="BK103" i="4"/>
  <c r="J127" i="2"/>
  <c r="J124" i="3"/>
  <c r="BK172" i="3"/>
  <c r="BK99" i="4"/>
  <c r="J203" i="2"/>
  <c r="J128" i="3"/>
  <c r="BK158" i="2"/>
  <c r="J172" i="2"/>
  <c r="BK136" i="3"/>
  <c r="BK213" i="2"/>
  <c r="BK118" i="2"/>
  <c r="J109" i="3"/>
  <c r="J113" i="4"/>
  <c r="BK128" i="3"/>
  <c r="BK153" i="3"/>
  <c r="BK192" i="2"/>
  <c r="BK157" i="3"/>
  <c r="J162" i="2"/>
  <c r="J169" i="3"/>
  <c r="J121" i="4"/>
  <c r="BK172" i="2"/>
  <c r="BK169" i="3"/>
  <c r="BK92" i="2"/>
  <c r="BK195" i="2"/>
  <c r="J116" i="3"/>
  <c r="BK95" i="4"/>
  <c r="J141" i="3"/>
  <c r="BK135" i="2"/>
  <c r="BK175" i="3"/>
  <c r="J117" i="4"/>
  <c r="BK131" i="2"/>
  <c r="J95" i="4"/>
  <c r="J115" i="2"/>
  <c r="BK91" i="4"/>
  <c r="J217" i="2"/>
  <c r="J175" i="3"/>
  <c r="J172" i="3"/>
  <c r="BK221" i="2"/>
  <c r="J91" i="4"/>
  <c r="J104" i="2"/>
  <c r="J157" i="3"/>
  <c r="BK152" i="2"/>
  <c r="BK210" i="2"/>
  <c r="J91" i="3"/>
  <c r="BK203" i="2"/>
  <c r="J103" i="4"/>
  <c r="BK175" i="2"/>
  <c r="BK141" i="3"/>
  <c r="BK138" i="2"/>
  <c r="J135" i="2"/>
  <c r="J103" i="3"/>
  <c r="J96" i="2"/>
  <c r="J185" i="3"/>
  <c r="J183" i="2"/>
  <c r="J158" i="2"/>
  <c r="J155" i="2"/>
  <c r="J120" i="3"/>
  <c r="J225" i="2"/>
  <c r="BK169" i="2"/>
  <c r="BK161" i="3"/>
  <c r="J131" i="2"/>
  <c r="J118" i="2"/>
  <c r="J132" i="3"/>
  <c r="BK113" i="4"/>
  <c r="BK145" i="3"/>
  <c r="J189" i="3"/>
  <c r="J138" i="2"/>
  <c r="BK115" i="2"/>
  <c r="J145" i="3"/>
  <c r="BK183" i="2"/>
  <c r="J199" i="2"/>
  <c r="BK189" i="3"/>
  <c r="BK117" i="4"/>
  <c r="J192" i="2"/>
  <c r="BK187" i="3"/>
  <c r="BK188" i="2"/>
  <c r="J142" i="2"/>
  <c r="BK146" i="2"/>
  <c r="BK185" i="3"/>
  <c r="J188" i="2"/>
  <c r="J146" i="2"/>
  <c r="J136" i="3"/>
  <c r="BK227" i="2"/>
  <c r="BK97" i="3"/>
  <c r="J99" i="4"/>
  <c r="BK217" i="2"/>
  <c r="BK166" i="3"/>
  <c r="J152" i="2"/>
  <c r="J175" i="2"/>
  <c r="J97" i="3"/>
  <c r="BK208" i="2"/>
  <c r="J166" i="3"/>
  <c r="BK109" i="3"/>
  <c r="BK127" i="2"/>
  <c r="BK180" i="3"/>
  <c r="BK100" i="2"/>
  <c r="J208" i="2"/>
  <c r="BK132" i="3"/>
  <c r="R145" i="2" l="1"/>
  <c r="T187" i="2"/>
  <c r="BK207" i="2"/>
  <c r="J207" i="2"/>
  <c r="J68" i="2" s="1"/>
  <c r="R115" i="3"/>
  <c r="P148" i="3"/>
  <c r="T184" i="3"/>
  <c r="T183" i="3" s="1"/>
  <c r="P145" i="2"/>
  <c r="R187" i="2"/>
  <c r="T207" i="2"/>
  <c r="BK90" i="3"/>
  <c r="J90" i="3" s="1"/>
  <c r="J61" i="3" s="1"/>
  <c r="BK140" i="3"/>
  <c r="J140" i="3" s="1"/>
  <c r="J63" i="3" s="1"/>
  <c r="T165" i="3"/>
  <c r="P91" i="2"/>
  <c r="P168" i="2"/>
  <c r="T212" i="2"/>
  <c r="T90" i="3"/>
  <c r="R140" i="3"/>
  <c r="R165" i="3"/>
  <c r="R184" i="3"/>
  <c r="R183" i="3" s="1"/>
  <c r="R91" i="2"/>
  <c r="T168" i="2"/>
  <c r="P207" i="2"/>
  <c r="T115" i="3"/>
  <c r="R148" i="3"/>
  <c r="R86" i="4"/>
  <c r="T112" i="4"/>
  <c r="T91" i="2"/>
  <c r="R168" i="2"/>
  <c r="P212" i="2"/>
  <c r="R90" i="3"/>
  <c r="P140" i="3"/>
  <c r="BK165" i="3"/>
  <c r="J165" i="3" s="1"/>
  <c r="J65" i="3" s="1"/>
  <c r="P184" i="3"/>
  <c r="P183" i="3" s="1"/>
  <c r="P86" i="4"/>
  <c r="BK112" i="4"/>
  <c r="J112" i="4" s="1"/>
  <c r="J63" i="4" s="1"/>
  <c r="BK91" i="2"/>
  <c r="J91" i="2"/>
  <c r="J61" i="2" s="1"/>
  <c r="BK168" i="2"/>
  <c r="J168" i="2" s="1"/>
  <c r="J63" i="2" s="1"/>
  <c r="R212" i="2"/>
  <c r="P90" i="3"/>
  <c r="BK148" i="3"/>
  <c r="J148" i="3" s="1"/>
  <c r="J64" i="3" s="1"/>
  <c r="T86" i="4"/>
  <c r="T85" i="4" s="1"/>
  <c r="T84" i="4" s="1"/>
  <c r="R112" i="4"/>
  <c r="BK145" i="2"/>
  <c r="J145" i="2" s="1"/>
  <c r="J62" i="2" s="1"/>
  <c r="BK187" i="2"/>
  <c r="J187" i="2" s="1"/>
  <c r="J65" i="2" s="1"/>
  <c r="BK212" i="2"/>
  <c r="J212" i="2" s="1"/>
  <c r="J69" i="2" s="1"/>
  <c r="P115" i="3"/>
  <c r="T148" i="3"/>
  <c r="T145" i="2"/>
  <c r="P187" i="2"/>
  <c r="R207" i="2"/>
  <c r="BK115" i="3"/>
  <c r="J115" i="3" s="1"/>
  <c r="J62" i="3" s="1"/>
  <c r="T140" i="3"/>
  <c r="P165" i="3"/>
  <c r="BK184" i="3"/>
  <c r="J184" i="3" s="1"/>
  <c r="J68" i="3" s="1"/>
  <c r="BK86" i="4"/>
  <c r="J86" i="4" s="1"/>
  <c r="J61" i="4" s="1"/>
  <c r="P112" i="4"/>
  <c r="BK120" i="4"/>
  <c r="J120" i="4" s="1"/>
  <c r="J64" i="4" s="1"/>
  <c r="BK182" i="2"/>
  <c r="J182" i="2" s="1"/>
  <c r="J64" i="2" s="1"/>
  <c r="BK202" i="2"/>
  <c r="J202" i="2" s="1"/>
  <c r="J66" i="2" s="1"/>
  <c r="BK179" i="3"/>
  <c r="J179" i="3" s="1"/>
  <c r="J66" i="3" s="1"/>
  <c r="BK107" i="4"/>
  <c r="J107" i="4" s="1"/>
  <c r="J62" i="4" s="1"/>
  <c r="E74" i="4"/>
  <c r="BE87" i="4"/>
  <c r="BE108" i="4"/>
  <c r="J78" i="4"/>
  <c r="BK183" i="3"/>
  <c r="J183" i="3" s="1"/>
  <c r="J67" i="3" s="1"/>
  <c r="BE103" i="4"/>
  <c r="BE113" i="4"/>
  <c r="BE91" i="4"/>
  <c r="BE95" i="4"/>
  <c r="BE99" i="4"/>
  <c r="BE117" i="4"/>
  <c r="BE121" i="4"/>
  <c r="J82" i="3"/>
  <c r="BE97" i="3"/>
  <c r="BE120" i="3"/>
  <c r="BE124" i="3"/>
  <c r="BE128" i="3"/>
  <c r="BE145" i="3"/>
  <c r="BE116" i="3"/>
  <c r="BE149" i="3"/>
  <c r="BE153" i="3"/>
  <c r="BE157" i="3"/>
  <c r="BE161" i="3"/>
  <c r="BE166" i="3"/>
  <c r="BE109" i="3"/>
  <c r="BE175" i="3"/>
  <c r="E48" i="3"/>
  <c r="BE169" i="3"/>
  <c r="BE172" i="3"/>
  <c r="BE91" i="3"/>
  <c r="BE103" i="3"/>
  <c r="BE136" i="3"/>
  <c r="BE189" i="3"/>
  <c r="BE132" i="3"/>
  <c r="BE141" i="3"/>
  <c r="BE180" i="3"/>
  <c r="BE185" i="3"/>
  <c r="BE187" i="3"/>
  <c r="J52" i="2"/>
  <c r="E79" i="2"/>
  <c r="BE104" i="2"/>
  <c r="BE195" i="2"/>
  <c r="BE208" i="2"/>
  <c r="BE213" i="2"/>
  <c r="BE100" i="2"/>
  <c r="BE127" i="2"/>
  <c r="BE131" i="2"/>
  <c r="BE138" i="2"/>
  <c r="BE146" i="2"/>
  <c r="BE183" i="2"/>
  <c r="BE188" i="2"/>
  <c r="BE192" i="2"/>
  <c r="BE109" i="2"/>
  <c r="BE115" i="2"/>
  <c r="BE203" i="2"/>
  <c r="BE227" i="2"/>
  <c r="BE96" i="2"/>
  <c r="BE152" i="2"/>
  <c r="BE169" i="2"/>
  <c r="BE92" i="2"/>
  <c r="BE118" i="2"/>
  <c r="BE124" i="2"/>
  <c r="BE158" i="2"/>
  <c r="BE162" i="2"/>
  <c r="BE179" i="2"/>
  <c r="BE225" i="2"/>
  <c r="BE135" i="2"/>
  <c r="BE142" i="2"/>
  <c r="BE199" i="2"/>
  <c r="BE210" i="2"/>
  <c r="BE217" i="2"/>
  <c r="BE155" i="2"/>
  <c r="BE172" i="2"/>
  <c r="BE175" i="2"/>
  <c r="BE221" i="2"/>
  <c r="F37" i="2"/>
  <c r="BD55" i="1" s="1"/>
  <c r="F36" i="3"/>
  <c r="BC56" i="1" s="1"/>
  <c r="F35" i="3"/>
  <c r="BB56" i="1" s="1"/>
  <c r="F36" i="4"/>
  <c r="BC57" i="1"/>
  <c r="F36" i="2"/>
  <c r="BC55" i="1" s="1"/>
  <c r="F34" i="4"/>
  <c r="BA57" i="1"/>
  <c r="F37" i="3"/>
  <c r="BD56" i="1" s="1"/>
  <c r="J34" i="2"/>
  <c r="AW55" i="1" s="1"/>
  <c r="J34" i="4"/>
  <c r="AW57" i="1" s="1"/>
  <c r="F37" i="4"/>
  <c r="BD57" i="1"/>
  <c r="F34" i="3"/>
  <c r="BA56" i="1" s="1"/>
  <c r="J34" i="3"/>
  <c r="AW56" i="1" s="1"/>
  <c r="F35" i="4"/>
  <c r="BB57" i="1" s="1"/>
  <c r="F35" i="2"/>
  <c r="BB55" i="1" s="1"/>
  <c r="F34" i="2"/>
  <c r="BA55" i="1" s="1"/>
  <c r="BK90" i="2" l="1"/>
  <c r="J90" i="2" s="1"/>
  <c r="J60" i="2" s="1"/>
  <c r="R206" i="2"/>
  <c r="T206" i="2"/>
  <c r="BK89" i="3"/>
  <c r="BK88" i="3" s="1"/>
  <c r="J88" i="3" s="1"/>
  <c r="J59" i="3" s="1"/>
  <c r="P89" i="3"/>
  <c r="P88" i="3" s="1"/>
  <c r="AU56" i="1" s="1"/>
  <c r="T89" i="3"/>
  <c r="T88" i="3" s="1"/>
  <c r="T90" i="2"/>
  <c r="R85" i="4"/>
  <c r="R84" i="4" s="1"/>
  <c r="P90" i="2"/>
  <c r="P85" i="4"/>
  <c r="P84" i="4" s="1"/>
  <c r="AU57" i="1" s="1"/>
  <c r="R90" i="2"/>
  <c r="R89" i="3"/>
  <c r="R88" i="3" s="1"/>
  <c r="P206" i="2"/>
  <c r="BK206" i="2"/>
  <c r="J206" i="2" s="1"/>
  <c r="J67" i="2" s="1"/>
  <c r="BK85" i="4"/>
  <c r="J85" i="4"/>
  <c r="J60" i="4" s="1"/>
  <c r="F33" i="4"/>
  <c r="AZ57" i="1" s="1"/>
  <c r="F33" i="3"/>
  <c r="AZ56" i="1" s="1"/>
  <c r="F33" i="2"/>
  <c r="AZ55" i="1" s="1"/>
  <c r="BC54" i="1"/>
  <c r="AY54" i="1" s="1"/>
  <c r="J33" i="3"/>
  <c r="AV56" i="1" s="1"/>
  <c r="AT56" i="1" s="1"/>
  <c r="BD54" i="1"/>
  <c r="W33" i="1" s="1"/>
  <c r="J33" i="2"/>
  <c r="AV55" i="1" s="1"/>
  <c r="AT55" i="1" s="1"/>
  <c r="BA54" i="1"/>
  <c r="AW54" i="1" s="1"/>
  <c r="AK30" i="1" s="1"/>
  <c r="J33" i="4"/>
  <c r="AV57" i="1" s="1"/>
  <c r="AT57" i="1" s="1"/>
  <c r="BB54" i="1"/>
  <c r="W31" i="1" s="1"/>
  <c r="J89" i="3" l="1"/>
  <c r="J60" i="3" s="1"/>
  <c r="J30" i="3"/>
  <c r="AG56" i="1" s="1"/>
  <c r="AN56" i="1" s="1"/>
  <c r="R89" i="2"/>
  <c r="T89" i="2"/>
  <c r="P89" i="2"/>
  <c r="AU55" i="1"/>
  <c r="AU54" i="1" s="1"/>
  <c r="BK89" i="2"/>
  <c r="J89" i="2" s="1"/>
  <c r="J59" i="2" s="1"/>
  <c r="BK84" i="4"/>
  <c r="J84" i="4" s="1"/>
  <c r="J59" i="4" s="1"/>
  <c r="AX54" i="1"/>
  <c r="W32" i="1"/>
  <c r="W30" i="1"/>
  <c r="AZ54" i="1"/>
  <c r="W29" i="1" s="1"/>
  <c r="J39" i="3" l="1"/>
  <c r="J30" i="2"/>
  <c r="AG55" i="1" s="1"/>
  <c r="AN55" i="1" s="1"/>
  <c r="J30" i="4"/>
  <c r="AG57" i="1"/>
  <c r="AV54" i="1"/>
  <c r="AK29" i="1" s="1"/>
  <c r="AG54" i="1" l="1"/>
  <c r="AK26" i="1" s="1"/>
  <c r="AK35" i="1" s="1"/>
  <c r="J39" i="2"/>
  <c r="J39" i="4"/>
  <c r="AN57" i="1"/>
  <c r="AT54" i="1"/>
  <c r="AN54" i="1" s="1"/>
</calcChain>
</file>

<file path=xl/sharedStrings.xml><?xml version="1.0" encoding="utf-8"?>
<sst xmlns="http://schemas.openxmlformats.org/spreadsheetml/2006/main" count="3236" uniqueCount="720">
  <si>
    <t>Export Komplet</t>
  </si>
  <si>
    <t>VZ</t>
  </si>
  <si>
    <t>2.0</t>
  </si>
  <si>
    <t/>
  </si>
  <si>
    <t>False</t>
  </si>
  <si>
    <t>{e1ac8af1-084d-4638-b5de-3a722af2eaea}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</si>
  <si>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</si>
  <si>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</si>
  <si>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</si>
  <si>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</si>
  <si>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</si>
  <si>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</si>
  <si>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</si>
  <si>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</si>
  <si>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2023081-R1</t>
  </si>
  <si>
    <t>Stavba:</t>
  </si>
  <si>
    <t>Manipulační plocha u ZŠ J. Vohradského - s aktivní zónou</t>
  </si>
  <si>
    <t>KSO:</t>
  </si>
  <si>
    <t>CC-CZ:</t>
  </si>
  <si>
    <t>Místo:</t>
  </si>
  <si>
    <t>p.p.č.k.1324/1,1325/1,1327 k.ú.Šluknov</t>
  </si>
  <si>
    <t>Datum:</t>
  </si>
  <si>
    <t>25. 3. 2024</t>
  </si>
  <si>
    <t>Zadavatel:</t>
  </si>
  <si>
    <t>IČ:</t>
  </si>
  <si>
    <t xml:space="preserve">Město Šluknov 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</si>
  <si>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</si>
  <si>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</si>
  <si>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</si>
  <si>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</si>
  <si>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</si>
  <si>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</si>
  <si>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</si>
  <si>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Jakub Hon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</si>
  <si>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</si>
  <si>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</si>
  <si>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</si>
  <si>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</si>
  <si>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</si>
  <si>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</si>
  <si>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</si>
  <si>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</si>
  <si>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</si>
  <si>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</si>
  <si>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</si>
  <si>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</si>
  <si>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</si>
  <si>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</si>
  <si>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</si>
  <si>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</si>
  <si>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</si>
  <si>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</si>
  <si>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</si>
  <si>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</si>
  <si>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</si>
  <si>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</si>
  <si>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</si>
  <si>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</si>
  <si>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</si>
  <si>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</si>
  <si>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</si>
  <si>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</si>
  <si>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</si>
  <si>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</si>
  <si>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</si>
  <si>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</si>
  <si>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</si>
  <si>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</si>
  <si>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</si>
  <si>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</si>
  <si>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</si>
  <si>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</si>
  <si>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</si>
  <si>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</si>
  <si>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</si>
  <si>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100.01</t>
  </si>
  <si>
    <t>Manipulační plocha</t>
  </si>
  <si>
    <t>STA</t>
  </si>
  <si>
    <t>1</t>
  </si>
  <si>
    <t>{e2222a85-eced-4859-b59e-ddde80d0b579}</t>
  </si>
  <si>
    <t>2</t>
  </si>
  <si>
    <t>SO 100.02</t>
  </si>
  <si>
    <t xml:space="preserve">Oplocení </t>
  </si>
  <si>
    <t>{dd0b45fa-0178-48fe-9b9f-5639d8a3d2c1}</t>
  </si>
  <si>
    <t>VRN</t>
  </si>
  <si>
    <t xml:space="preserve">Vedlejší rozpočtové náklady </t>
  </si>
  <si>
    <t>{dd7a4f83-ef9d-42d7-8338-5c2456d3087d}</t>
  </si>
  <si>
    <t>KRYCÍ LIST SOUPISU PRACÍ</t>
  </si>
  <si>
    <t>Objekt:</t>
  </si>
  <si>
    <t>SO 100.01 - Manipulační plocha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</si>
  <si>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</si>
  <si>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</si>
  <si>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</si>
  <si>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</si>
  <si>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</si>
  <si>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</si>
  <si>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</si>
  <si>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</si>
  <si>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</si>
  <si>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</si>
  <si>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</si>
  <si>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</si>
  <si>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</si>
  <si>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</si>
  <si>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</si>
  <si>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</si>
  <si>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</si>
  <si>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</si>
  <si>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</si>
  <si>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</si>
  <si>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</si>
  <si>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</si>
  <si>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</si>
  <si>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</si>
  <si>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</si>
  <si>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</si>
  <si>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</si>
  <si>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</si>
  <si>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</si>
  <si>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</si>
  <si>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</si>
  <si>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</si>
  <si>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</si>
  <si>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do 100 m2 v přes 1 m s odstraněním pařezů v rovině nebo svahu do 1:5</t>
  </si>
  <si>
    <t>m2</t>
  </si>
  <si>
    <t>CS ÚRS 2024 01</t>
  </si>
  <si>
    <t>4</t>
  </si>
  <si>
    <t>-689512523</t>
  </si>
  <si>
    <t>PP</t>
  </si>
  <si>
    <t>Odstranění nevhodných dřevin průměru kmene do 100 mm výšky přes 1 m s odstraněním pařezu do 100 m2 v rovině nebo na svahu do 1:5</t>
  </si>
  <si>
    <t>Online PSC</t>
  </si>
  <si>
    <t>https://podminky.urs.cz/item/CS_URS_2024_01/111212351</t>
  </si>
  <si>
    <t>VV</t>
  </si>
  <si>
    <t xml:space="preserve">40 "Lísky u chodníků </t>
  </si>
  <si>
    <t>121151124</t>
  </si>
  <si>
    <t>Sejmutí ornice plochy přes 500 m2 tl vrstvy přes 200 do 250 mm strojně</t>
  </si>
  <si>
    <t>-755641022</t>
  </si>
  <si>
    <t>Sejmutí ornice strojně při souvislé ploše přes 500 m2, tl. vrstvy přes 200 do 250 mm</t>
  </si>
  <si>
    <t>https://podminky.urs.cz/item/CS_URS_2024_01/121151124</t>
  </si>
  <si>
    <t xml:space="preserve">705 "Manipulační plocha, chodník </t>
  </si>
  <si>
    <t>3</t>
  </si>
  <si>
    <t>122151104</t>
  </si>
  <si>
    <t>Odkopávky a prokopávky nezapažené v hornině třídy těžitelnosti I skupiny 1 a 2 objem do 500 m3 strojně</t>
  </si>
  <si>
    <t>m3</t>
  </si>
  <si>
    <t>959760629</t>
  </si>
  <si>
    <t>Odkopávky a prokopávky nezapažené strojně v hornině třídy těžitelnosti I skupiny 1 a 2 přes 100 do 500 m3</t>
  </si>
  <si>
    <t>https://podminky.urs.cz/item/CS_URS_2024_01/122151104</t>
  </si>
  <si>
    <t>66*0,32 "Před stávajícím plotem 0,00 - 10,00</t>
  </si>
  <si>
    <t>122151104-R1</t>
  </si>
  <si>
    <t>-517331267</t>
  </si>
  <si>
    <t xml:space="preserve">Odkopávky a prokopávky nezapažené strojně v hornině třídy těžitelnosti I skupiny 1 a 2 přes 100 do 500 m3 - aktivní zóna </t>
  </si>
  <si>
    <t xml:space="preserve">560*0,5 "Aktivní zóna manipilační plocha </t>
  </si>
  <si>
    <t>41*0,25 "Aktovní zóna chodník</t>
  </si>
  <si>
    <t>Součet</t>
  </si>
  <si>
    <t>5</t>
  </si>
  <si>
    <t>162351103</t>
  </si>
  <si>
    <t>Vodorovné přemístění přes 50 do 500 m výkopku/sypaniny z horniny třídy těžitelnosti I skupiny 1 až 3</t>
  </si>
  <si>
    <t>-1547052698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</si>
  <si>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</si>
  <si>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</si>
  <si>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 xml:space="preserve">705*0,25 "Ornice </t>
  </si>
  <si>
    <t xml:space="preserve">21,12 "odkopávky z ulice </t>
  </si>
  <si>
    <t>6</t>
  </si>
  <si>
    <t>162351103-R1</t>
  </si>
  <si>
    <t>-124226430</t>
  </si>
  <si>
    <t>Vodorovné přemístění výkopku nebo sypaniny po suchu na obvyklém dopravním prostředku, bez naložení výkopku, avšak se složením bez rozhrnutí z horniny třídy těžitelnosti I skupiny 1 až 3 na vzdálenost přes 50 do 500 m - aktivní zóna</t>
  </si>
  <si>
    <t xml:space="preserve">290,25 "odkopávky aktivní zóna </t>
  </si>
  <si>
    <t>7</t>
  </si>
  <si>
    <t>8</t>
  </si>
  <si>
    <t>9</t>
  </si>
  <si>
    <t>10</t>
  </si>
  <si>
    <t>11</t>
  </si>
  <si>
    <t>167151111</t>
  </si>
  <si>
    <t>Nakládání výkopku z hornin třídy těžitelnosti I skupiny 1 až 3 přes 100 m3</t>
  </si>
  <si>
    <t>1242036436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</si>
  <si>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</si>
  <si>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</si>
  <si>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167151111-R1</t>
  </si>
  <si>
    <t>-489397345</t>
  </si>
  <si>
    <t>Nakládání, skládání a překládání neulehlého výkopku nebo sypaniny strojně nakládání, množství přes 100 m3, z hornin třídy těžitelnosti I, skupiny 1 až 3 - aktivní zóna</t>
  </si>
  <si>
    <t>13</t>
  </si>
  <si>
    <t>t</t>
  </si>
  <si>
    <t>14</t>
  </si>
  <si>
    <t>15</t>
  </si>
  <si>
    <t>181111121</t>
  </si>
  <si>
    <t>Plošná úprava terénu do 500 m2 zemina skupiny 1 až 4 nerovnosti přes 100 do 150 mm v rovinně a svahu do 1:5</t>
  </si>
  <si>
    <t>-944798708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</si>
  <si>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</si>
  <si>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https://podminky.urs.cz/item/CS_URS_2024_01/181111121</t>
  </si>
  <si>
    <t>150 "okolo manipulační plochy a chodníku</t>
  </si>
  <si>
    <t>16</t>
  </si>
  <si>
    <t>181411131</t>
  </si>
  <si>
    <t>Založení parkového trávníku výsevem pl do 1000 m2 v rovině a ve svahu do 1:5</t>
  </si>
  <si>
    <t>825262268</t>
  </si>
  <si>
    <t>Založení trávníku na půdě předem připravené plochy do 1000 m2 výsevem včetně utažení parkového v rovině nebo na svahu do 1:5</t>
  </si>
  <si>
    <t>https://podminky.urs.cz/item/CS_URS_2024_01/181411131</t>
  </si>
  <si>
    <t>17</t>
  </si>
  <si>
    <t>M</t>
  </si>
  <si>
    <t>00572410</t>
  </si>
  <si>
    <t>osivo směs travní parková</t>
  </si>
  <si>
    <t>kg</t>
  </si>
  <si>
    <t>649635895</t>
  </si>
  <si>
    <t>150*0,02 'Přepočtené koeficientem množství</t>
  </si>
  <si>
    <t>18</t>
  </si>
  <si>
    <t>182303111</t>
  </si>
  <si>
    <t>Doplnění zeminy nebo substrátu na travnatých plochách tl do 50 mm rovina v rovinně a svahu do 1:5</t>
  </si>
  <si>
    <t>-921881191</t>
  </si>
  <si>
    <t>Doplnění zeminy nebo substrátu na travnatých plochách tloušťky do 50 mm v rovině nebo na svahu do 1:5</t>
  </si>
  <si>
    <t>https://podminky.urs.cz/item/CS_URS_2024_01/182303111</t>
  </si>
  <si>
    <t>19</t>
  </si>
  <si>
    <t>10371500</t>
  </si>
  <si>
    <t>substrát pro trávníky VL</t>
  </si>
  <si>
    <t>1942299741</t>
  </si>
  <si>
    <t>150*0,051 'Přepočtené koeficientem množství</t>
  </si>
  <si>
    <t>Zakládání</t>
  </si>
  <si>
    <t>20</t>
  </si>
  <si>
    <t>213141131</t>
  </si>
  <si>
    <t>Zřízení vrstvy z geotextilie ve sklonu přes 1:2 do 1:1 š do 3 m</t>
  </si>
  <si>
    <t>-1982232139</t>
  </si>
  <si>
    <t xml:space="preserve">Zřízení vrstvy z geotextilie filtrační, separační, odvodňovací, ochranné, výztužné nebo protierozní ve sklonu přes 1:2 do 1:1, šířky do 3 m - aktovní zóna </t>
  </si>
  <si>
    <t>https://podminky.urs.cz/item/CS_URS_2024_01/213141131</t>
  </si>
  <si>
    <t xml:space="preserve">560 "Aktivní zóna manipulační plocha </t>
  </si>
  <si>
    <t>41 "Aktovní zóna chodník</t>
  </si>
  <si>
    <t>69311082</t>
  </si>
  <si>
    <t>geotextilie netkaná separační, ochranná, filtrační, drenážní PP 500g/m2</t>
  </si>
  <si>
    <t>-1948853207</t>
  </si>
  <si>
    <t>601*1,1845 'Přepočtené koeficientem množství</t>
  </si>
  <si>
    <t>22</t>
  </si>
  <si>
    <t>213141131-R1</t>
  </si>
  <si>
    <t>1700504991</t>
  </si>
  <si>
    <t>Zřízení vrstvy z absorpční, separační, odvodňovací, ochranné, výztužné nebo protierozní textilie ve sklonu přes 1:2 do 1:1, šířky do 3 m</t>
  </si>
  <si>
    <t xml:space="preserve">560 "Manipulační plocha </t>
  </si>
  <si>
    <t>23</t>
  </si>
  <si>
    <t>69311082-R1</t>
  </si>
  <si>
    <t>-846882595</t>
  </si>
  <si>
    <t>geotextilie netkaná absorpční , ochranná, filtrační, drenážní PP 500g/m2</t>
  </si>
  <si>
    <t>560*1,05 'Přepočtené koeficientem množství</t>
  </si>
  <si>
    <t>24</t>
  </si>
  <si>
    <t>291111114</t>
  </si>
  <si>
    <t xml:space="preserve">Podklad pro zpevněné plochy s rozprostřením a s hutněním z betonového recyklátu - aktivní zóna </t>
  </si>
  <si>
    <t>-8022472</t>
  </si>
  <si>
    <t>https://podminky.urs.cz/item/CS_URS_2024_01/291111114</t>
  </si>
  <si>
    <t>Komunikace pozemní</t>
  </si>
  <si>
    <t>25</t>
  </si>
  <si>
    <t>564751111-R1</t>
  </si>
  <si>
    <t>Podklad z kameniva hrubého drceného vel. 32-63 mm plochy přes 100 m2 tl 150 mm</t>
  </si>
  <si>
    <t>652421579</t>
  </si>
  <si>
    <t>Podklad nebo kryt z kameniva hrubého drceného vel. 0-63 mm s rozprostřením a zhutněním plochy přes 100 m2, po zhutnění tl. 150 mm</t>
  </si>
  <si>
    <t xml:space="preserve">41 "Chodník </t>
  </si>
  <si>
    <t>26</t>
  </si>
  <si>
    <t>564761111-R1</t>
  </si>
  <si>
    <t>Podklad z kameniva hrubého drceného vel. 32-63 mm plochy přes 100 m2 tl 200 mm</t>
  </si>
  <si>
    <t>1419956043</t>
  </si>
  <si>
    <t>Podklad nebo kryt z kameniva hrubého drceného vel. 0-63 mm s rozprostřením a zhutněním plochy přes 100 m2, po zhutnění tl. 200 mm</t>
  </si>
  <si>
    <t>27</t>
  </si>
  <si>
    <t>596412210</t>
  </si>
  <si>
    <t>Kladení dlažby z vegetačních tvárnic pozemních komunikací tl 80 mm pl do 50 m2</t>
  </si>
  <si>
    <t>-747750197</t>
  </si>
  <si>
    <t>Kladení dlažby z betonových vegetačních dlaždic pozemních komunikací s ložem z kameniva těženého nebo drceného tl. do 50 mm, s vyplněním spár a vegetačních otvorů, s hutněním vibrováním tl. 80 mm, pro plochy do 50 m2</t>
  </si>
  <si>
    <t>https://podminky.urs.cz/item/CS_URS_2024_01/596412210</t>
  </si>
  <si>
    <t>59245035</t>
  </si>
  <si>
    <t>dlažba plošná vegetační betonová 200x200mm tl 80mm přírodní</t>
  </si>
  <si>
    <t>117845750</t>
  </si>
  <si>
    <t>560*1,03 'Přepočtené koeficientem množství</t>
  </si>
  <si>
    <t>Úpravy povrchů, podlahy a osazování výplní</t>
  </si>
  <si>
    <t>637121113</t>
  </si>
  <si>
    <t>Okapový chodník z kačírku tl 200 mm s udusáním</t>
  </si>
  <si>
    <t>-2081361155</t>
  </si>
  <si>
    <t>Okapový chodník z kameniva s udusáním a urovnáním povrchu z kačírku tl. 200 mm</t>
  </si>
  <si>
    <t>https://podminky.urs.cz/item/CS_URS_2024_01/637121113</t>
  </si>
  <si>
    <t xml:space="preserve">17,44 "Vedle manipulační plochy </t>
  </si>
  <si>
    <t>Ostatní konstrukce a práce, bourání</t>
  </si>
  <si>
    <t>916111113</t>
  </si>
  <si>
    <t>Osazení obruby z velkých kostek s boční opěrou do lože z betonu prostého</t>
  </si>
  <si>
    <t>m</t>
  </si>
  <si>
    <t>-29005266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</si>
  <si>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</si>
  <si>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https://podminky.urs.cz/item/CS_URS_2024_01/916111113</t>
  </si>
  <si>
    <t xml:space="preserve">112,73 "Lemování manipulační plochy </t>
  </si>
  <si>
    <t>58381008</t>
  </si>
  <si>
    <t>kostka štípaná dlažební žula velká 15/17</t>
  </si>
  <si>
    <t>464805461</t>
  </si>
  <si>
    <t>112,73*0,17 'Přepočtené koeficientem množství</t>
  </si>
  <si>
    <t>916111122</t>
  </si>
  <si>
    <t>Osazení obruby z drobných kostek bez boční opěry do lože z betonu prostého</t>
  </si>
  <si>
    <t>-833082790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</si>
  <si>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</si>
  <si>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https://podminky.urs.cz/item/CS_URS_2024_01/916111122</t>
  </si>
  <si>
    <t xml:space="preserve">48 "Lemování chodníku </t>
  </si>
  <si>
    <t>58381007</t>
  </si>
  <si>
    <t>kostka štípaná dlažební žula drobná 8/10</t>
  </si>
  <si>
    <t>-90094738</t>
  </si>
  <si>
    <t>48*0,1 'Přepočtené koeficientem množství</t>
  </si>
  <si>
    <t>998</t>
  </si>
  <si>
    <t>Přesun hmot</t>
  </si>
  <si>
    <t>998223011</t>
  </si>
  <si>
    <t>Přesun hmot pro pozemní komunikace s krytem dlážděným</t>
  </si>
  <si>
    <t>1203903918</t>
  </si>
  <si>
    <t>Přesun hmot pro pozemní komunikace s krytem dlážděným dopravní vzdálenost do 200 m jakékoliv délky objektu</t>
  </si>
  <si>
    <t>https://podminky.urs.cz/item/CS_URS_2024_01/998223011</t>
  </si>
  <si>
    <t>Práce a dodávky M</t>
  </si>
  <si>
    <t>21-M</t>
  </si>
  <si>
    <t>Elektromontáže</t>
  </si>
  <si>
    <t>2180000-R1</t>
  </si>
  <si>
    <t>64</t>
  </si>
  <si>
    <t>-417618673</t>
  </si>
  <si>
    <t>Zřízení nového podzemního kabelového vedení NN, hloubení rýhy vč.opískování a výstražné fólie, dodání nového kabelu NN, připojení na stávajcí rozvaděč</t>
  </si>
  <si>
    <t>218040501-R1</t>
  </si>
  <si>
    <t>Demontáž vodičů nn průměru do 70 mm2 bez průběžných vazů a spojek</t>
  </si>
  <si>
    <t>1178223005</t>
  </si>
  <si>
    <t xml:space="preserve">Demontáž vodičů, venkovního vedení nn vodičů včetně svinutí do kotouče nebo na buben a naložení na dopravní prostředek </t>
  </si>
  <si>
    <t>46-M</t>
  </si>
  <si>
    <t>Zemní práce při extr.mont.pracích</t>
  </si>
  <si>
    <t>460030022</t>
  </si>
  <si>
    <t>Odstranění dřevitého porostu z křovin a stromů měkkého hustého při elektromontážích</t>
  </si>
  <si>
    <t>CS ÚRS 2024 02</t>
  </si>
  <si>
    <t>187223354</t>
  </si>
  <si>
    <t>Přípravné terénní práce odstranění dřevitého porostu z keřů nebo stromků průměru kmenů do 5 cm včetně odstranění kořenů a složení do hromad nebo naložení na dopravní prostředek měkkého hustého</t>
  </si>
  <si>
    <t>https://podminky.urs.cz/item/CS_URS_2024_02/460030022</t>
  </si>
  <si>
    <t xml:space="preserve">55*0,5 "stávající keře </t>
  </si>
  <si>
    <t>460161151</t>
  </si>
  <si>
    <t>Hloubení kabelových rýh ručně š 35 cm hl 60 cm v hornině tř I skupiny 1 a 2</t>
  </si>
  <si>
    <t>1887711979</t>
  </si>
  <si>
    <t>Hloubení zapažených i nezapažených kabelových rýh ručně včetně urovnání dna s přemístěním výkopku do vzdálenosti 3 m od okraje jámy nebo s naložením na dopravní prostředek šířky 35 cm hloubky 60 cm v hornině třídy těžitelnosti I skupiny 1 a 2</t>
  </si>
  <si>
    <t>https://podminky.urs.cz/item/CS_URS_2024_01/460161151</t>
  </si>
  <si>
    <t>460431161</t>
  </si>
  <si>
    <t>Zásyp kabelových rýh ručně se zhutněním š 35 cm hl 60 cm z horniny tř I skupiny 1 a 2</t>
  </si>
  <si>
    <t>732419746</t>
  </si>
  <si>
    <t>Zásyp kabelových rýh ručně s přemístění sypaniny ze vzdálenosti do 10 m, s uložením výkopku ve vrstvách včetně zhutnění a úpravy povrchu šířky 35 cm hloubky 60 cm z horniny třídy těžitelnosti I skupiny 1 a 2</t>
  </si>
  <si>
    <t>https://podminky.urs.cz/item/CS_URS_2024_01/460431161</t>
  </si>
  <si>
    <t>460921111-R1</t>
  </si>
  <si>
    <t>Vyspravení krytu po překopech pro pokládání kabelů - demontáž a zpětná montáž stávající kamenné dlažby, šířka překopu 250mm</t>
  </si>
  <si>
    <t>-646573420</t>
  </si>
  <si>
    <t>468061122-R1</t>
  </si>
  <si>
    <t xml:space="preserve">Bourání pilíře pro rozvod nn ze zdiva cihelného včetně úpravy terénu skříně výšky přes 60 do 105 cm, šířky přes 90 do 150 cm, vč.likvidace a odvozu na recyklační skládku </t>
  </si>
  <si>
    <t>kus</t>
  </si>
  <si>
    <t>-1710642027</t>
  </si>
  <si>
    <t xml:space="preserve">SO 100.02 - Oplocení </t>
  </si>
  <si>
    <t xml:space="preserve">    3 - Svislé a kompletní konstrukce</t>
  </si>
  <si>
    <t xml:space="preserve">    997 - Přesun sutě</t>
  </si>
  <si>
    <t>PSV - Práce a dodávky PSV</t>
  </si>
  <si>
    <t xml:space="preserve">    767 - Konstrukce zámečnické</t>
  </si>
  <si>
    <t>132151101</t>
  </si>
  <si>
    <t>Hloubení rýh nezapažených š do 800 mm v hornině třídy těžitelnosti I skupiny 1 a 2 objem do 20 m3 strojně</t>
  </si>
  <si>
    <t>-1127418665</t>
  </si>
  <si>
    <t>Hloubení nezapažených rýh šířky do 800 mm strojně s urovnáním dna do předepsaného profilu a spádu v hornině třídy těžitelnosti I skupiny 1 a 2 do 20 m3</t>
  </si>
  <si>
    <t>https://podminky.urs.cz/item/CS_URS_2024_01/132151101</t>
  </si>
  <si>
    <t xml:space="preserve">(2,9*1,2*1) "základový pas pro posuvnou branku </t>
  </si>
  <si>
    <t>(0,9*0,9*1)*7 "základové patky pro sloupky oplocení</t>
  </si>
  <si>
    <t>-1457514275</t>
  </si>
  <si>
    <t>9,15 "hloubení</t>
  </si>
  <si>
    <t xml:space="preserve">5,4 "zpětný zásyp </t>
  </si>
  <si>
    <t>167151101</t>
  </si>
  <si>
    <t>Nakládání výkopku z hornin třídy těžitelnosti I skupiny 1 až 3 do 100 m3</t>
  </si>
  <si>
    <t>-919320608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</si>
  <si>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</si>
  <si>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</si>
  <si>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174151101</t>
  </si>
  <si>
    <t>Zásyp jam, šachet rýh nebo kolem objektů sypaninou se zhutněním</t>
  </si>
  <si>
    <t>-499947667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</si>
  <si>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</si>
  <si>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</si>
  <si>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-(2+1,75) "beton</t>
  </si>
  <si>
    <t>274313611</t>
  </si>
  <si>
    <t>Základové pásy z betonu tř. C 16/20</t>
  </si>
  <si>
    <t>-1449605935</t>
  </si>
  <si>
    <t>Základy z betonu prostého pasy betonu kamenem neprokládaného tř. C 16/20</t>
  </si>
  <si>
    <t>https://podminky.urs.cz/item/CS_URS_2024_01/274313611</t>
  </si>
  <si>
    <t xml:space="preserve">(2,5*0,8*1) "základový pas pro posuvnou branku </t>
  </si>
  <si>
    <t>274351121</t>
  </si>
  <si>
    <t>Zřízení bednění základových pasů rovného</t>
  </si>
  <si>
    <t>1335666032</t>
  </si>
  <si>
    <t>Bednění základů pasů rovné zřízení</t>
  </si>
  <si>
    <t>https://podminky.urs.cz/item/CS_URS_2024_01/274351121</t>
  </si>
  <si>
    <t xml:space="preserve">(2,5+0,8+2,5+0,8)*1 "základový pas pro posuvnou branku </t>
  </si>
  <si>
    <t>274351122</t>
  </si>
  <si>
    <t>Odstranění bednění základových pasů rovného</t>
  </si>
  <si>
    <t>1021777001</t>
  </si>
  <si>
    <t>Bednění základů pasů rovné odstranění</t>
  </si>
  <si>
    <t>https://podminky.urs.cz/item/CS_URS_2024_01/274351122</t>
  </si>
  <si>
    <t>275313611</t>
  </si>
  <si>
    <t>Základové patky z betonu tř. C 16/20</t>
  </si>
  <si>
    <t>1557269727</t>
  </si>
  <si>
    <t>Základy z betonu prostého patky a bloky z betonu kamenem neprokládaného tř. C 16/20</t>
  </si>
  <si>
    <t>https://podminky.urs.cz/item/CS_URS_2024_01/275313611</t>
  </si>
  <si>
    <t>(0,5*0,5*1)*7 "základové patky pro sloupky oplocení</t>
  </si>
  <si>
    <t>275351121</t>
  </si>
  <si>
    <t>Zřízení bednění základových patek</t>
  </si>
  <si>
    <t>234157707</t>
  </si>
  <si>
    <t>Bednění základů patek zřízení</t>
  </si>
  <si>
    <t>https://podminky.urs.cz/item/CS_URS_2024_01/275351121</t>
  </si>
  <si>
    <t>(0,5+0,5+0,5+0,5)*1*7 "základové patky pro sloupky oplocení</t>
  </si>
  <si>
    <t>275351122</t>
  </si>
  <si>
    <t>Odstranění bednění základových patek</t>
  </si>
  <si>
    <t>217574767</t>
  </si>
  <si>
    <t>Bednění základů patek odstranění</t>
  </si>
  <si>
    <t>https://podminky.urs.cz/item/CS_URS_2024_01/275351122</t>
  </si>
  <si>
    <t>Svislé a kompletní konstrukce</t>
  </si>
  <si>
    <t>348401120</t>
  </si>
  <si>
    <t>Montáž oplocení ze strojového pletiva s napínacími dráty v do 1,6 m</t>
  </si>
  <si>
    <t>879221101</t>
  </si>
  <si>
    <t>Montáž oplocení z pletiva strojového s napínacími dráty do 1,6 m</t>
  </si>
  <si>
    <t>https://podminky.urs.cz/item/CS_URS_2024_01/348401120</t>
  </si>
  <si>
    <t xml:space="preserve">2,49 " doplnění oplocení směrem z ulice </t>
  </si>
  <si>
    <t>31327502</t>
  </si>
  <si>
    <t>pletivo drátěné plastifikované se čtvercovými oky 50/2,2mm v 1500mm</t>
  </si>
  <si>
    <t>-1720391029</t>
  </si>
  <si>
    <t>2,49*1,05 'Přepočtené koeficientem množství</t>
  </si>
  <si>
    <t>966071711</t>
  </si>
  <si>
    <t>Bourání sloupků a vzpěr plotových ocelových do 2,5 m zabetonovaných</t>
  </si>
  <si>
    <t>375224072</t>
  </si>
  <si>
    <t>Bourání plotových sloupků a vzpěr ocelových trubkových nebo profilovaných výšky do 2,50 m zabetonovaných</t>
  </si>
  <si>
    <t>https://podminky.urs.cz/item/CS_URS_2024_01/966071711</t>
  </si>
  <si>
    <t xml:space="preserve">15 "odhad </t>
  </si>
  <si>
    <t>966071822</t>
  </si>
  <si>
    <t>Rozebrání oplocení z drátěného pletiva se čtvercovými oky v přes 1,6 do 2,0 m</t>
  </si>
  <si>
    <t>-85135184</t>
  </si>
  <si>
    <t>Rozebrání oplocení z pletiva drátěného se čtvercovými oky, výšky přes 1,6 do 2,0 m</t>
  </si>
  <si>
    <t>https://podminky.urs.cz/item/CS_URS_2024_01/966071822</t>
  </si>
  <si>
    <t xml:space="preserve">25+8 "množství cca - bude účtováno dle skutečnosti </t>
  </si>
  <si>
    <t>966073810</t>
  </si>
  <si>
    <t>Rozebrání vrat a vrátek k oplocení pl do 2 m2</t>
  </si>
  <si>
    <t>-577081002</t>
  </si>
  <si>
    <t>Rozebrání vrat a vrátek k oplocení plochy jednotlivě do 2 m2</t>
  </si>
  <si>
    <t>https://podminky.urs.cz/item/CS_URS_2024_01/966073810</t>
  </si>
  <si>
    <t>1 "jednokřídlová branka u budoucího chodníku</t>
  </si>
  <si>
    <t>966073812</t>
  </si>
  <si>
    <t>Rozebrání vrat a vrátek k oplocení pl přes 6 do 10 m2</t>
  </si>
  <si>
    <t>-1938748292</t>
  </si>
  <si>
    <t>Rozebrání vrat a vrátek k oplocení plochy jednotlivě přes 6 do 10 m2</t>
  </si>
  <si>
    <t>https://podminky.urs.cz/item/CS_URS_2024_01/966073812</t>
  </si>
  <si>
    <t xml:space="preserve">1 "dvoukřídlá brána z ulice </t>
  </si>
  <si>
    <t>997</t>
  </si>
  <si>
    <t>Přesun sutě</t>
  </si>
  <si>
    <t>997221121</t>
  </si>
  <si>
    <t>Vodorovná doprava suti z kusových materiálů nošením do 50 m</t>
  </si>
  <si>
    <t>320691083</t>
  </si>
  <si>
    <t>Vodorovná doprava suti nošením s naložením a se složením z kusových materiálů, na vzdálenost do 50 m</t>
  </si>
  <si>
    <t>https://podminky.urs.cz/item/CS_URS_2024_01/997221121</t>
  </si>
  <si>
    <t>997221861</t>
  </si>
  <si>
    <t>Poplatek za uložení na recyklační skládce (skládkovné) stavebního odpadu z prostého betonu pod kódem 17 01 01</t>
  </si>
  <si>
    <t>-1518938384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</si>
  <si>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</si>
  <si>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</si>
  <si>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997231111</t>
  </si>
  <si>
    <t>Vodorovná doprava suti a vybouraných hmot do 1 km</t>
  </si>
  <si>
    <t>-342640547</t>
  </si>
  <si>
    <t>Vodorovná doprava suti a vybouraných hmot s vyložením a hrubým urovnáním na vzdálenost do 1 km</t>
  </si>
  <si>
    <t>https://podminky.urs.cz/item/CS_URS_2024_01/997231111</t>
  </si>
  <si>
    <t>997231119</t>
  </si>
  <si>
    <t>Příplatek ZKD 1 km vodorovné dopravy suti a vybouraných hmot</t>
  </si>
  <si>
    <t>2053539090</t>
  </si>
  <si>
    <t>Vodorovná doprava suti a vybouraných hmot s vyložením a hrubým urovnáním na vzdálenost Příplatek k cenám za každý další započatý 1 km</t>
  </si>
  <si>
    <t>https://podminky.urs.cz/item/CS_URS_2024_01/997231119</t>
  </si>
  <si>
    <t>3,034*44 'Přepočtené koeficientem množství</t>
  </si>
  <si>
    <t>998232110</t>
  </si>
  <si>
    <t>Přesun hmot pro oplocení zděné z cihel nebo tvárnic v do 3 m</t>
  </si>
  <si>
    <t>-1752612228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</si>
  <si>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</si>
  <si>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https://podminky.urs.cz/item/CS_URS_2024_01/998232110</t>
  </si>
  <si>
    <t>PSV</t>
  </si>
  <si>
    <t>Práce a dodávky PSV</t>
  </si>
  <si>
    <t>767</t>
  </si>
  <si>
    <t>Konstrukce zámečnické</t>
  </si>
  <si>
    <t>7670000-R1</t>
  </si>
  <si>
    <t>D+M samosné posuvné brany viz.výpis zámečnických konstrukcí ozn. (posuvná brána)</t>
  </si>
  <si>
    <t>138550976</t>
  </si>
  <si>
    <t>7670000-R2</t>
  </si>
  <si>
    <t>D+M oplocení, žárově pozinkovaná konstrukce, vč.příslušenství a kotvení. Viz.výpis zámečnických konstrukcí ozn.(oplocení)</t>
  </si>
  <si>
    <t>254156681</t>
  </si>
  <si>
    <t>998767201</t>
  </si>
  <si>
    <t>Přesun hmot procentní pro zámečnické konstrukce v objektech v do 6 m</t>
  </si>
  <si>
    <t>%</t>
  </si>
  <si>
    <t>CS ÚRS 2023 02</t>
  </si>
  <si>
    <t>187463002</t>
  </si>
  <si>
    <t>Přesun hmot pro zámečnické konstrukce stanovený procentní sazbou (%) z ceny vodorovná dopravní vzdálenost do 50 m v objektech výšky do 6 m</t>
  </si>
  <si>
    <t>https://podminky.urs.cz/item/CS_URS_2023_02/998767201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</si>
  <si>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</si>
  <si>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</si>
  <si>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</si>
  <si>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</si>
  <si>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</si>
  <si>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</si>
  <si>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</si>
  <si>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</si>
  <si>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</si>
  <si>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</si>
  <si>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</si>
  <si>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</si>
  <si>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</si>
  <si>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713443954</t>
  </si>
  <si>
    <t>https://podminky.urs.cz/item/CS_URS_2024_01/012103000</t>
  </si>
  <si>
    <t>012203000</t>
  </si>
  <si>
    <t>Geodetické práce při provádění stavby</t>
  </si>
  <si>
    <t>kpl</t>
  </si>
  <si>
    <t>CS ÚRS 2023 01</t>
  </si>
  <si>
    <t>1692134805</t>
  </si>
  <si>
    <t>https://podminky.urs.cz/item/CS_URS_2023_01/012203000</t>
  </si>
  <si>
    <t>012303000</t>
  </si>
  <si>
    <t>Geodetické práce po výstavbě - geometrické zaměření skutečného provedení a geometrický plán</t>
  </si>
  <si>
    <t>1858879142</t>
  </si>
  <si>
    <t>Geodetické práce po výstavbě - geometrické zaměření skutečného provedení</t>
  </si>
  <si>
    <t>https://podminky.urs.cz/item/CS_URS_2023_01/012303000</t>
  </si>
  <si>
    <t>013244000</t>
  </si>
  <si>
    <t>Dokumentace pro provádění stavby (výkres zámečnických prvků)</t>
  </si>
  <si>
    <t>1486805673</t>
  </si>
  <si>
    <t>https://podminky.urs.cz/item/CS_URS_2024_01/013244000</t>
  </si>
  <si>
    <t>013254000</t>
  </si>
  <si>
    <t>Dokumentace skutečného provedení stavby</t>
  </si>
  <si>
    <t>-899388851</t>
  </si>
  <si>
    <t>https://podminky.urs.cz/item/CS_URS_2023_01/013254000</t>
  </si>
  <si>
    <t>VRN3</t>
  </si>
  <si>
    <t>Zařízení staveniště</t>
  </si>
  <si>
    <t>030001000</t>
  </si>
  <si>
    <t>-1052078016</t>
  </si>
  <si>
    <t>https://podminky.urs.cz/item/CS_URS_2023_01/030001000</t>
  </si>
  <si>
    <t>VRN4</t>
  </si>
  <si>
    <t>Inženýrská činnost</t>
  </si>
  <si>
    <t>043194000</t>
  </si>
  <si>
    <t>Ostatní zkoušky</t>
  </si>
  <si>
    <t>1789885250</t>
  </si>
  <si>
    <t>Ostatní zkoušky - zkouška pláně</t>
  </si>
  <si>
    <t>https://podminky.urs.cz/item/CS_URS_2023_01/043194000</t>
  </si>
  <si>
    <t>045002000</t>
  </si>
  <si>
    <t>Kompletační a koordinační činnost včetně dokladové části ke kolaudaci</t>
  </si>
  <si>
    <t>1559137621</t>
  </si>
  <si>
    <t>https://podminky.urs.cz/item/CS_URS_2023_01/045002000</t>
  </si>
  <si>
    <t>VRN7</t>
  </si>
  <si>
    <t>Provozní vlivy</t>
  </si>
  <si>
    <t>070001000</t>
  </si>
  <si>
    <t>-986612029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</si>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</sst>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6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8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2303111" TargetMode="External"/><Relationship Id="rId13" Type="http://schemas.openxmlformats.org/officeDocument/2006/relationships/hyperlink" Target="https://podminky.urs.cz/item/CS_URS_2024_01/916111113" TargetMode="External"/><Relationship Id="rId18" Type="http://schemas.openxmlformats.org/officeDocument/2006/relationships/hyperlink" Target="https://podminky.urs.cz/item/CS_URS_2024_01/460431161" TargetMode="External"/><Relationship Id="rId3" Type="http://schemas.openxmlformats.org/officeDocument/2006/relationships/hyperlink" Target="https://podminky.urs.cz/item/CS_URS_2024_01/122151104" TargetMode="External"/><Relationship Id="rId7" Type="http://schemas.openxmlformats.org/officeDocument/2006/relationships/hyperlink" Target="https://podminky.urs.cz/item/CS_URS_2024_01/181411131" TargetMode="External"/><Relationship Id="rId12" Type="http://schemas.openxmlformats.org/officeDocument/2006/relationships/hyperlink" Target="https://podminky.urs.cz/item/CS_URS_2024_01/637121113" TargetMode="External"/><Relationship Id="rId17" Type="http://schemas.openxmlformats.org/officeDocument/2006/relationships/hyperlink" Target="https://podminky.urs.cz/item/CS_URS_2024_01/460161151" TargetMode="External"/><Relationship Id="rId2" Type="http://schemas.openxmlformats.org/officeDocument/2006/relationships/hyperlink" Target="https://podminky.urs.cz/item/CS_URS_2024_01/121151124" TargetMode="External"/><Relationship Id="rId16" Type="http://schemas.openxmlformats.org/officeDocument/2006/relationships/hyperlink" Target="https://podminky.urs.cz/item/CS_URS_2024_02/460030022" TargetMode="External"/><Relationship Id="rId1" Type="http://schemas.openxmlformats.org/officeDocument/2006/relationships/hyperlink" Target="https://podminky.urs.cz/item/CS_URS_2024_01/111212351" TargetMode="External"/><Relationship Id="rId6" Type="http://schemas.openxmlformats.org/officeDocument/2006/relationships/hyperlink" Target="https://podminky.urs.cz/item/CS_URS_2024_01/181111121" TargetMode="External"/><Relationship Id="rId11" Type="http://schemas.openxmlformats.org/officeDocument/2006/relationships/hyperlink" Target="https://podminky.urs.cz/item/CS_URS_2024_01/596412210" TargetMode="External"/><Relationship Id="rId5" Type="http://schemas.openxmlformats.org/officeDocument/2006/relationships/hyperlink" Target="https://podminky.urs.cz/item/CS_URS_2024_01/167151111" TargetMode="External"/><Relationship Id="rId15" Type="http://schemas.openxmlformats.org/officeDocument/2006/relationships/hyperlink" Target="https://podminky.urs.cz/item/CS_URS_2024_01/998223011" TargetMode="External"/><Relationship Id="rId10" Type="http://schemas.openxmlformats.org/officeDocument/2006/relationships/hyperlink" Target="https://podminky.urs.cz/item/CS_URS_2024_01/291111114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62351103" TargetMode="External"/><Relationship Id="rId9" Type="http://schemas.openxmlformats.org/officeDocument/2006/relationships/hyperlink" Target="https://podminky.urs.cz/item/CS_URS_2024_01/213141131" TargetMode="External"/><Relationship Id="rId14" Type="http://schemas.openxmlformats.org/officeDocument/2006/relationships/hyperlink" Target="https://podminky.urs.cz/item/CS_URS_2024_01/916111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5313611" TargetMode="External"/><Relationship Id="rId13" Type="http://schemas.openxmlformats.org/officeDocument/2006/relationships/hyperlink" Target="https://podminky.urs.cz/item/CS_URS_2024_01/966071822" TargetMode="External"/><Relationship Id="rId18" Type="http://schemas.openxmlformats.org/officeDocument/2006/relationships/hyperlink" Target="https://podminky.urs.cz/item/CS_URS_2024_01/997231111" TargetMode="External"/><Relationship Id="rId3" Type="http://schemas.openxmlformats.org/officeDocument/2006/relationships/hyperlink" Target="https://podminky.urs.cz/item/CS_URS_2024_01/167151101" TargetMode="External"/><Relationship Id="rId21" Type="http://schemas.openxmlformats.org/officeDocument/2006/relationships/hyperlink" Target="https://podminky.urs.cz/item/CS_URS_2023_02/998767201" TargetMode="External"/><Relationship Id="rId7" Type="http://schemas.openxmlformats.org/officeDocument/2006/relationships/hyperlink" Target="https://podminky.urs.cz/item/CS_URS_2024_01/274351122" TargetMode="External"/><Relationship Id="rId12" Type="http://schemas.openxmlformats.org/officeDocument/2006/relationships/hyperlink" Target="https://podminky.urs.cz/item/CS_URS_2024_01/966071711" TargetMode="External"/><Relationship Id="rId17" Type="http://schemas.openxmlformats.org/officeDocument/2006/relationships/hyperlink" Target="https://podminky.urs.cz/item/CS_URS_2024_01/997221861" TargetMode="External"/><Relationship Id="rId2" Type="http://schemas.openxmlformats.org/officeDocument/2006/relationships/hyperlink" Target="https://podminky.urs.cz/item/CS_URS_2024_01/162351103" TargetMode="External"/><Relationship Id="rId16" Type="http://schemas.openxmlformats.org/officeDocument/2006/relationships/hyperlink" Target="https://podminky.urs.cz/item/CS_URS_2024_01/997221121" TargetMode="External"/><Relationship Id="rId20" Type="http://schemas.openxmlformats.org/officeDocument/2006/relationships/hyperlink" Target="https://podminky.urs.cz/item/CS_URS_2024_01/998232110" TargetMode="External"/><Relationship Id="rId1" Type="http://schemas.openxmlformats.org/officeDocument/2006/relationships/hyperlink" Target="https://podminky.urs.cz/item/CS_URS_2024_01/132151101" TargetMode="External"/><Relationship Id="rId6" Type="http://schemas.openxmlformats.org/officeDocument/2006/relationships/hyperlink" Target="https://podminky.urs.cz/item/CS_URS_2024_01/274351121" TargetMode="External"/><Relationship Id="rId11" Type="http://schemas.openxmlformats.org/officeDocument/2006/relationships/hyperlink" Target="https://podminky.urs.cz/item/CS_URS_2024_01/348401120" TargetMode="External"/><Relationship Id="rId5" Type="http://schemas.openxmlformats.org/officeDocument/2006/relationships/hyperlink" Target="https://podminky.urs.cz/item/CS_URS_2024_01/274313611" TargetMode="External"/><Relationship Id="rId15" Type="http://schemas.openxmlformats.org/officeDocument/2006/relationships/hyperlink" Target="https://podminky.urs.cz/item/CS_URS_2024_01/966073812" TargetMode="External"/><Relationship Id="rId10" Type="http://schemas.openxmlformats.org/officeDocument/2006/relationships/hyperlink" Target="https://podminky.urs.cz/item/CS_URS_2024_01/275351122" TargetMode="External"/><Relationship Id="rId19" Type="http://schemas.openxmlformats.org/officeDocument/2006/relationships/hyperlink" Target="https://podminky.urs.cz/item/CS_URS_2024_01/997231119" TargetMode="External"/><Relationship Id="rId4" Type="http://schemas.openxmlformats.org/officeDocument/2006/relationships/hyperlink" Target="https://podminky.urs.cz/item/CS_URS_2024_01/174151101" TargetMode="External"/><Relationship Id="rId9" Type="http://schemas.openxmlformats.org/officeDocument/2006/relationships/hyperlink" Target="https://podminky.urs.cz/item/CS_URS_2024_01/275351121" TargetMode="External"/><Relationship Id="rId14" Type="http://schemas.openxmlformats.org/officeDocument/2006/relationships/hyperlink" Target="https://podminky.urs.cz/item/CS_URS_2024_01/966073810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5002000" TargetMode="External"/><Relationship Id="rId3" Type="http://schemas.openxmlformats.org/officeDocument/2006/relationships/hyperlink" Target="https://podminky.urs.cz/item/CS_URS_2023_01/012303000" TargetMode="External"/><Relationship Id="rId7" Type="http://schemas.openxmlformats.org/officeDocument/2006/relationships/hyperlink" Target="https://podminky.urs.cz/item/CS_URS_2023_01/043194000" TargetMode="External"/><Relationship Id="rId2" Type="http://schemas.openxmlformats.org/officeDocument/2006/relationships/hyperlink" Target="https://podminky.urs.cz/item/CS_URS_2023_01/012203000" TargetMode="External"/><Relationship Id="rId1" Type="http://schemas.openxmlformats.org/officeDocument/2006/relationships/hyperlink" Target="https://podminky.urs.cz/item/CS_URS_2024_01/012103000" TargetMode="External"/><Relationship Id="rId6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013254000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4_01/013244000" TargetMode="External"/><Relationship Id="rId9" Type="http://schemas.openxmlformats.org/officeDocument/2006/relationships/hyperlink" Target="https://podminky.urs.cz/item/CS_URS_2023_01/07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37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53" t="s">
        <v>6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ht="12" customHeight="1">
      <c r="B5" s="19"/>
      <c r="D5" s="22" t="s">
        <v>13</v>
      </c>
      <c r="K5" s="280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19"/>
      <c r="BS5" s="16" t="s">
        <v>7</v>
      </c>
    </row>
    <row r="6" spans="1:74" ht="36.9" customHeight="1">
      <c r="B6" s="19"/>
      <c r="D6" s="24" t="s">
        <v>15</v>
      </c>
      <c r="K6" s="281" t="s">
        <v>16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19"/>
      <c r="BS6" s="16" t="s">
        <v>7</v>
      </c>
    </row>
    <row r="7" spans="1:74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ht="14.4" customHeight="1">
      <c r="B9" s="19"/>
      <c r="AR9" s="19"/>
      <c r="BS9" s="16" t="s">
        <v>7</v>
      </c>
    </row>
    <row r="10" spans="1:74" ht="12" customHeight="1">
      <c r="B10" s="19"/>
      <c r="D10" s="25" t="s">
        <v>23</v>
      </c>
      <c r="AK10" s="25" t="s">
        <v>24</v>
      </c>
      <c r="AN10" s="23" t="s">
        <v>3</v>
      </c>
      <c r="AR10" s="19"/>
      <c r="BS10" s="16" t="s">
        <v>7</v>
      </c>
    </row>
    <row r="11" spans="1:74" ht="18.45" customHeight="1">
      <c r="B11" s="19"/>
      <c r="E11" s="23" t="s">
        <v>25</v>
      </c>
      <c r="AK11" s="25" t="s">
        <v>26</v>
      </c>
      <c r="AN11" s="23" t="s">
        <v>3</v>
      </c>
      <c r="AR11" s="19"/>
      <c r="BS11" s="16" t="s">
        <v>7</v>
      </c>
    </row>
    <row r="12" spans="1:74" ht="6.9" customHeight="1">
      <c r="B12" s="19"/>
      <c r="AR12" s="19"/>
      <c r="BS12" s="16" t="s">
        <v>7</v>
      </c>
    </row>
    <row r="13" spans="1:74" ht="12" customHeight="1">
      <c r="B13" s="19"/>
      <c r="D13" s="25" t="s">
        <v>27</v>
      </c>
      <c r="AK13" s="25" t="s">
        <v>24</v>
      </c>
      <c r="AN13" s="23" t="s">
        <v>3</v>
      </c>
      <c r="AR13" s="19"/>
      <c r="BS13" s="16" t="s">
        <v>7</v>
      </c>
    </row>
    <row r="14" spans="1:74" ht="13.2">
      <c r="B14" s="19"/>
      <c r="E14" s="23" t="s">
        <v>28</v>
      </c>
      <c r="AK14" s="25" t="s">
        <v>26</v>
      </c>
      <c r="AN14" s="23" t="s">
        <v>3</v>
      </c>
      <c r="AR14" s="19"/>
      <c r="BS14" s="16" t="s">
        <v>7</v>
      </c>
    </row>
    <row r="15" spans="1:74" ht="6.9" customHeight="1">
      <c r="B15" s="19"/>
      <c r="AR15" s="19"/>
      <c r="BS15" s="16" t="s">
        <v>4</v>
      </c>
    </row>
    <row r="16" spans="1:74" ht="12" customHeight="1">
      <c r="B16" s="19"/>
      <c r="D16" s="25" t="s">
        <v>29</v>
      </c>
      <c r="AK16" s="25" t="s">
        <v>24</v>
      </c>
      <c r="AN16" s="23" t="s">
        <v>3</v>
      </c>
      <c r="AR16" s="19"/>
      <c r="BS16" s="16" t="s">
        <v>4</v>
      </c>
    </row>
    <row r="17" spans="2:71" ht="18.45" customHeight="1">
      <c r="B17" s="19"/>
      <c r="E17" s="23" t="s">
        <v>30</v>
      </c>
      <c r="AK17" s="25" t="s">
        <v>26</v>
      </c>
      <c r="AN17" s="23" t="s">
        <v>3</v>
      </c>
      <c r="AR17" s="19"/>
      <c r="BS17" s="16" t="s">
        <v>31</v>
      </c>
    </row>
    <row r="18" spans="2:71" ht="6.9" customHeight="1">
      <c r="B18" s="19"/>
      <c r="AR18" s="19"/>
      <c r="BS18" s="16" t="s">
        <v>7</v>
      </c>
    </row>
    <row r="19" spans="2:71" ht="12" customHeight="1">
      <c r="B19" s="19"/>
      <c r="D19" s="25" t="s">
        <v>32</v>
      </c>
      <c r="AK19" s="25" t="s">
        <v>24</v>
      </c>
      <c r="AN19" s="23" t="s">
        <v>3</v>
      </c>
      <c r="AR19" s="19"/>
      <c r="BS19" s="16" t="s">
        <v>7</v>
      </c>
    </row>
    <row r="20" spans="2:71" ht="18.45" customHeight="1">
      <c r="B20" s="19"/>
      <c r="E20" s="23" t="s">
        <v>33</v>
      </c>
      <c r="AK20" s="25" t="s">
        <v>26</v>
      </c>
      <c r="AN20" s="23" t="s">
        <v>3</v>
      </c>
      <c r="AR20" s="19"/>
      <c r="BS20" s="16" t="s">
        <v>31</v>
      </c>
    </row>
    <row r="21" spans="2:71" ht="6.9" customHeight="1">
      <c r="B21" s="19"/>
      <c r="AR21" s="19"/>
    </row>
    <row r="22" spans="2:71" ht="12" customHeight="1">
      <c r="B22" s="19"/>
      <c r="D22" s="25" t="s">
        <v>34</v>
      </c>
      <c r="AR22" s="19"/>
    </row>
    <row r="23" spans="2:71" ht="47.25" customHeight="1">
      <c r="B23" s="19"/>
      <c r="E23" s="282" t="s">
        <v>35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3">
        <f>ROUND(AG54,2)</f>
        <v>0</v>
      </c>
      <c r="AL26" s="284"/>
      <c r="AM26" s="284"/>
      <c r="AN26" s="284"/>
      <c r="AO26" s="284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85" t="s">
        <v>37</v>
      </c>
      <c r="M28" s="285"/>
      <c r="N28" s="285"/>
      <c r="O28" s="285"/>
      <c r="P28" s="285"/>
      <c r="W28" s="285" t="s">
        <v>38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39</v>
      </c>
      <c r="AL28" s="285"/>
      <c r="AM28" s="285"/>
      <c r="AN28" s="285"/>
      <c r="AO28" s="285"/>
      <c r="AR28" s="28"/>
    </row>
    <row r="29" spans="2:71" s="2" customFormat="1" ht="14.4" customHeight="1">
      <c r="B29" s="32"/>
      <c r="D29" s="25" t="s">
        <v>40</v>
      </c>
      <c r="F29" s="25" t="s">
        <v>41</v>
      </c>
      <c r="L29" s="275">
        <v>0.21</v>
      </c>
      <c r="M29" s="274"/>
      <c r="N29" s="274"/>
      <c r="O29" s="274"/>
      <c r="P29" s="274"/>
      <c r="W29" s="273">
        <f>ROUND(AZ54, 2)</f>
        <v>0</v>
      </c>
      <c r="X29" s="274"/>
      <c r="Y29" s="274"/>
      <c r="Z29" s="274"/>
      <c r="AA29" s="274"/>
      <c r="AB29" s="274"/>
      <c r="AC29" s="274"/>
      <c r="AD29" s="274"/>
      <c r="AE29" s="274"/>
      <c r="AK29" s="273">
        <f>ROUND(AV54, 2)</f>
        <v>0</v>
      </c>
      <c r="AL29" s="274"/>
      <c r="AM29" s="274"/>
      <c r="AN29" s="274"/>
      <c r="AO29" s="274"/>
      <c r="AR29" s="32"/>
    </row>
    <row r="30" spans="2:71" s="2" customFormat="1" ht="14.4" customHeight="1">
      <c r="B30" s="32"/>
      <c r="F30" s="25" t="s">
        <v>42</v>
      </c>
      <c r="L30" s="275">
        <v>0.12</v>
      </c>
      <c r="M30" s="274"/>
      <c r="N30" s="274"/>
      <c r="O30" s="274"/>
      <c r="P30" s="274"/>
      <c r="W30" s="273">
        <f>ROUND(BA54,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3">
        <f>ROUND(AW54, 2)</f>
        <v>0</v>
      </c>
      <c r="AL30" s="274"/>
      <c r="AM30" s="274"/>
      <c r="AN30" s="274"/>
      <c r="AO30" s="274"/>
      <c r="AR30" s="32"/>
    </row>
    <row r="31" spans="2:71" s="2" customFormat="1" ht="14.4" hidden="1" customHeight="1">
      <c r="B31" s="32"/>
      <c r="F31" s="25" t="s">
        <v>43</v>
      </c>
      <c r="L31" s="275">
        <v>0.21</v>
      </c>
      <c r="M31" s="274"/>
      <c r="N31" s="274"/>
      <c r="O31" s="274"/>
      <c r="P31" s="274"/>
      <c r="W31" s="273">
        <f>ROUND(BB54,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3">
        <v>0</v>
      </c>
      <c r="AL31" s="274"/>
      <c r="AM31" s="274"/>
      <c r="AN31" s="274"/>
      <c r="AO31" s="274"/>
      <c r="AR31" s="32"/>
    </row>
    <row r="32" spans="2:71" s="2" customFormat="1" ht="14.4" hidden="1" customHeight="1">
      <c r="B32" s="32"/>
      <c r="F32" s="25" t="s">
        <v>44</v>
      </c>
      <c r="L32" s="275">
        <v>0.12</v>
      </c>
      <c r="M32" s="274"/>
      <c r="N32" s="274"/>
      <c r="O32" s="274"/>
      <c r="P32" s="274"/>
      <c r="W32" s="273">
        <f>ROUND(BC54,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3">
        <v>0</v>
      </c>
      <c r="AL32" s="274"/>
      <c r="AM32" s="274"/>
      <c r="AN32" s="274"/>
      <c r="AO32" s="274"/>
      <c r="AR32" s="32"/>
    </row>
    <row r="33" spans="2:44" s="2" customFormat="1" ht="14.4" hidden="1" customHeight="1">
      <c r="B33" s="32"/>
      <c r="F33" s="25" t="s">
        <v>45</v>
      </c>
      <c r="L33" s="275">
        <v>0</v>
      </c>
      <c r="M33" s="274"/>
      <c r="N33" s="274"/>
      <c r="O33" s="274"/>
      <c r="P33" s="274"/>
      <c r="W33" s="273">
        <f>ROUND(BD54,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3">
        <v>0</v>
      </c>
      <c r="AL33" s="274"/>
      <c r="AM33" s="274"/>
      <c r="AN33" s="274"/>
      <c r="AO33" s="274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276" t="s">
        <v>48</v>
      </c>
      <c r="Y35" s="277"/>
      <c r="Z35" s="277"/>
      <c r="AA35" s="277"/>
      <c r="AB35" s="277"/>
      <c r="AC35" s="35"/>
      <c r="AD35" s="35"/>
      <c r="AE35" s="35"/>
      <c r="AF35" s="35"/>
      <c r="AG35" s="35"/>
      <c r="AH35" s="35"/>
      <c r="AI35" s="35"/>
      <c r="AJ35" s="35"/>
      <c r="AK35" s="278">
        <f>SUM(AK26:AK33)</f>
        <v>0</v>
      </c>
      <c r="AL35" s="277"/>
      <c r="AM35" s="277"/>
      <c r="AN35" s="277"/>
      <c r="AO35" s="279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" customHeight="1">
      <c r="B42" s="28"/>
      <c r="C42" s="20" t="s">
        <v>49</v>
      </c>
      <c r="AR42" s="28"/>
    </row>
    <row r="43" spans="2:44" s="1" customFormat="1" ht="6.9" customHeight="1">
      <c r="B43" s="28"/>
      <c r="AR43" s="28"/>
    </row>
    <row r="44" spans="2:44" s="3" customFormat="1" ht="12" customHeight="1">
      <c r="B44" s="41"/>
      <c r="C44" s="25" t="s">
        <v>13</v>
      </c>
      <c r="L44" s="3" t="str">
        <f>K5</f>
        <v>2023081-R1</v>
      </c>
      <c r="AR44" s="41"/>
    </row>
    <row r="45" spans="2:44" s="4" customFormat="1" ht="36.9" customHeight="1">
      <c r="B45" s="42"/>
      <c r="C45" s="43" t="s">
        <v>15</v>
      </c>
      <c r="L45" s="264" t="str">
        <f>K6</f>
        <v>Manipulační plocha u ZŠ J. Vohradského - s aktivní zónou</v>
      </c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R45" s="42"/>
    </row>
    <row r="46" spans="2:44" s="1" customFormat="1" ht="6.9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>p.p.č.k.1324/1,1325/1,1327 k.ú.Šluknov</v>
      </c>
      <c r="AI47" s="25" t="s">
        <v>21</v>
      </c>
      <c r="AM47" s="266" t="str">
        <f>IF(AN8= "","",AN8)</f>
        <v>25. 3. 2024</v>
      </c>
      <c r="AN47" s="266"/>
      <c r="AR47" s="28"/>
    </row>
    <row r="48" spans="2:44" s="1" customFormat="1" ht="6.9" customHeight="1">
      <c r="B48" s="28"/>
      <c r="AR48" s="28"/>
    </row>
    <row r="49" spans="1:91" s="1" customFormat="1" ht="15.15" customHeight="1">
      <c r="B49" s="28"/>
      <c r="C49" s="25" t="s">
        <v>23</v>
      </c>
      <c r="L49" s="3" t="str">
        <f>IF(E11= "","",E11)</f>
        <v xml:space="preserve">Město Šluknov </v>
      </c>
      <c r="AI49" s="25" t="s">
        <v>29</v>
      </c>
      <c r="AM49" s="267" t="str">
        <f>IF(E17="","",E17)</f>
        <v>ProProjekt s.r.o.</v>
      </c>
      <c r="AN49" s="268"/>
      <c r="AO49" s="268"/>
      <c r="AP49" s="268"/>
      <c r="AR49" s="28"/>
      <c r="AS49" s="269" t="s">
        <v>50</v>
      </c>
      <c r="AT49" s="270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5" t="s">
        <v>27</v>
      </c>
      <c r="L50" s="3" t="str">
        <f>IF(E14="","",E14)</f>
        <v>bude vybrán</v>
      </c>
      <c r="AI50" s="25" t="s">
        <v>32</v>
      </c>
      <c r="AM50" s="267" t="str">
        <f>IF(E20="","",E20)</f>
        <v>Jakub Hon</v>
      </c>
      <c r="AN50" s="268"/>
      <c r="AO50" s="268"/>
      <c r="AP50" s="268"/>
      <c r="AR50" s="28"/>
      <c r="AS50" s="271"/>
      <c r="AT50" s="272"/>
      <c r="BD50" s="49"/>
    </row>
    <row r="51" spans="1:91" s="1" customFormat="1" ht="10.8" customHeight="1">
      <c r="B51" s="28"/>
      <c r="AR51" s="28"/>
      <c r="AS51" s="271"/>
      <c r="AT51" s="272"/>
      <c r="BD51" s="49"/>
    </row>
    <row r="52" spans="1:91" s="1" customFormat="1" ht="29.25" customHeight="1">
      <c r="B52" s="28"/>
      <c r="C52" s="258" t="s">
        <v>51</v>
      </c>
      <c r="D52" s="259"/>
      <c r="E52" s="259"/>
      <c r="F52" s="259"/>
      <c r="G52" s="259"/>
      <c r="H52" s="50"/>
      <c r="I52" s="260" t="s">
        <v>52</v>
      </c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61" t="s">
        <v>53</v>
      </c>
      <c r="AH52" s="259"/>
      <c r="AI52" s="259"/>
      <c r="AJ52" s="259"/>
      <c r="AK52" s="259"/>
      <c r="AL52" s="259"/>
      <c r="AM52" s="259"/>
      <c r="AN52" s="260" t="s">
        <v>54</v>
      </c>
      <c r="AO52" s="259"/>
      <c r="AP52" s="259"/>
      <c r="AQ52" s="51" t="s">
        <v>55</v>
      </c>
      <c r="AR52" s="28"/>
      <c r="AS52" s="52" t="s">
        <v>56</v>
      </c>
      <c r="AT52" s="53" t="s">
        <v>57</v>
      </c>
      <c r="AU52" s="53" t="s">
        <v>58</v>
      </c>
      <c r="AV52" s="53" t="s">
        <v>59</v>
      </c>
      <c r="AW52" s="53" t="s">
        <v>60</v>
      </c>
      <c r="AX52" s="53" t="s">
        <v>61</v>
      </c>
      <c r="AY52" s="53" t="s">
        <v>62</v>
      </c>
      <c r="AZ52" s="53" t="s">
        <v>63</v>
      </c>
      <c r="BA52" s="53" t="s">
        <v>64</v>
      </c>
      <c r="BB52" s="53" t="s">
        <v>65</v>
      </c>
      <c r="BC52" s="53" t="s">
        <v>66</v>
      </c>
      <c r="BD52" s="54" t="s">
        <v>67</v>
      </c>
    </row>
    <row r="53" spans="1:91" s="1" customFormat="1" ht="10.8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68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62">
        <f>ROUND(SUM(AG55:AG57),2)</f>
        <v>0</v>
      </c>
      <c r="AH54" s="262"/>
      <c r="AI54" s="262"/>
      <c r="AJ54" s="262"/>
      <c r="AK54" s="262"/>
      <c r="AL54" s="262"/>
      <c r="AM54" s="262"/>
      <c r="AN54" s="263">
        <f>SUM(AG54,AT54)</f>
        <v>0</v>
      </c>
      <c r="AO54" s="263"/>
      <c r="AP54" s="263"/>
      <c r="AQ54" s="60" t="s">
        <v>3</v>
      </c>
      <c r="AR54" s="56"/>
      <c r="AS54" s="61">
        <f>ROUND(SUM(AS55:AS57),2)</f>
        <v>0</v>
      </c>
      <c r="AT54" s="62">
        <f>ROUND(SUM(AV54:AW54),2)</f>
        <v>0</v>
      </c>
      <c r="AU54" s="63">
        <f>ROUND(SUM(AU55:AU57),5)</f>
        <v>1290.8350399999999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ROUND(SUM(AZ55:AZ57),2)</f>
        <v>0</v>
      </c>
      <c r="BA54" s="62">
        <f>ROUND(SUM(BA55:BA57),2)</f>
        <v>0</v>
      </c>
      <c r="BB54" s="62">
        <f>ROUND(SUM(BB55:BB57),2)</f>
        <v>0</v>
      </c>
      <c r="BC54" s="62">
        <f>ROUND(SUM(BC55:BC57),2)</f>
        <v>0</v>
      </c>
      <c r="BD54" s="64">
        <f>ROUND(SUM(BD55:BD57),2)</f>
        <v>0</v>
      </c>
      <c r="BS54" s="65" t="s">
        <v>69</v>
      </c>
      <c r="BT54" s="65" t="s">
        <v>70</v>
      </c>
      <c r="BU54" s="66" t="s">
        <v>71</v>
      </c>
      <c r="BV54" s="65" t="s">
        <v>72</v>
      </c>
      <c r="BW54" s="65" t="s">
        <v>5</v>
      </c>
      <c r="BX54" s="65" t="s">
        <v>73</v>
      </c>
      <c r="CL54" s="65" t="s">
        <v>3</v>
      </c>
    </row>
    <row r="55" spans="1:91" s="6" customFormat="1" ht="24.75" customHeight="1">
      <c r="A55" s="67" t="s">
        <v>74</v>
      </c>
      <c r="B55" s="68"/>
      <c r="C55" s="69"/>
      <c r="D55" s="257" t="s">
        <v>75</v>
      </c>
      <c r="E55" s="257"/>
      <c r="F55" s="257"/>
      <c r="G55" s="257"/>
      <c r="H55" s="257"/>
      <c r="I55" s="70"/>
      <c r="J55" s="257" t="s">
        <v>76</v>
      </c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5">
        <f>'SO 100.01 - Manipulační p...'!J30</f>
        <v>0</v>
      </c>
      <c r="AH55" s="256"/>
      <c r="AI55" s="256"/>
      <c r="AJ55" s="256"/>
      <c r="AK55" s="256"/>
      <c r="AL55" s="256"/>
      <c r="AM55" s="256"/>
      <c r="AN55" s="255">
        <f>SUM(AG55,AT55)</f>
        <v>0</v>
      </c>
      <c r="AO55" s="256"/>
      <c r="AP55" s="256"/>
      <c r="AQ55" s="71" t="s">
        <v>77</v>
      </c>
      <c r="AR55" s="68"/>
      <c r="AS55" s="72">
        <v>0</v>
      </c>
      <c r="AT55" s="73">
        <f>ROUND(SUM(AV55:AW55),2)</f>
        <v>0</v>
      </c>
      <c r="AU55" s="74">
        <f>'SO 100.01 - Manipulační p...'!P89</f>
        <v>1238.2561930000002</v>
      </c>
      <c r="AV55" s="73">
        <f>'SO 100.01 - Manipulační p...'!J33</f>
        <v>0</v>
      </c>
      <c r="AW55" s="73">
        <f>'SO 100.01 - Manipulační p...'!J34</f>
        <v>0</v>
      </c>
      <c r="AX55" s="73">
        <f>'SO 100.01 - Manipulační p...'!J35</f>
        <v>0</v>
      </c>
      <c r="AY55" s="73">
        <f>'SO 100.01 - Manipulační p...'!J36</f>
        <v>0</v>
      </c>
      <c r="AZ55" s="73">
        <f>'SO 100.01 - Manipulační p...'!F33</f>
        <v>0</v>
      </c>
      <c r="BA55" s="73">
        <f>'SO 100.01 - Manipulační p...'!F34</f>
        <v>0</v>
      </c>
      <c r="BB55" s="73">
        <f>'SO 100.01 - Manipulační p...'!F35</f>
        <v>0</v>
      </c>
      <c r="BC55" s="73">
        <f>'SO 100.01 - Manipulační p...'!F36</f>
        <v>0</v>
      </c>
      <c r="BD55" s="75">
        <f>'SO 100.01 - Manipulační p...'!F37</f>
        <v>0</v>
      </c>
      <c r="BT55" s="76" t="s">
        <v>78</v>
      </c>
      <c r="BV55" s="76" t="s">
        <v>72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6" customFormat="1" ht="24.75" customHeight="1">
      <c r="A56" s="67" t="s">
        <v>74</v>
      </c>
      <c r="B56" s="68"/>
      <c r="C56" s="69"/>
      <c r="D56" s="257" t="s">
        <v>81</v>
      </c>
      <c r="E56" s="257"/>
      <c r="F56" s="257"/>
      <c r="G56" s="257"/>
      <c r="H56" s="257"/>
      <c r="I56" s="70"/>
      <c r="J56" s="257" t="s">
        <v>82</v>
      </c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5">
        <f>'SO 100.02 - Oplocení '!J30</f>
        <v>0</v>
      </c>
      <c r="AH56" s="256"/>
      <c r="AI56" s="256"/>
      <c r="AJ56" s="256"/>
      <c r="AK56" s="256"/>
      <c r="AL56" s="256"/>
      <c r="AM56" s="256"/>
      <c r="AN56" s="255">
        <f>SUM(AG56,AT56)</f>
        <v>0</v>
      </c>
      <c r="AO56" s="256"/>
      <c r="AP56" s="256"/>
      <c r="AQ56" s="71" t="s">
        <v>77</v>
      </c>
      <c r="AR56" s="68"/>
      <c r="AS56" s="72">
        <v>0</v>
      </c>
      <c r="AT56" s="73">
        <f>ROUND(SUM(AV56:AW56),2)</f>
        <v>0</v>
      </c>
      <c r="AU56" s="74">
        <f>'SO 100.02 - Oplocení '!P88</f>
        <v>52.578843999999997</v>
      </c>
      <c r="AV56" s="73">
        <f>'SO 100.02 - Oplocení '!J33</f>
        <v>0</v>
      </c>
      <c r="AW56" s="73">
        <f>'SO 100.02 - Oplocení '!J34</f>
        <v>0</v>
      </c>
      <c r="AX56" s="73">
        <f>'SO 100.02 - Oplocení '!J35</f>
        <v>0</v>
      </c>
      <c r="AY56" s="73">
        <f>'SO 100.02 - Oplocení '!J36</f>
        <v>0</v>
      </c>
      <c r="AZ56" s="73">
        <f>'SO 100.02 - Oplocení '!F33</f>
        <v>0</v>
      </c>
      <c r="BA56" s="73">
        <f>'SO 100.02 - Oplocení '!F34</f>
        <v>0</v>
      </c>
      <c r="BB56" s="73">
        <f>'SO 100.02 - Oplocení '!F35</f>
        <v>0</v>
      </c>
      <c r="BC56" s="73">
        <f>'SO 100.02 - Oplocení '!F36</f>
        <v>0</v>
      </c>
      <c r="BD56" s="75">
        <f>'SO 100.02 - Oplocení '!F37</f>
        <v>0</v>
      </c>
      <c r="BT56" s="76" t="s">
        <v>78</v>
      </c>
      <c r="BV56" s="76" t="s">
        <v>72</v>
      </c>
      <c r="BW56" s="76" t="s">
        <v>83</v>
      </c>
      <c r="BX56" s="76" t="s">
        <v>5</v>
      </c>
      <c r="CL56" s="76" t="s">
        <v>3</v>
      </c>
      <c r="CM56" s="76" t="s">
        <v>80</v>
      </c>
    </row>
    <row r="57" spans="1:91" s="6" customFormat="1" ht="16.5" customHeight="1">
      <c r="A57" s="67" t="s">
        <v>74</v>
      </c>
      <c r="B57" s="68"/>
      <c r="C57" s="69"/>
      <c r="D57" s="257" t="s">
        <v>84</v>
      </c>
      <c r="E57" s="257"/>
      <c r="F57" s="257"/>
      <c r="G57" s="257"/>
      <c r="H57" s="257"/>
      <c r="I57" s="70"/>
      <c r="J57" s="257" t="s">
        <v>85</v>
      </c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5">
        <f>'VRN - Vedlejší rozpočtové...'!J30</f>
        <v>0</v>
      </c>
      <c r="AH57" s="256"/>
      <c r="AI57" s="256"/>
      <c r="AJ57" s="256"/>
      <c r="AK57" s="256"/>
      <c r="AL57" s="256"/>
      <c r="AM57" s="256"/>
      <c r="AN57" s="255">
        <f>SUM(AG57,AT57)</f>
        <v>0</v>
      </c>
      <c r="AO57" s="256"/>
      <c r="AP57" s="256"/>
      <c r="AQ57" s="71" t="s">
        <v>77</v>
      </c>
      <c r="AR57" s="68"/>
      <c r="AS57" s="77">
        <v>0</v>
      </c>
      <c r="AT57" s="78">
        <f>ROUND(SUM(AV57:AW57),2)</f>
        <v>0</v>
      </c>
      <c r="AU57" s="79">
        <f>'VRN - Vedlejší rozpočtové...'!P84</f>
        <v>0</v>
      </c>
      <c r="AV57" s="78">
        <f>'VRN - Vedlejší rozpočtové...'!J33</f>
        <v>0</v>
      </c>
      <c r="AW57" s="78">
        <f>'VRN - Vedlejší rozpočtové...'!J34</f>
        <v>0</v>
      </c>
      <c r="AX57" s="78">
        <f>'VRN - Vedlejší rozpočtové...'!J35</f>
        <v>0</v>
      </c>
      <c r="AY57" s="78">
        <f>'VRN - Vedlejší rozpočtové...'!J36</f>
        <v>0</v>
      </c>
      <c r="AZ57" s="78">
        <f>'VRN - Vedlejší rozpočtové...'!F33</f>
        <v>0</v>
      </c>
      <c r="BA57" s="78">
        <f>'VRN - Vedlejší rozpočtové...'!F34</f>
        <v>0</v>
      </c>
      <c r="BB57" s="78">
        <f>'VRN - Vedlejší rozpočtové...'!F35</f>
        <v>0</v>
      </c>
      <c r="BC57" s="78">
        <f>'VRN - Vedlejší rozpočtové...'!F36</f>
        <v>0</v>
      </c>
      <c r="BD57" s="80">
        <f>'VRN - Vedlejší rozpočtové...'!F37</f>
        <v>0</v>
      </c>
      <c r="BT57" s="76" t="s">
        <v>78</v>
      </c>
      <c r="BV57" s="76" t="s">
        <v>72</v>
      </c>
      <c r="BW57" s="76" t="s">
        <v>86</v>
      </c>
      <c r="BX57" s="76" t="s">
        <v>5</v>
      </c>
      <c r="CL57" s="76" t="s">
        <v>3</v>
      </c>
      <c r="CM57" s="76" t="s">
        <v>80</v>
      </c>
    </row>
    <row r="58" spans="1:91" s="1" customFormat="1" ht="30" customHeight="1">
      <c r="B58" s="28"/>
      <c r="AR58" s="28"/>
    </row>
    <row r="59" spans="1:91" s="1" customFormat="1" ht="6.9" customHeigh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28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</mergeCells>
  <hyperlinks>
    <hyperlink ref="A55" location="'SO 100.01 - Manipulační p...'!C2" display="/" xr:uid="{00000000-0004-0000-0000-000000000000}"/>
    <hyperlink ref="A56" location="'SO 100.02 - Oplocení '!C2" display="/" xr:uid="{00000000-0004-0000-0000-000001000000}"/>
    <hyperlink ref="A57" location="'VRN - Vedlejší rozpočtové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9"/>
  <sheetViews>
    <sheetView showGridLines="0" topLeftCell="A212" workbookViewId="0">
      <selection activeCell="F227" sqref="F2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3" t="s">
        <v>6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6" t="s">
        <v>79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87</v>
      </c>
      <c r="L4" s="19"/>
      <c r="M4" s="81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86" t="str">
        <f>'Rekapitulace stavby'!K6</f>
        <v>Manipulační plocha u ZŠ J. Vohradského - s aktivní zónou</v>
      </c>
      <c r="F7" s="287"/>
      <c r="G7" s="287"/>
      <c r="H7" s="287"/>
      <c r="L7" s="19"/>
    </row>
    <row r="8" spans="2:46" s="1" customFormat="1" ht="12" customHeight="1">
      <c r="B8" s="28"/>
      <c r="D8" s="25" t="s">
        <v>88</v>
      </c>
      <c r="L8" s="28"/>
    </row>
    <row r="9" spans="2:46" s="1" customFormat="1" ht="16.5" customHeight="1">
      <c r="B9" s="28"/>
      <c r="E9" s="264" t="s">
        <v>89</v>
      </c>
      <c r="F9" s="288"/>
      <c r="G9" s="288"/>
      <c r="H9" s="28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17</v>
      </c>
      <c r="F11" s="23" t="s">
        <v>3</v>
      </c>
      <c r="I11" s="25" t="s">
        <v>18</v>
      </c>
      <c r="J11" s="23" t="s">
        <v>3</v>
      </c>
      <c r="L11" s="28"/>
    </row>
    <row r="12" spans="2:46" s="1" customFormat="1" ht="12" customHeight="1">
      <c r="B12" s="28"/>
      <c r="D12" s="25" t="s">
        <v>19</v>
      </c>
      <c r="F12" s="23" t="s">
        <v>20</v>
      </c>
      <c r="I12" s="25" t="s">
        <v>21</v>
      </c>
      <c r="J12" s="45" t="str">
        <f>'Rekapitulace stavby'!AN8</f>
        <v>25. 3. 2024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23</v>
      </c>
      <c r="I14" s="25" t="s">
        <v>24</v>
      </c>
      <c r="J14" s="23" t="s">
        <v>3</v>
      </c>
      <c r="L14" s="28"/>
    </row>
    <row r="15" spans="2:46" s="1" customFormat="1" ht="18" customHeight="1">
      <c r="B15" s="28"/>
      <c r="E15" s="23" t="s">
        <v>25</v>
      </c>
      <c r="I15" s="25" t="s">
        <v>26</v>
      </c>
      <c r="J15" s="23" t="s">
        <v>3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27</v>
      </c>
      <c r="I17" s="25" t="s">
        <v>24</v>
      </c>
      <c r="J17" s="23" t="s">
        <v>3</v>
      </c>
      <c r="L17" s="28"/>
    </row>
    <row r="18" spans="2:12" s="1" customFormat="1" ht="18" customHeight="1">
      <c r="B18" s="28"/>
      <c r="E18" s="23" t="s">
        <v>28</v>
      </c>
      <c r="I18" s="25" t="s">
        <v>26</v>
      </c>
      <c r="J18" s="23" t="s">
        <v>3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29</v>
      </c>
      <c r="I20" s="25" t="s">
        <v>24</v>
      </c>
      <c r="J20" s="23" t="s">
        <v>3</v>
      </c>
      <c r="L20" s="28"/>
    </row>
    <row r="21" spans="2:12" s="1" customFormat="1" ht="18" customHeight="1">
      <c r="B21" s="28"/>
      <c r="E21" s="23" t="s">
        <v>30</v>
      </c>
      <c r="I21" s="25" t="s">
        <v>26</v>
      </c>
      <c r="J21" s="23" t="s">
        <v>3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32</v>
      </c>
      <c r="I23" s="25" t="s">
        <v>24</v>
      </c>
      <c r="J23" s="23" t="s">
        <v>3</v>
      </c>
      <c r="L23" s="28"/>
    </row>
    <row r="24" spans="2:12" s="1" customFormat="1" ht="18" customHeight="1">
      <c r="B24" s="28"/>
      <c r="E24" s="23" t="s">
        <v>33</v>
      </c>
      <c r="I24" s="25" t="s">
        <v>26</v>
      </c>
      <c r="J24" s="23" t="s">
        <v>3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34</v>
      </c>
      <c r="L26" s="28"/>
    </row>
    <row r="27" spans="2:12" s="7" customFormat="1" ht="16.5" customHeight="1">
      <c r="B27" s="82"/>
      <c r="E27" s="282" t="s">
        <v>3</v>
      </c>
      <c r="F27" s="282"/>
      <c r="G27" s="282"/>
      <c r="H27" s="282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36</v>
      </c>
      <c r="J30" s="59">
        <f>ROUND(J89, 2)</f>
        <v>0</v>
      </c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" customHeight="1">
      <c r="B33" s="28"/>
      <c r="D33" s="48" t="s">
        <v>40</v>
      </c>
      <c r="E33" s="25" t="s">
        <v>41</v>
      </c>
      <c r="F33" s="84">
        <f>ROUND((SUM(BE89:BE228)),  2)</f>
        <v>0</v>
      </c>
      <c r="I33" s="85">
        <v>0.21</v>
      </c>
      <c r="J33" s="84">
        <f>ROUND(((SUM(BE89:BE228))*I33),  2)</f>
        <v>0</v>
      </c>
      <c r="L33" s="28"/>
    </row>
    <row r="34" spans="2:12" s="1" customFormat="1" ht="14.4" customHeight="1">
      <c r="B34" s="28"/>
      <c r="E34" s="25" t="s">
        <v>42</v>
      </c>
      <c r="F34" s="84">
        <f>ROUND((SUM(BF89:BF228)),  2)</f>
        <v>0</v>
      </c>
      <c r="I34" s="85">
        <v>0.12</v>
      </c>
      <c r="J34" s="84">
        <f>ROUND(((SUM(BF89:BF228))*I34),  2)</f>
        <v>0</v>
      </c>
      <c r="L34" s="28"/>
    </row>
    <row r="35" spans="2:12" s="1" customFormat="1" ht="14.4" hidden="1" customHeight="1">
      <c r="B35" s="28"/>
      <c r="E35" s="25" t="s">
        <v>43</v>
      </c>
      <c r="F35" s="84">
        <f>ROUND((SUM(BG89:BG228)),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5" t="s">
        <v>44</v>
      </c>
      <c r="F36" s="84">
        <f>ROUND((SUM(BH89:BH228)),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5" t="s">
        <v>45</v>
      </c>
      <c r="F37" s="84">
        <f>ROUND((SUM(BI89:BI228)),  2)</f>
        <v>0</v>
      </c>
      <c r="I37" s="85">
        <v>0</v>
      </c>
      <c r="J37" s="84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6"/>
      <c r="D39" s="87" t="s">
        <v>46</v>
      </c>
      <c r="E39" s="50"/>
      <c r="F39" s="50"/>
      <c r="G39" s="88" t="s">
        <v>47</v>
      </c>
      <c r="H39" s="89" t="s">
        <v>48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" customHeight="1">
      <c r="B45" s="28"/>
      <c r="C45" s="20" t="s">
        <v>90</v>
      </c>
      <c r="L45" s="28"/>
    </row>
    <row r="46" spans="2:12" s="1" customFormat="1" ht="6.9" customHeight="1">
      <c r="B46" s="28"/>
      <c r="L46" s="28"/>
    </row>
    <row r="47" spans="2:12" s="1" customFormat="1" ht="12" customHeight="1">
      <c r="B47" s="28"/>
      <c r="C47" s="25" t="s">
        <v>15</v>
      </c>
      <c r="L47" s="28"/>
    </row>
    <row r="48" spans="2:12" s="1" customFormat="1" ht="16.5" customHeight="1">
      <c r="B48" s="28"/>
      <c r="E48" s="286" t="str">
        <f>E7</f>
        <v>Manipulační plocha u ZŠ J. Vohradského - s aktivní zónou</v>
      </c>
      <c r="F48" s="287"/>
      <c r="G48" s="287"/>
      <c r="H48" s="287"/>
      <c r="L48" s="28"/>
    </row>
    <row r="49" spans="2:47" s="1" customFormat="1" ht="12" customHeight="1">
      <c r="B49" s="28"/>
      <c r="C49" s="25" t="s">
        <v>88</v>
      </c>
      <c r="L49" s="28"/>
    </row>
    <row r="50" spans="2:47" s="1" customFormat="1" ht="16.5" customHeight="1">
      <c r="B50" s="28"/>
      <c r="E50" s="264" t="str">
        <f>E9</f>
        <v>SO 100.01 - Manipulační plocha</v>
      </c>
      <c r="F50" s="288"/>
      <c r="G50" s="288"/>
      <c r="H50" s="288"/>
      <c r="L50" s="28"/>
    </row>
    <row r="51" spans="2:47" s="1" customFormat="1" ht="6.9" customHeight="1">
      <c r="B51" s="28"/>
      <c r="L51" s="28"/>
    </row>
    <row r="52" spans="2:47" s="1" customFormat="1" ht="12" customHeight="1">
      <c r="B52" s="28"/>
      <c r="C52" s="25" t="s">
        <v>19</v>
      </c>
      <c r="F52" s="23" t="str">
        <f>F12</f>
        <v>p.p.č.k.1324/1,1325/1,1327 k.ú.Šluknov</v>
      </c>
      <c r="I52" s="25" t="s">
        <v>21</v>
      </c>
      <c r="J52" s="45" t="str">
        <f>IF(J12="","",J12)</f>
        <v>25. 3. 2024</v>
      </c>
      <c r="L52" s="28"/>
    </row>
    <row r="53" spans="2:47" s="1" customFormat="1" ht="6.9" customHeight="1">
      <c r="B53" s="28"/>
      <c r="L53" s="28"/>
    </row>
    <row r="54" spans="2:47" s="1" customFormat="1" ht="15.15" customHeight="1">
      <c r="B54" s="28"/>
      <c r="C54" s="25" t="s">
        <v>23</v>
      </c>
      <c r="F54" s="23" t="str">
        <f>E15</f>
        <v xml:space="preserve">Město Šluknov </v>
      </c>
      <c r="I54" s="25" t="s">
        <v>29</v>
      </c>
      <c r="J54" s="26" t="str">
        <f>E21</f>
        <v>ProProjekt s.r.o.</v>
      </c>
      <c r="L54" s="28"/>
    </row>
    <row r="55" spans="2:47" s="1" customFormat="1" ht="15.15" customHeight="1">
      <c r="B55" s="28"/>
      <c r="C55" s="25" t="s">
        <v>27</v>
      </c>
      <c r="F55" s="23" t="str">
        <f>IF(E18="","",E18)</f>
        <v>bude vybrán</v>
      </c>
      <c r="I55" s="25" t="s">
        <v>32</v>
      </c>
      <c r="J55" s="26" t="str">
        <f>E24</f>
        <v>Jakub Hon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8" customHeight="1">
      <c r="B59" s="28"/>
      <c r="C59" s="94" t="s">
        <v>68</v>
      </c>
      <c r="J59" s="59">
        <f>J89</f>
        <v>0</v>
      </c>
      <c r="L59" s="28"/>
      <c r="AU59" s="16" t="s">
        <v>93</v>
      </c>
    </row>
    <row r="60" spans="2:47" s="8" customFormat="1" ht="24.9" customHeight="1">
      <c r="B60" s="95"/>
      <c r="D60" s="96" t="s">
        <v>94</v>
      </c>
      <c r="E60" s="97"/>
      <c r="F60" s="97"/>
      <c r="G60" s="97"/>
      <c r="H60" s="97"/>
      <c r="I60" s="97"/>
      <c r="J60" s="98">
        <f>J90</f>
        <v>0</v>
      </c>
      <c r="L60" s="95"/>
    </row>
    <row r="61" spans="2:47" s="9" customFormat="1" ht="19.95" customHeight="1">
      <c r="B61" s="99"/>
      <c r="D61" s="100" t="s">
        <v>95</v>
      </c>
      <c r="E61" s="101"/>
      <c r="F61" s="101"/>
      <c r="G61" s="101"/>
      <c r="H61" s="101"/>
      <c r="I61" s="101"/>
      <c r="J61" s="102">
        <f>J91</f>
        <v>0</v>
      </c>
      <c r="L61" s="99"/>
    </row>
    <row r="62" spans="2:47" s="9" customFormat="1" ht="19.95" customHeight="1">
      <c r="B62" s="99"/>
      <c r="D62" s="100" t="s">
        <v>96</v>
      </c>
      <c r="E62" s="101"/>
      <c r="F62" s="101"/>
      <c r="G62" s="101"/>
      <c r="H62" s="101"/>
      <c r="I62" s="101"/>
      <c r="J62" s="102">
        <f>J145</f>
        <v>0</v>
      </c>
      <c r="L62" s="99"/>
    </row>
    <row r="63" spans="2:47" s="9" customFormat="1" ht="19.95" customHeight="1">
      <c r="B63" s="99"/>
      <c r="D63" s="100" t="s">
        <v>97</v>
      </c>
      <c r="E63" s="101"/>
      <c r="F63" s="101"/>
      <c r="G63" s="101"/>
      <c r="H63" s="101"/>
      <c r="I63" s="101"/>
      <c r="J63" s="102">
        <f>J168</f>
        <v>0</v>
      </c>
      <c r="L63" s="99"/>
    </row>
    <row r="64" spans="2:47" s="9" customFormat="1" ht="19.95" customHeight="1">
      <c r="B64" s="99"/>
      <c r="D64" s="100" t="s">
        <v>98</v>
      </c>
      <c r="E64" s="101"/>
      <c r="F64" s="101"/>
      <c r="G64" s="101"/>
      <c r="H64" s="101"/>
      <c r="I64" s="101"/>
      <c r="J64" s="102">
        <f>J182</f>
        <v>0</v>
      </c>
      <c r="L64" s="99"/>
    </row>
    <row r="65" spans="2:12" s="9" customFormat="1" ht="19.95" customHeight="1">
      <c r="B65" s="99"/>
      <c r="D65" s="100" t="s">
        <v>99</v>
      </c>
      <c r="E65" s="101"/>
      <c r="F65" s="101"/>
      <c r="G65" s="101"/>
      <c r="H65" s="101"/>
      <c r="I65" s="101"/>
      <c r="J65" s="102">
        <f>J187</f>
        <v>0</v>
      </c>
      <c r="L65" s="99"/>
    </row>
    <row r="66" spans="2:12" s="9" customFormat="1" ht="19.95" customHeight="1">
      <c r="B66" s="99"/>
      <c r="D66" s="100" t="s">
        <v>100</v>
      </c>
      <c r="E66" s="101"/>
      <c r="F66" s="101"/>
      <c r="G66" s="101"/>
      <c r="H66" s="101"/>
      <c r="I66" s="101"/>
      <c r="J66" s="102">
        <f>J202</f>
        <v>0</v>
      </c>
      <c r="L66" s="99"/>
    </row>
    <row r="67" spans="2:12" s="8" customFormat="1" ht="24.9" customHeight="1">
      <c r="B67" s="95"/>
      <c r="D67" s="96" t="s">
        <v>101</v>
      </c>
      <c r="E67" s="97"/>
      <c r="F67" s="97"/>
      <c r="G67" s="97"/>
      <c r="H67" s="97"/>
      <c r="I67" s="97"/>
      <c r="J67" s="98">
        <f>J206</f>
        <v>0</v>
      </c>
      <c r="L67" s="95"/>
    </row>
    <row r="68" spans="2:12" s="9" customFormat="1" ht="19.95" customHeight="1">
      <c r="B68" s="99"/>
      <c r="D68" s="100" t="s">
        <v>102</v>
      </c>
      <c r="E68" s="101"/>
      <c r="F68" s="101"/>
      <c r="G68" s="101"/>
      <c r="H68" s="101"/>
      <c r="I68" s="101"/>
      <c r="J68" s="102">
        <f>J207</f>
        <v>0</v>
      </c>
      <c r="L68" s="99"/>
    </row>
    <row r="69" spans="2:12" s="9" customFormat="1" ht="19.95" customHeight="1">
      <c r="B69" s="99"/>
      <c r="D69" s="100" t="s">
        <v>103</v>
      </c>
      <c r="E69" s="101"/>
      <c r="F69" s="101"/>
      <c r="G69" s="101"/>
      <c r="H69" s="101"/>
      <c r="I69" s="101"/>
      <c r="J69" s="102">
        <f>J212</f>
        <v>0</v>
      </c>
      <c r="L69" s="99"/>
    </row>
    <row r="70" spans="2:12" s="1" customFormat="1" ht="21.75" customHeight="1">
      <c r="B70" s="28"/>
      <c r="L70" s="28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8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8"/>
    </row>
    <row r="76" spans="2:12" s="1" customFormat="1" ht="24.9" customHeight="1">
      <c r="B76" s="28"/>
      <c r="C76" s="20" t="s">
        <v>104</v>
      </c>
      <c r="L76" s="28"/>
    </row>
    <row r="77" spans="2:12" s="1" customFormat="1" ht="6.9" customHeight="1">
      <c r="B77" s="28"/>
      <c r="L77" s="28"/>
    </row>
    <row r="78" spans="2:12" s="1" customFormat="1" ht="12" customHeight="1">
      <c r="B78" s="28"/>
      <c r="C78" s="25" t="s">
        <v>15</v>
      </c>
      <c r="L78" s="28"/>
    </row>
    <row r="79" spans="2:12" s="1" customFormat="1" ht="16.5" customHeight="1">
      <c r="B79" s="28"/>
      <c r="E79" s="286" t="str">
        <f>E7</f>
        <v>Manipulační plocha u ZŠ J. Vohradského - s aktivní zónou</v>
      </c>
      <c r="F79" s="287"/>
      <c r="G79" s="287"/>
      <c r="H79" s="287"/>
      <c r="L79" s="28"/>
    </row>
    <row r="80" spans="2:12" s="1" customFormat="1" ht="12" customHeight="1">
      <c r="B80" s="28"/>
      <c r="C80" s="25" t="s">
        <v>88</v>
      </c>
      <c r="L80" s="28"/>
    </row>
    <row r="81" spans="2:65" s="1" customFormat="1" ht="16.5" customHeight="1">
      <c r="B81" s="28"/>
      <c r="E81" s="264" t="str">
        <f>E9</f>
        <v>SO 100.01 - Manipulační plocha</v>
      </c>
      <c r="F81" s="288"/>
      <c r="G81" s="288"/>
      <c r="H81" s="288"/>
      <c r="L81" s="28"/>
    </row>
    <row r="82" spans="2:65" s="1" customFormat="1" ht="6.9" customHeight="1">
      <c r="B82" s="28"/>
      <c r="L82" s="28"/>
    </row>
    <row r="83" spans="2:65" s="1" customFormat="1" ht="12" customHeight="1">
      <c r="B83" s="28"/>
      <c r="C83" s="25" t="s">
        <v>19</v>
      </c>
      <c r="F83" s="23" t="str">
        <f>F12</f>
        <v>p.p.č.k.1324/1,1325/1,1327 k.ú.Šluknov</v>
      </c>
      <c r="I83" s="25" t="s">
        <v>21</v>
      </c>
      <c r="J83" s="45" t="str">
        <f>IF(J12="","",J12)</f>
        <v>25. 3. 2024</v>
      </c>
      <c r="L83" s="28"/>
    </row>
    <row r="84" spans="2:65" s="1" customFormat="1" ht="6.9" customHeight="1">
      <c r="B84" s="28"/>
      <c r="L84" s="28"/>
    </row>
    <row r="85" spans="2:65" s="1" customFormat="1" ht="15.15" customHeight="1">
      <c r="B85" s="28"/>
      <c r="C85" s="25" t="s">
        <v>23</v>
      </c>
      <c r="F85" s="23" t="str">
        <f>E15</f>
        <v xml:space="preserve">Město Šluknov </v>
      </c>
      <c r="I85" s="25" t="s">
        <v>29</v>
      </c>
      <c r="J85" s="26" t="str">
        <f>E21</f>
        <v>ProProjekt s.r.o.</v>
      </c>
      <c r="L85" s="28"/>
    </row>
    <row r="86" spans="2:65" s="1" customFormat="1" ht="15.15" customHeight="1">
      <c r="B86" s="28"/>
      <c r="C86" s="25" t="s">
        <v>27</v>
      </c>
      <c r="F86" s="23" t="str">
        <f>IF(E18="","",E18)</f>
        <v>bude vybrán</v>
      </c>
      <c r="I86" s="25" t="s">
        <v>32</v>
      </c>
      <c r="J86" s="26" t="str">
        <f>E24</f>
        <v>Jakub Hon</v>
      </c>
      <c r="L86" s="28"/>
    </row>
    <row r="87" spans="2:65" s="1" customFormat="1" ht="10.35" customHeight="1">
      <c r="B87" s="28"/>
      <c r="L87" s="28"/>
    </row>
    <row r="88" spans="2:65" s="10" customFormat="1" ht="29.25" customHeight="1">
      <c r="B88" s="103"/>
      <c r="C88" s="104" t="s">
        <v>105</v>
      </c>
      <c r="D88" s="105" t="s">
        <v>55</v>
      </c>
      <c r="E88" s="105" t="s">
        <v>51</v>
      </c>
      <c r="F88" s="105" t="s">
        <v>52</v>
      </c>
      <c r="G88" s="105" t="s">
        <v>106</v>
      </c>
      <c r="H88" s="105" t="s">
        <v>107</v>
      </c>
      <c r="I88" s="105" t="s">
        <v>108</v>
      </c>
      <c r="J88" s="105" t="s">
        <v>92</v>
      </c>
      <c r="K88" s="106" t="s">
        <v>109</v>
      </c>
      <c r="L88" s="103"/>
      <c r="M88" s="52" t="s">
        <v>3</v>
      </c>
      <c r="N88" s="53" t="s">
        <v>40</v>
      </c>
      <c r="O88" s="53" t="s">
        <v>110</v>
      </c>
      <c r="P88" s="53" t="s">
        <v>111</v>
      </c>
      <c r="Q88" s="53" t="s">
        <v>112</v>
      </c>
      <c r="R88" s="53" t="s">
        <v>113</v>
      </c>
      <c r="S88" s="53" t="s">
        <v>114</v>
      </c>
      <c r="T88" s="54" t="s">
        <v>115</v>
      </c>
    </row>
    <row r="89" spans="2:65" s="1" customFormat="1" ht="22.8" customHeight="1">
      <c r="B89" s="28"/>
      <c r="C89" s="57" t="s">
        <v>116</v>
      </c>
      <c r="J89" s="107">
        <f>BK89</f>
        <v>0</v>
      </c>
      <c r="L89" s="28"/>
      <c r="M89" s="55"/>
      <c r="N89" s="46"/>
      <c r="O89" s="46"/>
      <c r="P89" s="108">
        <f>P90+P206</f>
        <v>1238.2561930000002</v>
      </c>
      <c r="Q89" s="46"/>
      <c r="R89" s="108">
        <f>R90+R206</f>
        <v>724.31925890000002</v>
      </c>
      <c r="S89" s="46"/>
      <c r="T89" s="109">
        <f>T90+T206</f>
        <v>2.5</v>
      </c>
      <c r="AT89" s="16" t="s">
        <v>69</v>
      </c>
      <c r="AU89" s="16" t="s">
        <v>93</v>
      </c>
      <c r="BK89" s="110">
        <f>BK90+BK206</f>
        <v>0</v>
      </c>
    </row>
    <row r="90" spans="2:65" s="11" customFormat="1" ht="25.95" customHeight="1">
      <c r="B90" s="111"/>
      <c r="D90" s="112" t="s">
        <v>69</v>
      </c>
      <c r="E90" s="113" t="s">
        <v>117</v>
      </c>
      <c r="F90" s="113" t="s">
        <v>118</v>
      </c>
      <c r="J90" s="114">
        <f>BK90</f>
        <v>0</v>
      </c>
      <c r="L90" s="111"/>
      <c r="M90" s="115"/>
      <c r="P90" s="116">
        <f>P91+P145+P168+P182+P187+P202</f>
        <v>1044.9141930000001</v>
      </c>
      <c r="R90" s="116">
        <f>R91+R145+R168+R182+R187+R202</f>
        <v>723.66895890000001</v>
      </c>
      <c r="T90" s="117">
        <f>T91+T145+T168+T182+T187+T202</f>
        <v>0</v>
      </c>
      <c r="AR90" s="112" t="s">
        <v>78</v>
      </c>
      <c r="AT90" s="118" t="s">
        <v>69</v>
      </c>
      <c r="AU90" s="118" t="s">
        <v>70</v>
      </c>
      <c r="AY90" s="112" t="s">
        <v>119</v>
      </c>
      <c r="BK90" s="119">
        <f>BK91+BK145+BK168+BK182+BK187+BK202</f>
        <v>0</v>
      </c>
    </row>
    <row r="91" spans="2:65" s="11" customFormat="1" ht="22.8" customHeight="1">
      <c r="B91" s="111"/>
      <c r="D91" s="112" t="s">
        <v>69</v>
      </c>
      <c r="E91" s="120" t="s">
        <v>78</v>
      </c>
      <c r="F91" s="120" t="s">
        <v>120</v>
      </c>
      <c r="J91" s="121">
        <f>BK91</f>
        <v>0</v>
      </c>
      <c r="L91" s="111"/>
      <c r="M91" s="115"/>
      <c r="P91" s="116">
        <f>SUM(P92:P144)</f>
        <v>171.43072000000001</v>
      </c>
      <c r="R91" s="116">
        <f>SUM(R92:R144)</f>
        <v>1.6094999999999999</v>
      </c>
      <c r="T91" s="117">
        <f>SUM(T92:T144)</f>
        <v>0</v>
      </c>
      <c r="AR91" s="112" t="s">
        <v>78</v>
      </c>
      <c r="AT91" s="118" t="s">
        <v>69</v>
      </c>
      <c r="AU91" s="118" t="s">
        <v>78</v>
      </c>
      <c r="AY91" s="112" t="s">
        <v>119</v>
      </c>
      <c r="BK91" s="119">
        <f>SUM(BK92:BK144)</f>
        <v>0</v>
      </c>
    </row>
    <row r="92" spans="2:65" s="1" customFormat="1" ht="21.75" customHeight="1">
      <c r="B92" s="122"/>
      <c r="C92" s="123" t="s">
        <v>78</v>
      </c>
      <c r="D92" s="123" t="s">
        <v>121</v>
      </c>
      <c r="E92" s="124" t="s">
        <v>122</v>
      </c>
      <c r="F92" s="125" t="s">
        <v>123</v>
      </c>
      <c r="G92" s="126" t="s">
        <v>124</v>
      </c>
      <c r="H92" s="127">
        <v>40</v>
      </c>
      <c r="I92" s="128"/>
      <c r="J92" s="128">
        <f>ROUND(I92*H92,2)</f>
        <v>0</v>
      </c>
      <c r="K92" s="125" t="s">
        <v>125</v>
      </c>
      <c r="L92" s="28"/>
      <c r="M92" s="129" t="s">
        <v>3</v>
      </c>
      <c r="N92" s="130" t="s">
        <v>41</v>
      </c>
      <c r="O92" s="131">
        <v>0.58599999999999997</v>
      </c>
      <c r="P92" s="131">
        <f>O92*H92</f>
        <v>23.439999999999998</v>
      </c>
      <c r="Q92" s="131">
        <v>0</v>
      </c>
      <c r="R92" s="131">
        <f>Q92*H92</f>
        <v>0</v>
      </c>
      <c r="S92" s="131">
        <v>0</v>
      </c>
      <c r="T92" s="132">
        <f>S92*H92</f>
        <v>0</v>
      </c>
      <c r="AR92" s="133" t="s">
        <v>126</v>
      </c>
      <c r="AT92" s="133" t="s">
        <v>121</v>
      </c>
      <c r="AU92" s="133" t="s">
        <v>80</v>
      </c>
      <c r="AY92" s="16" t="s">
        <v>119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78</v>
      </c>
      <c r="BK92" s="134">
        <f>ROUND(I92*H92,2)</f>
        <v>0</v>
      </c>
      <c r="BL92" s="16" t="s">
        <v>126</v>
      </c>
      <c r="BM92" s="133" t="s">
        <v>127</v>
      </c>
    </row>
    <row r="93" spans="2:65" s="1" customFormat="1" ht="19.2">
      <c r="B93" s="28"/>
      <c r="D93" s="135" t="s">
        <v>128</v>
      </c>
      <c r="F93" s="136" t="s">
        <v>129</v>
      </c>
      <c r="L93" s="28"/>
      <c r="M93" s="137"/>
      <c r="T93" s="49"/>
      <c r="AT93" s="16" t="s">
        <v>128</v>
      </c>
      <c r="AU93" s="16" t="s">
        <v>80</v>
      </c>
    </row>
    <row r="94" spans="2:65" s="1" customFormat="1">
      <c r="B94" s="28"/>
      <c r="D94" s="138" t="s">
        <v>130</v>
      </c>
      <c r="F94" s="139" t="s">
        <v>131</v>
      </c>
      <c r="L94" s="28"/>
      <c r="M94" s="137"/>
      <c r="T94" s="49"/>
      <c r="AT94" s="16" t="s">
        <v>130</v>
      </c>
      <c r="AU94" s="16" t="s">
        <v>80</v>
      </c>
    </row>
    <row r="95" spans="2:65" s="12" customFormat="1">
      <c r="B95" s="140"/>
      <c r="D95" s="135" t="s">
        <v>132</v>
      </c>
      <c r="E95" s="141" t="s">
        <v>3</v>
      </c>
      <c r="F95" s="142" t="s">
        <v>133</v>
      </c>
      <c r="H95" s="143">
        <v>40</v>
      </c>
      <c r="L95" s="140"/>
      <c r="M95" s="144"/>
      <c r="T95" s="145"/>
      <c r="AT95" s="141" t="s">
        <v>132</v>
      </c>
      <c r="AU95" s="141" t="s">
        <v>80</v>
      </c>
      <c r="AV95" s="12" t="s">
        <v>80</v>
      </c>
      <c r="AW95" s="12" t="s">
        <v>31</v>
      </c>
      <c r="AX95" s="12" t="s">
        <v>78</v>
      </c>
      <c r="AY95" s="141" t="s">
        <v>119</v>
      </c>
    </row>
    <row r="96" spans="2:65" s="1" customFormat="1" ht="16.5" customHeight="1">
      <c r="B96" s="122"/>
      <c r="C96" s="123" t="s">
        <v>80</v>
      </c>
      <c r="D96" s="123" t="s">
        <v>121</v>
      </c>
      <c r="E96" s="124" t="s">
        <v>134</v>
      </c>
      <c r="F96" s="125" t="s">
        <v>135</v>
      </c>
      <c r="G96" s="126" t="s">
        <v>124</v>
      </c>
      <c r="H96" s="127">
        <v>705</v>
      </c>
      <c r="I96" s="128"/>
      <c r="J96" s="128">
        <f>ROUND(I96*H96,2)</f>
        <v>0</v>
      </c>
      <c r="K96" s="125" t="s">
        <v>125</v>
      </c>
      <c r="L96" s="28"/>
      <c r="M96" s="129" t="s">
        <v>3</v>
      </c>
      <c r="N96" s="130" t="s">
        <v>41</v>
      </c>
      <c r="O96" s="131">
        <v>1.7000000000000001E-2</v>
      </c>
      <c r="P96" s="131">
        <f>O96*H96</f>
        <v>11.985000000000001</v>
      </c>
      <c r="Q96" s="131">
        <v>0</v>
      </c>
      <c r="R96" s="131">
        <f>Q96*H96</f>
        <v>0</v>
      </c>
      <c r="S96" s="131">
        <v>0</v>
      </c>
      <c r="T96" s="132">
        <f>S96*H96</f>
        <v>0</v>
      </c>
      <c r="AR96" s="133" t="s">
        <v>126</v>
      </c>
      <c r="AT96" s="133" t="s">
        <v>121</v>
      </c>
      <c r="AU96" s="133" t="s">
        <v>80</v>
      </c>
      <c r="AY96" s="16" t="s">
        <v>119</v>
      </c>
      <c r="BE96" s="134">
        <f>IF(N96="základní",J96,0)</f>
        <v>0</v>
      </c>
      <c r="BF96" s="134">
        <f>IF(N96="snížená",J96,0)</f>
        <v>0</v>
      </c>
      <c r="BG96" s="134">
        <f>IF(N96="zákl. přenesená",J96,0)</f>
        <v>0</v>
      </c>
      <c r="BH96" s="134">
        <f>IF(N96="sníž. přenesená",J96,0)</f>
        <v>0</v>
      </c>
      <c r="BI96" s="134">
        <f>IF(N96="nulová",J96,0)</f>
        <v>0</v>
      </c>
      <c r="BJ96" s="16" t="s">
        <v>78</v>
      </c>
      <c r="BK96" s="134">
        <f>ROUND(I96*H96,2)</f>
        <v>0</v>
      </c>
      <c r="BL96" s="16" t="s">
        <v>126</v>
      </c>
      <c r="BM96" s="133" t="s">
        <v>136</v>
      </c>
    </row>
    <row r="97" spans="2:65" s="1" customFormat="1">
      <c r="B97" s="28"/>
      <c r="D97" s="135" t="s">
        <v>128</v>
      </c>
      <c r="F97" s="136" t="s">
        <v>137</v>
      </c>
      <c r="L97" s="28"/>
      <c r="M97" s="137"/>
      <c r="T97" s="49"/>
      <c r="AT97" s="16" t="s">
        <v>128</v>
      </c>
      <c r="AU97" s="16" t="s">
        <v>80</v>
      </c>
    </row>
    <row r="98" spans="2:65" s="1" customFormat="1">
      <c r="B98" s="28"/>
      <c r="D98" s="138" t="s">
        <v>130</v>
      </c>
      <c r="F98" s="139" t="s">
        <v>138</v>
      </c>
      <c r="L98" s="28"/>
      <c r="M98" s="137"/>
      <c r="T98" s="49"/>
      <c r="AT98" s="16" t="s">
        <v>130</v>
      </c>
      <c r="AU98" s="16" t="s">
        <v>80</v>
      </c>
    </row>
    <row r="99" spans="2:65" s="12" customFormat="1">
      <c r="B99" s="140"/>
      <c r="D99" s="135" t="s">
        <v>132</v>
      </c>
      <c r="E99" s="141" t="s">
        <v>3</v>
      </c>
      <c r="F99" s="142" t="s">
        <v>139</v>
      </c>
      <c r="H99" s="143">
        <v>705</v>
      </c>
      <c r="L99" s="140"/>
      <c r="M99" s="144"/>
      <c r="T99" s="145"/>
      <c r="AT99" s="141" t="s">
        <v>132</v>
      </c>
      <c r="AU99" s="141" t="s">
        <v>80</v>
      </c>
      <c r="AV99" s="12" t="s">
        <v>80</v>
      </c>
      <c r="AW99" s="12" t="s">
        <v>31</v>
      </c>
      <c r="AX99" s="12" t="s">
        <v>78</v>
      </c>
      <c r="AY99" s="141" t="s">
        <v>119</v>
      </c>
    </row>
    <row r="100" spans="2:65" s="1" customFormat="1" ht="21.75" customHeight="1">
      <c r="B100" s="122"/>
      <c r="C100" s="123" t="s">
        <v>140</v>
      </c>
      <c r="D100" s="123" t="s">
        <v>121</v>
      </c>
      <c r="E100" s="124" t="s">
        <v>141</v>
      </c>
      <c r="F100" s="125" t="s">
        <v>142</v>
      </c>
      <c r="G100" s="126" t="s">
        <v>143</v>
      </c>
      <c r="H100" s="127">
        <v>21.12</v>
      </c>
      <c r="I100" s="128"/>
      <c r="J100" s="128">
        <f>ROUND(I100*H100,2)</f>
        <v>0</v>
      </c>
      <c r="K100" s="125" t="s">
        <v>125</v>
      </c>
      <c r="L100" s="28"/>
      <c r="M100" s="129" t="s">
        <v>3</v>
      </c>
      <c r="N100" s="130" t="s">
        <v>41</v>
      </c>
      <c r="O100" s="131">
        <v>0.14000000000000001</v>
      </c>
      <c r="P100" s="131">
        <f>O100*H100</f>
        <v>2.9568000000000003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126</v>
      </c>
      <c r="AT100" s="133" t="s">
        <v>121</v>
      </c>
      <c r="AU100" s="133" t="s">
        <v>80</v>
      </c>
      <c r="AY100" s="16" t="s">
        <v>119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6" t="s">
        <v>78</v>
      </c>
      <c r="BK100" s="134">
        <f>ROUND(I100*H100,2)</f>
        <v>0</v>
      </c>
      <c r="BL100" s="16" t="s">
        <v>126</v>
      </c>
      <c r="BM100" s="133" t="s">
        <v>144</v>
      </c>
    </row>
    <row r="101" spans="2:65" s="1" customFormat="1">
      <c r="B101" s="28"/>
      <c r="D101" s="135" t="s">
        <v>128</v>
      </c>
      <c r="F101" s="136" t="s">
        <v>145</v>
      </c>
      <c r="L101" s="28"/>
      <c r="M101" s="137"/>
      <c r="T101" s="49"/>
      <c r="AT101" s="16" t="s">
        <v>128</v>
      </c>
      <c r="AU101" s="16" t="s">
        <v>80</v>
      </c>
    </row>
    <row r="102" spans="2:65" s="1" customFormat="1">
      <c r="B102" s="28"/>
      <c r="D102" s="138" t="s">
        <v>130</v>
      </c>
      <c r="F102" s="139" t="s">
        <v>146</v>
      </c>
      <c r="L102" s="28"/>
      <c r="M102" s="137"/>
      <c r="T102" s="49"/>
      <c r="AT102" s="16" t="s">
        <v>130</v>
      </c>
      <c r="AU102" s="16" t="s">
        <v>80</v>
      </c>
    </row>
    <row r="103" spans="2:65" s="12" customFormat="1">
      <c r="B103" s="140"/>
      <c r="D103" s="135" t="s">
        <v>132</v>
      </c>
      <c r="E103" s="141" t="s">
        <v>3</v>
      </c>
      <c r="F103" s="142" t="s">
        <v>147</v>
      </c>
      <c r="H103" s="143">
        <v>21.12</v>
      </c>
      <c r="L103" s="140"/>
      <c r="M103" s="144"/>
      <c r="T103" s="145"/>
      <c r="AT103" s="141" t="s">
        <v>132</v>
      </c>
      <c r="AU103" s="141" t="s">
        <v>80</v>
      </c>
      <c r="AV103" s="12" t="s">
        <v>80</v>
      </c>
      <c r="AW103" s="12" t="s">
        <v>31</v>
      </c>
      <c r="AX103" s="12" t="s">
        <v>78</v>
      </c>
      <c r="AY103" s="141" t="s">
        <v>119</v>
      </c>
    </row>
    <row r="104" spans="2:65" s="1" customFormat="1" ht="21.75" customHeight="1">
      <c r="B104" s="122"/>
      <c r="C104" s="123" t="s">
        <v>126</v>
      </c>
      <c r="D104" s="123" t="s">
        <v>121</v>
      </c>
      <c r="E104" s="124" t="s">
        <v>148</v>
      </c>
      <c r="F104" s="125" t="s">
        <v>142</v>
      </c>
      <c r="G104" s="126" t="s">
        <v>143</v>
      </c>
      <c r="H104" s="127">
        <v>290.25</v>
      </c>
      <c r="I104" s="128"/>
      <c r="J104" s="128">
        <f>ROUND(I104*H104,2)</f>
        <v>0</v>
      </c>
      <c r="K104" s="125" t="s">
        <v>3</v>
      </c>
      <c r="L104" s="28"/>
      <c r="M104" s="129" t="s">
        <v>3</v>
      </c>
      <c r="N104" s="130" t="s">
        <v>41</v>
      </c>
      <c r="O104" s="131">
        <v>0.14000000000000001</v>
      </c>
      <c r="P104" s="131">
        <f>O104*H104</f>
        <v>40.635000000000005</v>
      </c>
      <c r="Q104" s="131">
        <v>0</v>
      </c>
      <c r="R104" s="131">
        <f>Q104*H104</f>
        <v>0</v>
      </c>
      <c r="S104" s="131">
        <v>0</v>
      </c>
      <c r="T104" s="132">
        <f>S104*H104</f>
        <v>0</v>
      </c>
      <c r="AR104" s="133" t="s">
        <v>126</v>
      </c>
      <c r="AT104" s="133" t="s">
        <v>121</v>
      </c>
      <c r="AU104" s="133" t="s">
        <v>80</v>
      </c>
      <c r="AY104" s="16" t="s">
        <v>119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78</v>
      </c>
      <c r="BK104" s="134">
        <f>ROUND(I104*H104,2)</f>
        <v>0</v>
      </c>
      <c r="BL104" s="16" t="s">
        <v>126</v>
      </c>
      <c r="BM104" s="133" t="s">
        <v>149</v>
      </c>
    </row>
    <row r="105" spans="2:65" s="1" customFormat="1">
      <c r="B105" s="28"/>
      <c r="D105" s="135" t="s">
        <v>128</v>
      </c>
      <c r="F105" s="136" t="s">
        <v>150</v>
      </c>
      <c r="L105" s="28"/>
      <c r="M105" s="137"/>
      <c r="T105" s="49"/>
      <c r="AT105" s="16" t="s">
        <v>128</v>
      </c>
      <c r="AU105" s="16" t="s">
        <v>80</v>
      </c>
    </row>
    <row r="106" spans="2:65" s="12" customFormat="1">
      <c r="B106" s="140"/>
      <c r="D106" s="135" t="s">
        <v>132</v>
      </c>
      <c r="E106" s="141" t="s">
        <v>3</v>
      </c>
      <c r="F106" s="142" t="s">
        <v>151</v>
      </c>
      <c r="H106" s="143">
        <v>280</v>
      </c>
      <c r="L106" s="140"/>
      <c r="M106" s="144"/>
      <c r="T106" s="145"/>
      <c r="AT106" s="141" t="s">
        <v>132</v>
      </c>
      <c r="AU106" s="141" t="s">
        <v>80</v>
      </c>
      <c r="AV106" s="12" t="s">
        <v>80</v>
      </c>
      <c r="AW106" s="12" t="s">
        <v>31</v>
      </c>
      <c r="AX106" s="12" t="s">
        <v>70</v>
      </c>
      <c r="AY106" s="141" t="s">
        <v>119</v>
      </c>
    </row>
    <row r="107" spans="2:65" s="12" customFormat="1">
      <c r="B107" s="140"/>
      <c r="D107" s="135" t="s">
        <v>132</v>
      </c>
      <c r="E107" s="141" t="s">
        <v>3</v>
      </c>
      <c r="F107" s="142" t="s">
        <v>152</v>
      </c>
      <c r="H107" s="143">
        <v>10.25</v>
      </c>
      <c r="L107" s="140"/>
      <c r="M107" s="144"/>
      <c r="T107" s="145"/>
      <c r="AT107" s="141" t="s">
        <v>132</v>
      </c>
      <c r="AU107" s="141" t="s">
        <v>80</v>
      </c>
      <c r="AV107" s="12" t="s">
        <v>80</v>
      </c>
      <c r="AW107" s="12" t="s">
        <v>31</v>
      </c>
      <c r="AX107" s="12" t="s">
        <v>70</v>
      </c>
      <c r="AY107" s="141" t="s">
        <v>119</v>
      </c>
    </row>
    <row r="108" spans="2:65" s="13" customFormat="1">
      <c r="B108" s="146"/>
      <c r="D108" s="135" t="s">
        <v>132</v>
      </c>
      <c r="E108" s="147" t="s">
        <v>3</v>
      </c>
      <c r="F108" s="148" t="s">
        <v>153</v>
      </c>
      <c r="H108" s="149">
        <v>290.25</v>
      </c>
      <c r="L108" s="146"/>
      <c r="M108" s="150"/>
      <c r="T108" s="151"/>
      <c r="AT108" s="147" t="s">
        <v>132</v>
      </c>
      <c r="AU108" s="147" t="s">
        <v>80</v>
      </c>
      <c r="AV108" s="13" t="s">
        <v>126</v>
      </c>
      <c r="AW108" s="13" t="s">
        <v>31</v>
      </c>
      <c r="AX108" s="13" t="s">
        <v>78</v>
      </c>
      <c r="AY108" s="147" t="s">
        <v>119</v>
      </c>
    </row>
    <row r="109" spans="2:65" s="1" customFormat="1" ht="21.75" customHeight="1">
      <c r="B109" s="122"/>
      <c r="C109" s="123" t="s">
        <v>154</v>
      </c>
      <c r="D109" s="123" t="s">
        <v>121</v>
      </c>
      <c r="E109" s="124" t="s">
        <v>155</v>
      </c>
      <c r="F109" s="125" t="s">
        <v>156</v>
      </c>
      <c r="G109" s="126" t="s">
        <v>143</v>
      </c>
      <c r="H109" s="127">
        <v>197.37</v>
      </c>
      <c r="I109" s="128"/>
      <c r="J109" s="128">
        <f>ROUND(I109*H109,2)</f>
        <v>0</v>
      </c>
      <c r="K109" s="125" t="s">
        <v>125</v>
      </c>
      <c r="L109" s="28"/>
      <c r="M109" s="129" t="s">
        <v>3</v>
      </c>
      <c r="N109" s="130" t="s">
        <v>41</v>
      </c>
      <c r="O109" s="131">
        <v>4.3999999999999997E-2</v>
      </c>
      <c r="P109" s="131">
        <f>O109*H109</f>
        <v>8.6842799999999993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126</v>
      </c>
      <c r="AT109" s="133" t="s">
        <v>121</v>
      </c>
      <c r="AU109" s="133" t="s">
        <v>80</v>
      </c>
      <c r="AY109" s="16" t="s">
        <v>119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78</v>
      </c>
      <c r="BK109" s="134">
        <f>ROUND(I109*H109,2)</f>
        <v>0</v>
      </c>
      <c r="BL109" s="16" t="s">
        <v>126</v>
      </c>
      <c r="BM109" s="133" t="s">
        <v>157</v>
      </c>
    </row>
    <row r="110" spans="2:65" s="1" customFormat="1" ht="19.2">
      <c r="B110" s="28"/>
      <c r="D110" s="135" t="s">
        <v>128</v>
      </c>
      <c r="F110" s="136" t="s">
        <v>158</v>
      </c>
      <c r="L110" s="28"/>
      <c r="M110" s="137"/>
      <c r="T110" s="49"/>
      <c r="AT110" s="16" t="s">
        <v>128</v>
      </c>
      <c r="AU110" s="16" t="s">
        <v>80</v>
      </c>
    </row>
    <row r="111" spans="2:65" s="1" customFormat="1">
      <c r="B111" s="28"/>
      <c r="D111" s="138" t="s">
        <v>130</v>
      </c>
      <c r="F111" s="139" t="s">
        <v>159</v>
      </c>
      <c r="L111" s="28"/>
      <c r="M111" s="137"/>
      <c r="T111" s="49"/>
      <c r="AT111" s="16" t="s">
        <v>130</v>
      </c>
      <c r="AU111" s="16" t="s">
        <v>80</v>
      </c>
    </row>
    <row r="112" spans="2:65" s="12" customFormat="1">
      <c r="B112" s="140"/>
      <c r="D112" s="135" t="s">
        <v>132</v>
      </c>
      <c r="E112" s="141" t="s">
        <v>3</v>
      </c>
      <c r="F112" s="142" t="s">
        <v>160</v>
      </c>
      <c r="H112" s="143">
        <v>176.25</v>
      </c>
      <c r="L112" s="140"/>
      <c r="M112" s="144"/>
      <c r="T112" s="145"/>
      <c r="AT112" s="141" t="s">
        <v>132</v>
      </c>
      <c r="AU112" s="141" t="s">
        <v>80</v>
      </c>
      <c r="AV112" s="12" t="s">
        <v>80</v>
      </c>
      <c r="AW112" s="12" t="s">
        <v>31</v>
      </c>
      <c r="AX112" s="12" t="s">
        <v>70</v>
      </c>
      <c r="AY112" s="141" t="s">
        <v>119</v>
      </c>
    </row>
    <row r="113" spans="2:65" s="12" customFormat="1">
      <c r="B113" s="140"/>
      <c r="D113" s="135" t="s">
        <v>132</v>
      </c>
      <c r="E113" s="141" t="s">
        <v>3</v>
      </c>
      <c r="F113" s="142" t="s">
        <v>161</v>
      </c>
      <c r="H113" s="143">
        <v>21.12</v>
      </c>
      <c r="L113" s="140"/>
      <c r="M113" s="144"/>
      <c r="T113" s="145"/>
      <c r="AT113" s="141" t="s">
        <v>132</v>
      </c>
      <c r="AU113" s="141" t="s">
        <v>80</v>
      </c>
      <c r="AV113" s="12" t="s">
        <v>80</v>
      </c>
      <c r="AW113" s="12" t="s">
        <v>31</v>
      </c>
      <c r="AX113" s="12" t="s">
        <v>70</v>
      </c>
      <c r="AY113" s="141" t="s">
        <v>119</v>
      </c>
    </row>
    <row r="114" spans="2:65" s="13" customFormat="1">
      <c r="B114" s="146"/>
      <c r="D114" s="135" t="s">
        <v>132</v>
      </c>
      <c r="E114" s="147" t="s">
        <v>3</v>
      </c>
      <c r="F114" s="148" t="s">
        <v>153</v>
      </c>
      <c r="H114" s="149">
        <v>197.37</v>
      </c>
      <c r="L114" s="146"/>
      <c r="M114" s="150"/>
      <c r="T114" s="151"/>
      <c r="AT114" s="147" t="s">
        <v>132</v>
      </c>
      <c r="AU114" s="147" t="s">
        <v>80</v>
      </c>
      <c r="AV114" s="13" t="s">
        <v>126</v>
      </c>
      <c r="AW114" s="13" t="s">
        <v>31</v>
      </c>
      <c r="AX114" s="13" t="s">
        <v>78</v>
      </c>
      <c r="AY114" s="147" t="s">
        <v>119</v>
      </c>
    </row>
    <row r="115" spans="2:65" s="1" customFormat="1" ht="21.75" customHeight="1">
      <c r="B115" s="122"/>
      <c r="C115" s="123" t="s">
        <v>162</v>
      </c>
      <c r="D115" s="123" t="s">
        <v>121</v>
      </c>
      <c r="E115" s="124" t="s">
        <v>163</v>
      </c>
      <c r="F115" s="125" t="s">
        <v>156</v>
      </c>
      <c r="G115" s="126" t="s">
        <v>143</v>
      </c>
      <c r="H115" s="127">
        <v>290.25</v>
      </c>
      <c r="I115" s="128"/>
      <c r="J115" s="128">
        <f>ROUND(I115*H115,2)</f>
        <v>0</v>
      </c>
      <c r="K115" s="125" t="s">
        <v>3</v>
      </c>
      <c r="L115" s="28"/>
      <c r="M115" s="129" t="s">
        <v>3</v>
      </c>
      <c r="N115" s="130" t="s">
        <v>41</v>
      </c>
      <c r="O115" s="131">
        <v>4.3999999999999997E-2</v>
      </c>
      <c r="P115" s="131">
        <f>O115*H115</f>
        <v>12.770999999999999</v>
      </c>
      <c r="Q115" s="131">
        <v>0</v>
      </c>
      <c r="R115" s="131">
        <f>Q115*H115</f>
        <v>0</v>
      </c>
      <c r="S115" s="131">
        <v>0</v>
      </c>
      <c r="T115" s="132">
        <f>S115*H115</f>
        <v>0</v>
      </c>
      <c r="AR115" s="133" t="s">
        <v>126</v>
      </c>
      <c r="AT115" s="133" t="s">
        <v>121</v>
      </c>
      <c r="AU115" s="133" t="s">
        <v>80</v>
      </c>
      <c r="AY115" s="16" t="s">
        <v>119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6" t="s">
        <v>78</v>
      </c>
      <c r="BK115" s="134">
        <f>ROUND(I115*H115,2)</f>
        <v>0</v>
      </c>
      <c r="BL115" s="16" t="s">
        <v>126</v>
      </c>
      <c r="BM115" s="133" t="s">
        <v>164</v>
      </c>
    </row>
    <row r="116" spans="2:65" s="1" customFormat="1" ht="19.2">
      <c r="B116" s="28"/>
      <c r="D116" s="135" t="s">
        <v>128</v>
      </c>
      <c r="F116" s="136" t="s">
        <v>165</v>
      </c>
      <c r="L116" s="28"/>
      <c r="M116" s="137"/>
      <c r="T116" s="49"/>
      <c r="AT116" s="16" t="s">
        <v>128</v>
      </c>
      <c r="AU116" s="16" t="s">
        <v>80</v>
      </c>
    </row>
    <row r="117" spans="2:65" s="12" customFormat="1">
      <c r="B117" s="140"/>
      <c r="D117" s="135" t="s">
        <v>132</v>
      </c>
      <c r="E117" s="141" t="s">
        <v>3</v>
      </c>
      <c r="F117" s="142" t="s">
        <v>166</v>
      </c>
      <c r="H117" s="143">
        <v>290.25</v>
      </c>
      <c r="L117" s="140"/>
      <c r="M117" s="144"/>
      <c r="T117" s="145"/>
      <c r="AT117" s="141" t="s">
        <v>132</v>
      </c>
      <c r="AU117" s="141" t="s">
        <v>80</v>
      </c>
      <c r="AV117" s="12" t="s">
        <v>80</v>
      </c>
      <c r="AW117" s="12" t="s">
        <v>31</v>
      </c>
      <c r="AX117" s="12" t="s">
        <v>78</v>
      </c>
      <c r="AY117" s="141" t="s">
        <v>119</v>
      </c>
    </row>
    <row r="118" spans="2:65" s="1" customFormat="1" ht="16.5" customHeight="1">
      <c r="B118" s="122"/>
      <c r="C118" s="123">
        <v>7</v>
      </c>
      <c r="D118" s="123" t="s">
        <v>121</v>
      </c>
      <c r="E118" s="124" t="s">
        <v>172</v>
      </c>
      <c r="F118" s="125" t="s">
        <v>173</v>
      </c>
      <c r="G118" s="126" t="s">
        <v>143</v>
      </c>
      <c r="H118" s="127">
        <v>197.37</v>
      </c>
      <c r="I118" s="128"/>
      <c r="J118" s="128">
        <f>ROUND(I118*H118,2)</f>
        <v>0</v>
      </c>
      <c r="K118" s="125" t="s">
        <v>125</v>
      </c>
      <c r="L118" s="28"/>
      <c r="M118" s="129" t="s">
        <v>3</v>
      </c>
      <c r="N118" s="130" t="s">
        <v>41</v>
      </c>
      <c r="O118" s="131">
        <v>7.1999999999999995E-2</v>
      </c>
      <c r="P118" s="131">
        <f>O118*H118</f>
        <v>14.21064</v>
      </c>
      <c r="Q118" s="131">
        <v>0</v>
      </c>
      <c r="R118" s="131">
        <f>Q118*H118</f>
        <v>0</v>
      </c>
      <c r="S118" s="131">
        <v>0</v>
      </c>
      <c r="T118" s="132">
        <f>S118*H118</f>
        <v>0</v>
      </c>
      <c r="AR118" s="133" t="s">
        <v>126</v>
      </c>
      <c r="AT118" s="133" t="s">
        <v>121</v>
      </c>
      <c r="AU118" s="133" t="s">
        <v>80</v>
      </c>
      <c r="AY118" s="16" t="s">
        <v>119</v>
      </c>
      <c r="BE118" s="134">
        <f>IF(N118="základní",J118,0)</f>
        <v>0</v>
      </c>
      <c r="BF118" s="134">
        <f>IF(N118="snížená",J118,0)</f>
        <v>0</v>
      </c>
      <c r="BG118" s="134">
        <f>IF(N118="zákl. přenesená",J118,0)</f>
        <v>0</v>
      </c>
      <c r="BH118" s="134">
        <f>IF(N118="sníž. přenesená",J118,0)</f>
        <v>0</v>
      </c>
      <c r="BI118" s="134">
        <f>IF(N118="nulová",J118,0)</f>
        <v>0</v>
      </c>
      <c r="BJ118" s="16" t="s">
        <v>78</v>
      </c>
      <c r="BK118" s="134">
        <f>ROUND(I118*H118,2)</f>
        <v>0</v>
      </c>
      <c r="BL118" s="16" t="s">
        <v>126</v>
      </c>
      <c r="BM118" s="133" t="s">
        <v>174</v>
      </c>
    </row>
    <row r="119" spans="2:65" s="1" customFormat="1" ht="19.2">
      <c r="B119" s="28"/>
      <c r="D119" s="135" t="s">
        <v>128</v>
      </c>
      <c r="F119" s="136" t="s">
        <v>175</v>
      </c>
      <c r="L119" s="28"/>
      <c r="M119" s="137"/>
      <c r="T119" s="49"/>
      <c r="AT119" s="16" t="s">
        <v>128</v>
      </c>
      <c r="AU119" s="16" t="s">
        <v>80</v>
      </c>
    </row>
    <row r="120" spans="2:65" s="1" customFormat="1">
      <c r="B120" s="28"/>
      <c r="D120" s="138" t="s">
        <v>130</v>
      </c>
      <c r="F120" s="139" t="s">
        <v>176</v>
      </c>
      <c r="L120" s="28"/>
      <c r="M120" s="137"/>
      <c r="T120" s="49"/>
      <c r="AT120" s="16" t="s">
        <v>130</v>
      </c>
      <c r="AU120" s="16" t="s">
        <v>80</v>
      </c>
    </row>
    <row r="121" spans="2:65" s="12" customFormat="1">
      <c r="B121" s="140"/>
      <c r="D121" s="135" t="s">
        <v>132</v>
      </c>
      <c r="E121" s="141" t="s">
        <v>3</v>
      </c>
      <c r="F121" s="142" t="s">
        <v>160</v>
      </c>
      <c r="H121" s="143">
        <v>176.25</v>
      </c>
      <c r="L121" s="140"/>
      <c r="M121" s="144"/>
      <c r="T121" s="145"/>
      <c r="AT121" s="141" t="s">
        <v>132</v>
      </c>
      <c r="AU121" s="141" t="s">
        <v>80</v>
      </c>
      <c r="AV121" s="12" t="s">
        <v>80</v>
      </c>
      <c r="AW121" s="12" t="s">
        <v>31</v>
      </c>
      <c r="AX121" s="12" t="s">
        <v>70</v>
      </c>
      <c r="AY121" s="141" t="s">
        <v>119</v>
      </c>
    </row>
    <row r="122" spans="2:65" s="12" customFormat="1">
      <c r="B122" s="140"/>
      <c r="D122" s="135" t="s">
        <v>132</v>
      </c>
      <c r="E122" s="141" t="s">
        <v>3</v>
      </c>
      <c r="F122" s="142" t="s">
        <v>161</v>
      </c>
      <c r="H122" s="143">
        <v>21.12</v>
      </c>
      <c r="L122" s="140"/>
      <c r="M122" s="144"/>
      <c r="T122" s="145"/>
      <c r="AT122" s="141" t="s">
        <v>132</v>
      </c>
      <c r="AU122" s="141" t="s">
        <v>80</v>
      </c>
      <c r="AV122" s="12" t="s">
        <v>80</v>
      </c>
      <c r="AW122" s="12" t="s">
        <v>31</v>
      </c>
      <c r="AX122" s="12" t="s">
        <v>70</v>
      </c>
      <c r="AY122" s="141" t="s">
        <v>119</v>
      </c>
    </row>
    <row r="123" spans="2:65" s="13" customFormat="1">
      <c r="B123" s="146"/>
      <c r="D123" s="135" t="s">
        <v>132</v>
      </c>
      <c r="E123" s="147" t="s">
        <v>3</v>
      </c>
      <c r="F123" s="148" t="s">
        <v>153</v>
      </c>
      <c r="H123" s="149">
        <v>197.37</v>
      </c>
      <c r="L123" s="146"/>
      <c r="M123" s="150"/>
      <c r="T123" s="151"/>
      <c r="AT123" s="147" t="s">
        <v>132</v>
      </c>
      <c r="AU123" s="147" t="s">
        <v>80</v>
      </c>
      <c r="AV123" s="13" t="s">
        <v>126</v>
      </c>
      <c r="AW123" s="13" t="s">
        <v>31</v>
      </c>
      <c r="AX123" s="13" t="s">
        <v>78</v>
      </c>
      <c r="AY123" s="147" t="s">
        <v>119</v>
      </c>
    </row>
    <row r="124" spans="2:65" s="1" customFormat="1" ht="16.5" customHeight="1">
      <c r="B124" s="122"/>
      <c r="C124" s="123">
        <v>8</v>
      </c>
      <c r="D124" s="123" t="s">
        <v>121</v>
      </c>
      <c r="E124" s="124" t="s">
        <v>177</v>
      </c>
      <c r="F124" s="125" t="s">
        <v>173</v>
      </c>
      <c r="G124" s="126" t="s">
        <v>143</v>
      </c>
      <c r="H124" s="127">
        <v>290.25</v>
      </c>
      <c r="I124" s="128"/>
      <c r="J124" s="128">
        <f>ROUND(I124*H124,2)</f>
        <v>0</v>
      </c>
      <c r="K124" s="125" t="s">
        <v>3</v>
      </c>
      <c r="L124" s="28"/>
      <c r="M124" s="129" t="s">
        <v>3</v>
      </c>
      <c r="N124" s="130" t="s">
        <v>41</v>
      </c>
      <c r="O124" s="131">
        <v>7.1999999999999995E-2</v>
      </c>
      <c r="P124" s="131">
        <f>O124*H124</f>
        <v>20.898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126</v>
      </c>
      <c r="AT124" s="133" t="s">
        <v>121</v>
      </c>
      <c r="AU124" s="133" t="s">
        <v>80</v>
      </c>
      <c r="AY124" s="16" t="s">
        <v>119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6" t="s">
        <v>78</v>
      </c>
      <c r="BK124" s="134">
        <f>ROUND(I124*H124,2)</f>
        <v>0</v>
      </c>
      <c r="BL124" s="16" t="s">
        <v>126</v>
      </c>
      <c r="BM124" s="133" t="s">
        <v>178</v>
      </c>
    </row>
    <row r="125" spans="2:65" s="1" customFormat="1" ht="19.2">
      <c r="B125" s="28"/>
      <c r="D125" s="135" t="s">
        <v>128</v>
      </c>
      <c r="F125" s="136" t="s">
        <v>179</v>
      </c>
      <c r="L125" s="28"/>
      <c r="M125" s="137"/>
      <c r="T125" s="49"/>
      <c r="AT125" s="16" t="s">
        <v>128</v>
      </c>
      <c r="AU125" s="16" t="s">
        <v>80</v>
      </c>
    </row>
    <row r="126" spans="2:65" s="12" customFormat="1">
      <c r="B126" s="140"/>
      <c r="D126" s="135" t="s">
        <v>132</v>
      </c>
      <c r="E126" s="141" t="s">
        <v>3</v>
      </c>
      <c r="F126" s="142" t="s">
        <v>166</v>
      </c>
      <c r="H126" s="143">
        <v>290.25</v>
      </c>
      <c r="L126" s="140"/>
      <c r="M126" s="144"/>
      <c r="T126" s="145"/>
      <c r="AT126" s="141" t="s">
        <v>132</v>
      </c>
      <c r="AU126" s="141" t="s">
        <v>80</v>
      </c>
      <c r="AV126" s="12" t="s">
        <v>80</v>
      </c>
      <c r="AW126" s="12" t="s">
        <v>31</v>
      </c>
      <c r="AX126" s="12" t="s">
        <v>78</v>
      </c>
      <c r="AY126" s="141" t="s">
        <v>119</v>
      </c>
    </row>
    <row r="127" spans="2:65" s="1" customFormat="1" ht="24.15" customHeight="1">
      <c r="B127" s="122"/>
      <c r="C127" s="123">
        <v>9</v>
      </c>
      <c r="D127" s="123" t="s">
        <v>121</v>
      </c>
      <c r="E127" s="124" t="s">
        <v>184</v>
      </c>
      <c r="F127" s="125" t="s">
        <v>185</v>
      </c>
      <c r="G127" s="126" t="s">
        <v>124</v>
      </c>
      <c r="H127" s="127">
        <v>150</v>
      </c>
      <c r="I127" s="128"/>
      <c r="J127" s="128">
        <f>ROUND(I127*H127,2)</f>
        <v>0</v>
      </c>
      <c r="K127" s="125" t="s">
        <v>125</v>
      </c>
      <c r="L127" s="28"/>
      <c r="M127" s="129" t="s">
        <v>3</v>
      </c>
      <c r="N127" s="130" t="s">
        <v>41</v>
      </c>
      <c r="O127" s="131">
        <v>0.126</v>
      </c>
      <c r="P127" s="131">
        <f>O127*H127</f>
        <v>18.899999999999999</v>
      </c>
      <c r="Q127" s="131">
        <v>0</v>
      </c>
      <c r="R127" s="131">
        <f>Q127*H127</f>
        <v>0</v>
      </c>
      <c r="S127" s="131">
        <v>0</v>
      </c>
      <c r="T127" s="132">
        <f>S127*H127</f>
        <v>0</v>
      </c>
      <c r="AR127" s="133" t="s">
        <v>126</v>
      </c>
      <c r="AT127" s="133" t="s">
        <v>121</v>
      </c>
      <c r="AU127" s="133" t="s">
        <v>80</v>
      </c>
      <c r="AY127" s="16" t="s">
        <v>119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78</v>
      </c>
      <c r="BK127" s="134">
        <f>ROUND(I127*H127,2)</f>
        <v>0</v>
      </c>
      <c r="BL127" s="16" t="s">
        <v>126</v>
      </c>
      <c r="BM127" s="133" t="s">
        <v>186</v>
      </c>
    </row>
    <row r="128" spans="2:65" s="1" customFormat="1" ht="19.2">
      <c r="B128" s="28"/>
      <c r="D128" s="135" t="s">
        <v>128</v>
      </c>
      <c r="F128" s="136" t="s">
        <v>187</v>
      </c>
      <c r="L128" s="28"/>
      <c r="M128" s="137"/>
      <c r="T128" s="49"/>
      <c r="AT128" s="16" t="s">
        <v>128</v>
      </c>
      <c r="AU128" s="16" t="s">
        <v>80</v>
      </c>
    </row>
    <row r="129" spans="2:65" s="1" customFormat="1">
      <c r="B129" s="28"/>
      <c r="D129" s="138" t="s">
        <v>130</v>
      </c>
      <c r="F129" s="139" t="s">
        <v>188</v>
      </c>
      <c r="L129" s="28"/>
      <c r="M129" s="137"/>
      <c r="T129" s="49"/>
      <c r="AT129" s="16" t="s">
        <v>130</v>
      </c>
      <c r="AU129" s="16" t="s">
        <v>80</v>
      </c>
    </row>
    <row r="130" spans="2:65" s="12" customFormat="1">
      <c r="B130" s="140"/>
      <c r="D130" s="135" t="s">
        <v>132</v>
      </c>
      <c r="E130" s="141" t="s">
        <v>3</v>
      </c>
      <c r="F130" s="142" t="s">
        <v>189</v>
      </c>
      <c r="H130" s="143">
        <v>150</v>
      </c>
      <c r="L130" s="140"/>
      <c r="M130" s="144"/>
      <c r="T130" s="145"/>
      <c r="AT130" s="141" t="s">
        <v>132</v>
      </c>
      <c r="AU130" s="141" t="s">
        <v>80</v>
      </c>
      <c r="AV130" s="12" t="s">
        <v>80</v>
      </c>
      <c r="AW130" s="12" t="s">
        <v>31</v>
      </c>
      <c r="AX130" s="12" t="s">
        <v>78</v>
      </c>
      <c r="AY130" s="141" t="s">
        <v>119</v>
      </c>
    </row>
    <row r="131" spans="2:65" s="1" customFormat="1" ht="16.5" customHeight="1">
      <c r="B131" s="122"/>
      <c r="C131" s="123">
        <v>10</v>
      </c>
      <c r="D131" s="123" t="s">
        <v>121</v>
      </c>
      <c r="E131" s="124" t="s">
        <v>191</v>
      </c>
      <c r="F131" s="125" t="s">
        <v>192</v>
      </c>
      <c r="G131" s="126" t="s">
        <v>124</v>
      </c>
      <c r="H131" s="127">
        <v>150</v>
      </c>
      <c r="I131" s="128"/>
      <c r="J131" s="128">
        <f>ROUND(I131*H131,2)</f>
        <v>0</v>
      </c>
      <c r="K131" s="125" t="s">
        <v>125</v>
      </c>
      <c r="L131" s="28"/>
      <c r="M131" s="129" t="s">
        <v>3</v>
      </c>
      <c r="N131" s="130" t="s">
        <v>41</v>
      </c>
      <c r="O131" s="131">
        <v>5.8000000000000003E-2</v>
      </c>
      <c r="P131" s="131">
        <f>O131*H131</f>
        <v>8.7000000000000011</v>
      </c>
      <c r="Q131" s="131">
        <v>0</v>
      </c>
      <c r="R131" s="131">
        <f>Q131*H131</f>
        <v>0</v>
      </c>
      <c r="S131" s="131">
        <v>0</v>
      </c>
      <c r="T131" s="132">
        <f>S131*H131</f>
        <v>0</v>
      </c>
      <c r="AR131" s="133" t="s">
        <v>126</v>
      </c>
      <c r="AT131" s="133" t="s">
        <v>121</v>
      </c>
      <c r="AU131" s="133" t="s">
        <v>80</v>
      </c>
      <c r="AY131" s="16" t="s">
        <v>119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78</v>
      </c>
      <c r="BK131" s="134">
        <f>ROUND(I131*H131,2)</f>
        <v>0</v>
      </c>
      <c r="BL131" s="16" t="s">
        <v>126</v>
      </c>
      <c r="BM131" s="133" t="s">
        <v>193</v>
      </c>
    </row>
    <row r="132" spans="2:65" s="1" customFormat="1" ht="19.2">
      <c r="B132" s="28"/>
      <c r="D132" s="135" t="s">
        <v>128</v>
      </c>
      <c r="F132" s="136" t="s">
        <v>194</v>
      </c>
      <c r="L132" s="28"/>
      <c r="M132" s="137"/>
      <c r="T132" s="49"/>
      <c r="AT132" s="16" t="s">
        <v>128</v>
      </c>
      <c r="AU132" s="16" t="s">
        <v>80</v>
      </c>
    </row>
    <row r="133" spans="2:65" s="1" customFormat="1">
      <c r="B133" s="28"/>
      <c r="D133" s="138" t="s">
        <v>130</v>
      </c>
      <c r="F133" s="139" t="s">
        <v>195</v>
      </c>
      <c r="L133" s="28"/>
      <c r="M133" s="137"/>
      <c r="T133" s="49"/>
      <c r="AT133" s="16" t="s">
        <v>130</v>
      </c>
      <c r="AU133" s="16" t="s">
        <v>80</v>
      </c>
    </row>
    <row r="134" spans="2:65" s="12" customFormat="1">
      <c r="B134" s="140"/>
      <c r="D134" s="135" t="s">
        <v>132</v>
      </c>
      <c r="E134" s="141" t="s">
        <v>3</v>
      </c>
      <c r="F134" s="142" t="s">
        <v>189</v>
      </c>
      <c r="H134" s="143">
        <v>150</v>
      </c>
      <c r="L134" s="140"/>
      <c r="M134" s="144"/>
      <c r="T134" s="145"/>
      <c r="AT134" s="141" t="s">
        <v>132</v>
      </c>
      <c r="AU134" s="141" t="s">
        <v>80</v>
      </c>
      <c r="AV134" s="12" t="s">
        <v>80</v>
      </c>
      <c r="AW134" s="12" t="s">
        <v>31</v>
      </c>
      <c r="AX134" s="12" t="s">
        <v>78</v>
      </c>
      <c r="AY134" s="141" t="s">
        <v>119</v>
      </c>
    </row>
    <row r="135" spans="2:65" s="1" customFormat="1" ht="16.5" customHeight="1">
      <c r="B135" s="122"/>
      <c r="C135" s="152">
        <v>11</v>
      </c>
      <c r="D135" s="152" t="s">
        <v>197</v>
      </c>
      <c r="E135" s="153" t="s">
        <v>198</v>
      </c>
      <c r="F135" s="154" t="s">
        <v>199</v>
      </c>
      <c r="G135" s="155" t="s">
        <v>200</v>
      </c>
      <c r="H135" s="156">
        <v>3</v>
      </c>
      <c r="I135" s="157"/>
      <c r="J135" s="157">
        <f>ROUND(I135*H135,2)</f>
        <v>0</v>
      </c>
      <c r="K135" s="154" t="s">
        <v>125</v>
      </c>
      <c r="L135" s="158"/>
      <c r="M135" s="159" t="s">
        <v>3</v>
      </c>
      <c r="N135" s="160" t="s">
        <v>41</v>
      </c>
      <c r="O135" s="131">
        <v>0</v>
      </c>
      <c r="P135" s="131">
        <f>O135*H135</f>
        <v>0</v>
      </c>
      <c r="Q135" s="131">
        <v>1E-3</v>
      </c>
      <c r="R135" s="131">
        <f>Q135*H135</f>
        <v>3.0000000000000001E-3</v>
      </c>
      <c r="S135" s="131">
        <v>0</v>
      </c>
      <c r="T135" s="132">
        <f>S135*H135</f>
        <v>0</v>
      </c>
      <c r="AR135" s="133" t="s">
        <v>168</v>
      </c>
      <c r="AT135" s="133" t="s">
        <v>197</v>
      </c>
      <c r="AU135" s="133" t="s">
        <v>80</v>
      </c>
      <c r="AY135" s="16" t="s">
        <v>119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78</v>
      </c>
      <c r="BK135" s="134">
        <f>ROUND(I135*H135,2)</f>
        <v>0</v>
      </c>
      <c r="BL135" s="16" t="s">
        <v>126</v>
      </c>
      <c r="BM135" s="133" t="s">
        <v>201</v>
      </c>
    </row>
    <row r="136" spans="2:65" s="1" customFormat="1">
      <c r="B136" s="28"/>
      <c r="D136" s="135" t="s">
        <v>128</v>
      </c>
      <c r="F136" s="136" t="s">
        <v>199</v>
      </c>
      <c r="L136" s="28"/>
      <c r="M136" s="137"/>
      <c r="T136" s="49"/>
      <c r="AT136" s="16" t="s">
        <v>128</v>
      </c>
      <c r="AU136" s="16" t="s">
        <v>80</v>
      </c>
    </row>
    <row r="137" spans="2:65" s="12" customFormat="1">
      <c r="B137" s="140"/>
      <c r="D137" s="135" t="s">
        <v>132</v>
      </c>
      <c r="F137" s="142" t="s">
        <v>202</v>
      </c>
      <c r="H137" s="143">
        <v>3</v>
      </c>
      <c r="L137" s="140"/>
      <c r="M137" s="144"/>
      <c r="T137" s="145"/>
      <c r="AT137" s="141" t="s">
        <v>132</v>
      </c>
      <c r="AU137" s="141" t="s">
        <v>80</v>
      </c>
      <c r="AV137" s="12" t="s">
        <v>80</v>
      </c>
      <c r="AW137" s="12" t="s">
        <v>4</v>
      </c>
      <c r="AX137" s="12" t="s">
        <v>78</v>
      </c>
      <c r="AY137" s="141" t="s">
        <v>119</v>
      </c>
    </row>
    <row r="138" spans="2:65" s="1" customFormat="1" ht="21.75" customHeight="1">
      <c r="B138" s="122"/>
      <c r="C138" s="123">
        <v>12</v>
      </c>
      <c r="D138" s="123" t="s">
        <v>121</v>
      </c>
      <c r="E138" s="124" t="s">
        <v>204</v>
      </c>
      <c r="F138" s="125" t="s">
        <v>205</v>
      </c>
      <c r="G138" s="126" t="s">
        <v>124</v>
      </c>
      <c r="H138" s="127">
        <v>150</v>
      </c>
      <c r="I138" s="128"/>
      <c r="J138" s="128">
        <f>ROUND(I138*H138,2)</f>
        <v>0</v>
      </c>
      <c r="K138" s="125" t="s">
        <v>125</v>
      </c>
      <c r="L138" s="28"/>
      <c r="M138" s="129" t="s">
        <v>3</v>
      </c>
      <c r="N138" s="130" t="s">
        <v>41</v>
      </c>
      <c r="O138" s="131">
        <v>5.5E-2</v>
      </c>
      <c r="P138" s="131">
        <f>O138*H138</f>
        <v>8.25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126</v>
      </c>
      <c r="AT138" s="133" t="s">
        <v>121</v>
      </c>
      <c r="AU138" s="133" t="s">
        <v>80</v>
      </c>
      <c r="AY138" s="16" t="s">
        <v>119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78</v>
      </c>
      <c r="BK138" s="134">
        <f>ROUND(I138*H138,2)</f>
        <v>0</v>
      </c>
      <c r="BL138" s="16" t="s">
        <v>126</v>
      </c>
      <c r="BM138" s="133" t="s">
        <v>206</v>
      </c>
    </row>
    <row r="139" spans="2:65" s="1" customFormat="1">
      <c r="B139" s="28"/>
      <c r="D139" s="135" t="s">
        <v>128</v>
      </c>
      <c r="F139" s="136" t="s">
        <v>207</v>
      </c>
      <c r="L139" s="28"/>
      <c r="M139" s="137"/>
      <c r="T139" s="49"/>
      <c r="AT139" s="16" t="s">
        <v>128</v>
      </c>
      <c r="AU139" s="16" t="s">
        <v>80</v>
      </c>
    </row>
    <row r="140" spans="2:65" s="1" customFormat="1">
      <c r="B140" s="28"/>
      <c r="D140" s="138" t="s">
        <v>130</v>
      </c>
      <c r="F140" s="139" t="s">
        <v>208</v>
      </c>
      <c r="L140" s="28"/>
      <c r="M140" s="137"/>
      <c r="T140" s="49"/>
      <c r="AT140" s="16" t="s">
        <v>130</v>
      </c>
      <c r="AU140" s="16" t="s">
        <v>80</v>
      </c>
    </row>
    <row r="141" spans="2:65" s="12" customFormat="1">
      <c r="B141" s="140"/>
      <c r="D141" s="135" t="s">
        <v>132</v>
      </c>
      <c r="E141" s="141" t="s">
        <v>3</v>
      </c>
      <c r="F141" s="142" t="s">
        <v>189</v>
      </c>
      <c r="H141" s="143">
        <v>150</v>
      </c>
      <c r="L141" s="140"/>
      <c r="M141" s="144"/>
      <c r="T141" s="145"/>
      <c r="AT141" s="141" t="s">
        <v>132</v>
      </c>
      <c r="AU141" s="141" t="s">
        <v>80</v>
      </c>
      <c r="AV141" s="12" t="s">
        <v>80</v>
      </c>
      <c r="AW141" s="12" t="s">
        <v>31</v>
      </c>
      <c r="AX141" s="12" t="s">
        <v>78</v>
      </c>
      <c r="AY141" s="141" t="s">
        <v>119</v>
      </c>
    </row>
    <row r="142" spans="2:65" s="1" customFormat="1" ht="16.5" customHeight="1">
      <c r="B142" s="122"/>
      <c r="C142" s="152">
        <v>13</v>
      </c>
      <c r="D142" s="152" t="s">
        <v>197</v>
      </c>
      <c r="E142" s="153" t="s">
        <v>210</v>
      </c>
      <c r="F142" s="154" t="s">
        <v>211</v>
      </c>
      <c r="G142" s="155" t="s">
        <v>143</v>
      </c>
      <c r="H142" s="156">
        <v>7.65</v>
      </c>
      <c r="I142" s="157"/>
      <c r="J142" s="157">
        <f>ROUND(I142*H142,2)</f>
        <v>0</v>
      </c>
      <c r="K142" s="154" t="s">
        <v>125</v>
      </c>
      <c r="L142" s="158"/>
      <c r="M142" s="159" t="s">
        <v>3</v>
      </c>
      <c r="N142" s="160" t="s">
        <v>41</v>
      </c>
      <c r="O142" s="131">
        <v>0</v>
      </c>
      <c r="P142" s="131">
        <f>O142*H142</f>
        <v>0</v>
      </c>
      <c r="Q142" s="131">
        <v>0.21</v>
      </c>
      <c r="R142" s="131">
        <f>Q142*H142</f>
        <v>1.6065</v>
      </c>
      <c r="S142" s="131">
        <v>0</v>
      </c>
      <c r="T142" s="132">
        <f>S142*H142</f>
        <v>0</v>
      </c>
      <c r="AR142" s="133" t="s">
        <v>168</v>
      </c>
      <c r="AT142" s="133" t="s">
        <v>197</v>
      </c>
      <c r="AU142" s="133" t="s">
        <v>80</v>
      </c>
      <c r="AY142" s="16" t="s">
        <v>119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78</v>
      </c>
      <c r="BK142" s="134">
        <f>ROUND(I142*H142,2)</f>
        <v>0</v>
      </c>
      <c r="BL142" s="16" t="s">
        <v>126</v>
      </c>
      <c r="BM142" s="133" t="s">
        <v>212</v>
      </c>
    </row>
    <row r="143" spans="2:65" s="1" customFormat="1">
      <c r="B143" s="28"/>
      <c r="D143" s="135" t="s">
        <v>128</v>
      </c>
      <c r="F143" s="136" t="s">
        <v>211</v>
      </c>
      <c r="L143" s="28"/>
      <c r="M143" s="137"/>
      <c r="T143" s="49"/>
      <c r="AT143" s="16" t="s">
        <v>128</v>
      </c>
      <c r="AU143" s="16" t="s">
        <v>80</v>
      </c>
    </row>
    <row r="144" spans="2:65" s="12" customFormat="1">
      <c r="B144" s="140"/>
      <c r="D144" s="135" t="s">
        <v>132</v>
      </c>
      <c r="F144" s="142" t="s">
        <v>213</v>
      </c>
      <c r="H144" s="143">
        <v>7.65</v>
      </c>
      <c r="L144" s="140"/>
      <c r="M144" s="144"/>
      <c r="T144" s="145"/>
      <c r="AT144" s="141" t="s">
        <v>132</v>
      </c>
      <c r="AU144" s="141" t="s">
        <v>80</v>
      </c>
      <c r="AV144" s="12" t="s">
        <v>80</v>
      </c>
      <c r="AW144" s="12" t="s">
        <v>4</v>
      </c>
      <c r="AX144" s="12" t="s">
        <v>78</v>
      </c>
      <c r="AY144" s="141" t="s">
        <v>119</v>
      </c>
    </row>
    <row r="145" spans="2:65" s="11" customFormat="1" ht="22.8" customHeight="1">
      <c r="B145" s="111"/>
      <c r="D145" s="112" t="s">
        <v>69</v>
      </c>
      <c r="E145" s="120" t="s">
        <v>80</v>
      </c>
      <c r="F145" s="120" t="s">
        <v>214</v>
      </c>
      <c r="J145" s="121">
        <f>BK145</f>
        <v>0</v>
      </c>
      <c r="L145" s="111"/>
      <c r="M145" s="115"/>
      <c r="P145" s="116">
        <f>SUM(P146:P167)</f>
        <v>187.21125000000001</v>
      </c>
      <c r="R145" s="116">
        <f>SUM(R146:R167)</f>
        <v>552.24104250000005</v>
      </c>
      <c r="T145" s="117">
        <f>SUM(T146:T167)</f>
        <v>0</v>
      </c>
      <c r="AR145" s="112" t="s">
        <v>78</v>
      </c>
      <c r="AT145" s="118" t="s">
        <v>69</v>
      </c>
      <c r="AU145" s="118" t="s">
        <v>78</v>
      </c>
      <c r="AY145" s="112" t="s">
        <v>119</v>
      </c>
      <c r="BK145" s="119">
        <f>SUM(BK146:BK167)</f>
        <v>0</v>
      </c>
    </row>
    <row r="146" spans="2:65" s="1" customFormat="1" ht="16.5" customHeight="1">
      <c r="B146" s="122"/>
      <c r="C146" s="123">
        <v>14</v>
      </c>
      <c r="D146" s="123" t="s">
        <v>121</v>
      </c>
      <c r="E146" s="124" t="s">
        <v>216</v>
      </c>
      <c r="F146" s="125" t="s">
        <v>217</v>
      </c>
      <c r="G146" s="126" t="s">
        <v>124</v>
      </c>
      <c r="H146" s="127">
        <v>601</v>
      </c>
      <c r="I146" s="128"/>
      <c r="J146" s="128">
        <f>ROUND(I146*H146,2)</f>
        <v>0</v>
      </c>
      <c r="K146" s="125" t="s">
        <v>125</v>
      </c>
      <c r="L146" s="28"/>
      <c r="M146" s="129" t="s">
        <v>3</v>
      </c>
      <c r="N146" s="130" t="s">
        <v>41</v>
      </c>
      <c r="O146" s="131">
        <v>0.115</v>
      </c>
      <c r="P146" s="131">
        <f>O146*H146</f>
        <v>69.115000000000009</v>
      </c>
      <c r="Q146" s="131">
        <v>1E-4</v>
      </c>
      <c r="R146" s="131">
        <f>Q146*H146</f>
        <v>6.0100000000000001E-2</v>
      </c>
      <c r="S146" s="131">
        <v>0</v>
      </c>
      <c r="T146" s="132">
        <f>S146*H146</f>
        <v>0</v>
      </c>
      <c r="AR146" s="133" t="s">
        <v>126</v>
      </c>
      <c r="AT146" s="133" t="s">
        <v>121</v>
      </c>
      <c r="AU146" s="133" t="s">
        <v>80</v>
      </c>
      <c r="AY146" s="16" t="s">
        <v>119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78</v>
      </c>
      <c r="BK146" s="134">
        <f>ROUND(I146*H146,2)</f>
        <v>0</v>
      </c>
      <c r="BL146" s="16" t="s">
        <v>126</v>
      </c>
      <c r="BM146" s="133" t="s">
        <v>218</v>
      </c>
    </row>
    <row r="147" spans="2:65" s="1" customFormat="1" ht="19.2">
      <c r="B147" s="28"/>
      <c r="D147" s="135" t="s">
        <v>128</v>
      </c>
      <c r="F147" s="136" t="s">
        <v>219</v>
      </c>
      <c r="L147" s="28"/>
      <c r="M147" s="137"/>
      <c r="T147" s="49"/>
      <c r="AT147" s="16" t="s">
        <v>128</v>
      </c>
      <c r="AU147" s="16" t="s">
        <v>80</v>
      </c>
    </row>
    <row r="148" spans="2:65" s="1" customFormat="1">
      <c r="B148" s="28"/>
      <c r="D148" s="138" t="s">
        <v>130</v>
      </c>
      <c r="F148" s="139" t="s">
        <v>220</v>
      </c>
      <c r="L148" s="28"/>
      <c r="M148" s="137"/>
      <c r="T148" s="49"/>
      <c r="AT148" s="16" t="s">
        <v>130</v>
      </c>
      <c r="AU148" s="16" t="s">
        <v>80</v>
      </c>
    </row>
    <row r="149" spans="2:65" s="12" customFormat="1">
      <c r="B149" s="140"/>
      <c r="D149" s="135" t="s">
        <v>132</v>
      </c>
      <c r="E149" s="141" t="s">
        <v>3</v>
      </c>
      <c r="F149" s="142" t="s">
        <v>221</v>
      </c>
      <c r="H149" s="143">
        <v>560</v>
      </c>
      <c r="L149" s="140"/>
      <c r="M149" s="144"/>
      <c r="T149" s="145"/>
      <c r="AT149" s="141" t="s">
        <v>132</v>
      </c>
      <c r="AU149" s="141" t="s">
        <v>80</v>
      </c>
      <c r="AV149" s="12" t="s">
        <v>80</v>
      </c>
      <c r="AW149" s="12" t="s">
        <v>31</v>
      </c>
      <c r="AX149" s="12" t="s">
        <v>70</v>
      </c>
      <c r="AY149" s="141" t="s">
        <v>119</v>
      </c>
    </row>
    <row r="150" spans="2:65" s="12" customFormat="1">
      <c r="B150" s="140"/>
      <c r="D150" s="135" t="s">
        <v>132</v>
      </c>
      <c r="E150" s="141" t="s">
        <v>3</v>
      </c>
      <c r="F150" s="142" t="s">
        <v>222</v>
      </c>
      <c r="H150" s="143">
        <v>41</v>
      </c>
      <c r="L150" s="140"/>
      <c r="M150" s="144"/>
      <c r="T150" s="145"/>
      <c r="AT150" s="141" t="s">
        <v>132</v>
      </c>
      <c r="AU150" s="141" t="s">
        <v>80</v>
      </c>
      <c r="AV150" s="12" t="s">
        <v>80</v>
      </c>
      <c r="AW150" s="12" t="s">
        <v>31</v>
      </c>
      <c r="AX150" s="12" t="s">
        <v>70</v>
      </c>
      <c r="AY150" s="141" t="s">
        <v>119</v>
      </c>
    </row>
    <row r="151" spans="2:65" s="13" customFormat="1">
      <c r="B151" s="146"/>
      <c r="D151" s="135" t="s">
        <v>132</v>
      </c>
      <c r="E151" s="147" t="s">
        <v>3</v>
      </c>
      <c r="F151" s="148" t="s">
        <v>153</v>
      </c>
      <c r="H151" s="149">
        <v>601</v>
      </c>
      <c r="L151" s="146"/>
      <c r="M151" s="150"/>
      <c r="T151" s="151"/>
      <c r="AT151" s="147" t="s">
        <v>132</v>
      </c>
      <c r="AU151" s="147" t="s">
        <v>80</v>
      </c>
      <c r="AV151" s="13" t="s">
        <v>126</v>
      </c>
      <c r="AW151" s="13" t="s">
        <v>31</v>
      </c>
      <c r="AX151" s="13" t="s">
        <v>78</v>
      </c>
      <c r="AY151" s="147" t="s">
        <v>119</v>
      </c>
    </row>
    <row r="152" spans="2:65" s="1" customFormat="1" ht="16.5" customHeight="1">
      <c r="B152" s="122"/>
      <c r="C152" s="152">
        <v>15</v>
      </c>
      <c r="D152" s="152" t="s">
        <v>197</v>
      </c>
      <c r="E152" s="153" t="s">
        <v>223</v>
      </c>
      <c r="F152" s="154" t="s">
        <v>224</v>
      </c>
      <c r="G152" s="155" t="s">
        <v>124</v>
      </c>
      <c r="H152" s="156">
        <v>711.88499999999999</v>
      </c>
      <c r="I152" s="157"/>
      <c r="J152" s="157">
        <f>ROUND(I152*H152,2)</f>
        <v>0</v>
      </c>
      <c r="K152" s="154" t="s">
        <v>125</v>
      </c>
      <c r="L152" s="158"/>
      <c r="M152" s="159" t="s">
        <v>3</v>
      </c>
      <c r="N152" s="160" t="s">
        <v>41</v>
      </c>
      <c r="O152" s="131">
        <v>0</v>
      </c>
      <c r="P152" s="131">
        <f>O152*H152</f>
        <v>0</v>
      </c>
      <c r="Q152" s="131">
        <v>5.0000000000000001E-4</v>
      </c>
      <c r="R152" s="131">
        <f>Q152*H152</f>
        <v>0.3559425</v>
      </c>
      <c r="S152" s="131">
        <v>0</v>
      </c>
      <c r="T152" s="132">
        <f>S152*H152</f>
        <v>0</v>
      </c>
      <c r="AR152" s="133" t="s">
        <v>168</v>
      </c>
      <c r="AT152" s="133" t="s">
        <v>197</v>
      </c>
      <c r="AU152" s="133" t="s">
        <v>80</v>
      </c>
      <c r="AY152" s="16" t="s">
        <v>119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78</v>
      </c>
      <c r="BK152" s="134">
        <f>ROUND(I152*H152,2)</f>
        <v>0</v>
      </c>
      <c r="BL152" s="16" t="s">
        <v>126</v>
      </c>
      <c r="BM152" s="133" t="s">
        <v>225</v>
      </c>
    </row>
    <row r="153" spans="2:65" s="1" customFormat="1">
      <c r="B153" s="28"/>
      <c r="D153" s="135" t="s">
        <v>128</v>
      </c>
      <c r="F153" s="136" t="s">
        <v>224</v>
      </c>
      <c r="L153" s="28"/>
      <c r="M153" s="137"/>
      <c r="T153" s="49"/>
      <c r="AT153" s="16" t="s">
        <v>128</v>
      </c>
      <c r="AU153" s="16" t="s">
        <v>80</v>
      </c>
    </row>
    <row r="154" spans="2:65" s="12" customFormat="1">
      <c r="B154" s="140"/>
      <c r="D154" s="135" t="s">
        <v>132</v>
      </c>
      <c r="F154" s="142" t="s">
        <v>226</v>
      </c>
      <c r="H154" s="143">
        <v>711.88499999999999</v>
      </c>
      <c r="L154" s="140"/>
      <c r="M154" s="144"/>
      <c r="T154" s="145"/>
      <c r="AT154" s="141" t="s">
        <v>132</v>
      </c>
      <c r="AU154" s="141" t="s">
        <v>80</v>
      </c>
      <c r="AV154" s="12" t="s">
        <v>80</v>
      </c>
      <c r="AW154" s="12" t="s">
        <v>4</v>
      </c>
      <c r="AX154" s="12" t="s">
        <v>78</v>
      </c>
      <c r="AY154" s="141" t="s">
        <v>119</v>
      </c>
    </row>
    <row r="155" spans="2:65" s="1" customFormat="1" ht="16.5" customHeight="1">
      <c r="B155" s="122"/>
      <c r="C155" s="123">
        <v>16</v>
      </c>
      <c r="D155" s="123" t="s">
        <v>121</v>
      </c>
      <c r="E155" s="124" t="s">
        <v>228</v>
      </c>
      <c r="F155" s="125" t="s">
        <v>217</v>
      </c>
      <c r="G155" s="126" t="s">
        <v>124</v>
      </c>
      <c r="H155" s="127">
        <v>560</v>
      </c>
      <c r="I155" s="128"/>
      <c r="J155" s="128">
        <f>ROUND(I155*H155,2)</f>
        <v>0</v>
      </c>
      <c r="K155" s="125" t="s">
        <v>3</v>
      </c>
      <c r="L155" s="28"/>
      <c r="M155" s="129" t="s">
        <v>3</v>
      </c>
      <c r="N155" s="130" t="s">
        <v>41</v>
      </c>
      <c r="O155" s="131">
        <v>0.115</v>
      </c>
      <c r="P155" s="131">
        <f>O155*H155</f>
        <v>64.400000000000006</v>
      </c>
      <c r="Q155" s="131">
        <v>1E-4</v>
      </c>
      <c r="R155" s="131">
        <f>Q155*H155</f>
        <v>5.6000000000000001E-2</v>
      </c>
      <c r="S155" s="131">
        <v>0</v>
      </c>
      <c r="T155" s="132">
        <f>S155*H155</f>
        <v>0</v>
      </c>
      <c r="AR155" s="133" t="s">
        <v>126</v>
      </c>
      <c r="AT155" s="133" t="s">
        <v>121</v>
      </c>
      <c r="AU155" s="133" t="s">
        <v>80</v>
      </c>
      <c r="AY155" s="16" t="s">
        <v>119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78</v>
      </c>
      <c r="BK155" s="134">
        <f>ROUND(I155*H155,2)</f>
        <v>0</v>
      </c>
      <c r="BL155" s="16" t="s">
        <v>126</v>
      </c>
      <c r="BM155" s="133" t="s">
        <v>229</v>
      </c>
    </row>
    <row r="156" spans="2:65" s="1" customFormat="1" ht="19.2">
      <c r="B156" s="28"/>
      <c r="D156" s="135" t="s">
        <v>128</v>
      </c>
      <c r="F156" s="136" t="s">
        <v>230</v>
      </c>
      <c r="L156" s="28"/>
      <c r="M156" s="137"/>
      <c r="T156" s="49"/>
      <c r="AT156" s="16" t="s">
        <v>128</v>
      </c>
      <c r="AU156" s="16" t="s">
        <v>80</v>
      </c>
    </row>
    <row r="157" spans="2:65" s="12" customFormat="1">
      <c r="B157" s="140"/>
      <c r="D157" s="135" t="s">
        <v>132</v>
      </c>
      <c r="E157" s="141" t="s">
        <v>3</v>
      </c>
      <c r="F157" s="142" t="s">
        <v>231</v>
      </c>
      <c r="H157" s="143">
        <v>560</v>
      </c>
      <c r="L157" s="140"/>
      <c r="M157" s="144"/>
      <c r="T157" s="145"/>
      <c r="AT157" s="141" t="s">
        <v>132</v>
      </c>
      <c r="AU157" s="141" t="s">
        <v>80</v>
      </c>
      <c r="AV157" s="12" t="s">
        <v>80</v>
      </c>
      <c r="AW157" s="12" t="s">
        <v>31</v>
      </c>
      <c r="AX157" s="12" t="s">
        <v>78</v>
      </c>
      <c r="AY157" s="141" t="s">
        <v>119</v>
      </c>
    </row>
    <row r="158" spans="2:65" s="1" customFormat="1" ht="16.5" customHeight="1">
      <c r="B158" s="122"/>
      <c r="C158" s="152">
        <v>17</v>
      </c>
      <c r="D158" s="152" t="s">
        <v>197</v>
      </c>
      <c r="E158" s="153" t="s">
        <v>233</v>
      </c>
      <c r="F158" s="154" t="s">
        <v>224</v>
      </c>
      <c r="G158" s="155" t="s">
        <v>124</v>
      </c>
      <c r="H158" s="156">
        <v>588</v>
      </c>
      <c r="I158" s="157"/>
      <c r="J158" s="157">
        <f>ROUND(I158*H158,2)</f>
        <v>0</v>
      </c>
      <c r="K158" s="154" t="s">
        <v>3</v>
      </c>
      <c r="L158" s="158"/>
      <c r="M158" s="159" t="s">
        <v>3</v>
      </c>
      <c r="N158" s="160" t="s">
        <v>41</v>
      </c>
      <c r="O158" s="131">
        <v>0</v>
      </c>
      <c r="P158" s="131">
        <f>O158*H158</f>
        <v>0</v>
      </c>
      <c r="Q158" s="131">
        <v>5.0000000000000001E-4</v>
      </c>
      <c r="R158" s="131">
        <f>Q158*H158</f>
        <v>0.29399999999999998</v>
      </c>
      <c r="S158" s="131">
        <v>0</v>
      </c>
      <c r="T158" s="132">
        <f>S158*H158</f>
        <v>0</v>
      </c>
      <c r="AR158" s="133" t="s">
        <v>168</v>
      </c>
      <c r="AT158" s="133" t="s">
        <v>197</v>
      </c>
      <c r="AU158" s="133" t="s">
        <v>80</v>
      </c>
      <c r="AY158" s="16" t="s">
        <v>119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78</v>
      </c>
      <c r="BK158" s="134">
        <f>ROUND(I158*H158,2)</f>
        <v>0</v>
      </c>
      <c r="BL158" s="16" t="s">
        <v>126</v>
      </c>
      <c r="BM158" s="133" t="s">
        <v>234</v>
      </c>
    </row>
    <row r="159" spans="2:65" s="1" customFormat="1">
      <c r="B159" s="28"/>
      <c r="D159" s="135" t="s">
        <v>128</v>
      </c>
      <c r="F159" s="136" t="s">
        <v>235</v>
      </c>
      <c r="L159" s="28"/>
      <c r="M159" s="137"/>
      <c r="T159" s="49"/>
      <c r="AT159" s="16" t="s">
        <v>128</v>
      </c>
      <c r="AU159" s="16" t="s">
        <v>80</v>
      </c>
    </row>
    <row r="160" spans="2:65" s="12" customFormat="1">
      <c r="B160" s="140"/>
      <c r="D160" s="135" t="s">
        <v>132</v>
      </c>
      <c r="E160" s="141" t="s">
        <v>3</v>
      </c>
      <c r="F160" s="142" t="s">
        <v>231</v>
      </c>
      <c r="H160" s="143">
        <v>560</v>
      </c>
      <c r="L160" s="140"/>
      <c r="M160" s="144"/>
      <c r="T160" s="145"/>
      <c r="AT160" s="141" t="s">
        <v>132</v>
      </c>
      <c r="AU160" s="141" t="s">
        <v>80</v>
      </c>
      <c r="AV160" s="12" t="s">
        <v>80</v>
      </c>
      <c r="AW160" s="12" t="s">
        <v>31</v>
      </c>
      <c r="AX160" s="12" t="s">
        <v>78</v>
      </c>
      <c r="AY160" s="141" t="s">
        <v>119</v>
      </c>
    </row>
    <row r="161" spans="2:65" s="12" customFormat="1">
      <c r="B161" s="140"/>
      <c r="D161" s="135" t="s">
        <v>132</v>
      </c>
      <c r="F161" s="142" t="s">
        <v>236</v>
      </c>
      <c r="H161" s="143">
        <v>588</v>
      </c>
      <c r="L161" s="140"/>
      <c r="M161" s="144"/>
      <c r="T161" s="145"/>
      <c r="AT161" s="141" t="s">
        <v>132</v>
      </c>
      <c r="AU161" s="141" t="s">
        <v>80</v>
      </c>
      <c r="AV161" s="12" t="s">
        <v>80</v>
      </c>
      <c r="AW161" s="12" t="s">
        <v>4</v>
      </c>
      <c r="AX161" s="12" t="s">
        <v>78</v>
      </c>
      <c r="AY161" s="141" t="s">
        <v>119</v>
      </c>
    </row>
    <row r="162" spans="2:65" s="1" customFormat="1" ht="21.75" customHeight="1">
      <c r="B162" s="122"/>
      <c r="C162" s="123">
        <v>18</v>
      </c>
      <c r="D162" s="123" t="s">
        <v>121</v>
      </c>
      <c r="E162" s="124" t="s">
        <v>238</v>
      </c>
      <c r="F162" s="125" t="s">
        <v>239</v>
      </c>
      <c r="G162" s="126" t="s">
        <v>143</v>
      </c>
      <c r="H162" s="127">
        <v>290.25</v>
      </c>
      <c r="I162" s="128"/>
      <c r="J162" s="128">
        <f>ROUND(I162*H162,2)</f>
        <v>0</v>
      </c>
      <c r="K162" s="125" t="s">
        <v>125</v>
      </c>
      <c r="L162" s="28"/>
      <c r="M162" s="129" t="s">
        <v>3</v>
      </c>
      <c r="N162" s="130" t="s">
        <v>41</v>
      </c>
      <c r="O162" s="131">
        <v>0.185</v>
      </c>
      <c r="P162" s="131">
        <f>O162*H162</f>
        <v>53.696249999999999</v>
      </c>
      <c r="Q162" s="131">
        <v>1.9</v>
      </c>
      <c r="R162" s="131">
        <f>Q162*H162</f>
        <v>551.47500000000002</v>
      </c>
      <c r="S162" s="131">
        <v>0</v>
      </c>
      <c r="T162" s="132">
        <f>S162*H162</f>
        <v>0</v>
      </c>
      <c r="AR162" s="133" t="s">
        <v>126</v>
      </c>
      <c r="AT162" s="133" t="s">
        <v>121</v>
      </c>
      <c r="AU162" s="133" t="s">
        <v>80</v>
      </c>
      <c r="AY162" s="16" t="s">
        <v>119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6" t="s">
        <v>78</v>
      </c>
      <c r="BK162" s="134">
        <f>ROUND(I162*H162,2)</f>
        <v>0</v>
      </c>
      <c r="BL162" s="16" t="s">
        <v>126</v>
      </c>
      <c r="BM162" s="133" t="s">
        <v>240</v>
      </c>
    </row>
    <row r="163" spans="2:65" s="1" customFormat="1">
      <c r="B163" s="28"/>
      <c r="D163" s="135" t="s">
        <v>128</v>
      </c>
      <c r="F163" s="136" t="s">
        <v>239</v>
      </c>
      <c r="L163" s="28"/>
      <c r="M163" s="137"/>
      <c r="T163" s="49"/>
      <c r="AT163" s="16" t="s">
        <v>128</v>
      </c>
      <c r="AU163" s="16" t="s">
        <v>80</v>
      </c>
    </row>
    <row r="164" spans="2:65" s="1" customFormat="1">
      <c r="B164" s="28"/>
      <c r="D164" s="138" t="s">
        <v>130</v>
      </c>
      <c r="F164" s="139" t="s">
        <v>241</v>
      </c>
      <c r="L164" s="28"/>
      <c r="M164" s="137"/>
      <c r="T164" s="49"/>
      <c r="AT164" s="16" t="s">
        <v>130</v>
      </c>
      <c r="AU164" s="16" t="s">
        <v>80</v>
      </c>
    </row>
    <row r="165" spans="2:65" s="12" customFormat="1">
      <c r="B165" s="140"/>
      <c r="D165" s="135" t="s">
        <v>132</v>
      </c>
      <c r="E165" s="141" t="s">
        <v>3</v>
      </c>
      <c r="F165" s="142" t="s">
        <v>151</v>
      </c>
      <c r="H165" s="143">
        <v>280</v>
      </c>
      <c r="L165" s="140"/>
      <c r="M165" s="144"/>
      <c r="T165" s="145"/>
      <c r="AT165" s="141" t="s">
        <v>132</v>
      </c>
      <c r="AU165" s="141" t="s">
        <v>80</v>
      </c>
      <c r="AV165" s="12" t="s">
        <v>80</v>
      </c>
      <c r="AW165" s="12" t="s">
        <v>31</v>
      </c>
      <c r="AX165" s="12" t="s">
        <v>70</v>
      </c>
      <c r="AY165" s="141" t="s">
        <v>119</v>
      </c>
    </row>
    <row r="166" spans="2:65" s="12" customFormat="1">
      <c r="B166" s="140"/>
      <c r="D166" s="135" t="s">
        <v>132</v>
      </c>
      <c r="E166" s="141" t="s">
        <v>3</v>
      </c>
      <c r="F166" s="142" t="s">
        <v>152</v>
      </c>
      <c r="H166" s="143">
        <v>10.25</v>
      </c>
      <c r="L166" s="140"/>
      <c r="M166" s="144"/>
      <c r="T166" s="145"/>
      <c r="AT166" s="141" t="s">
        <v>132</v>
      </c>
      <c r="AU166" s="141" t="s">
        <v>80</v>
      </c>
      <c r="AV166" s="12" t="s">
        <v>80</v>
      </c>
      <c r="AW166" s="12" t="s">
        <v>31</v>
      </c>
      <c r="AX166" s="12" t="s">
        <v>70</v>
      </c>
      <c r="AY166" s="141" t="s">
        <v>119</v>
      </c>
    </row>
    <row r="167" spans="2:65" s="13" customFormat="1">
      <c r="B167" s="146"/>
      <c r="D167" s="135" t="s">
        <v>132</v>
      </c>
      <c r="E167" s="147" t="s">
        <v>3</v>
      </c>
      <c r="F167" s="148" t="s">
        <v>153</v>
      </c>
      <c r="H167" s="149">
        <v>290.25</v>
      </c>
      <c r="L167" s="146"/>
      <c r="M167" s="150"/>
      <c r="T167" s="151"/>
      <c r="AT167" s="147" t="s">
        <v>132</v>
      </c>
      <c r="AU167" s="147" t="s">
        <v>80</v>
      </c>
      <c r="AV167" s="13" t="s">
        <v>126</v>
      </c>
      <c r="AW167" s="13" t="s">
        <v>31</v>
      </c>
      <c r="AX167" s="13" t="s">
        <v>78</v>
      </c>
      <c r="AY167" s="147" t="s">
        <v>119</v>
      </c>
    </row>
    <row r="168" spans="2:65" s="11" customFormat="1" ht="22.8" customHeight="1">
      <c r="B168" s="111"/>
      <c r="D168" s="112" t="s">
        <v>69</v>
      </c>
      <c r="E168" s="120" t="s">
        <v>154</v>
      </c>
      <c r="F168" s="120" t="s">
        <v>242</v>
      </c>
      <c r="J168" s="121">
        <f>BK168</f>
        <v>0</v>
      </c>
      <c r="L168" s="111"/>
      <c r="M168" s="115"/>
      <c r="P168" s="116">
        <f>SUM(P169:P181)</f>
        <v>372.947</v>
      </c>
      <c r="R168" s="116">
        <f>SUM(R169:R181)</f>
        <v>138.51599999999999</v>
      </c>
      <c r="T168" s="117">
        <f>SUM(T169:T181)</f>
        <v>0</v>
      </c>
      <c r="AR168" s="112" t="s">
        <v>78</v>
      </c>
      <c r="AT168" s="118" t="s">
        <v>69</v>
      </c>
      <c r="AU168" s="118" t="s">
        <v>78</v>
      </c>
      <c r="AY168" s="112" t="s">
        <v>119</v>
      </c>
      <c r="BK168" s="119">
        <f>SUM(BK169:BK181)</f>
        <v>0</v>
      </c>
    </row>
    <row r="169" spans="2:65" s="1" customFormat="1" ht="16.5" customHeight="1">
      <c r="B169" s="122"/>
      <c r="C169" s="123">
        <v>19</v>
      </c>
      <c r="D169" s="123" t="s">
        <v>121</v>
      </c>
      <c r="E169" s="124" t="s">
        <v>244</v>
      </c>
      <c r="F169" s="125" t="s">
        <v>245</v>
      </c>
      <c r="G169" s="126" t="s">
        <v>124</v>
      </c>
      <c r="H169" s="127">
        <v>41</v>
      </c>
      <c r="I169" s="128"/>
      <c r="J169" s="128">
        <f>ROUND(I169*H169,2)</f>
        <v>0</v>
      </c>
      <c r="K169" s="125" t="s">
        <v>3</v>
      </c>
      <c r="L169" s="28"/>
      <c r="M169" s="129" t="s">
        <v>3</v>
      </c>
      <c r="N169" s="130" t="s">
        <v>41</v>
      </c>
      <c r="O169" s="131">
        <v>2.7E-2</v>
      </c>
      <c r="P169" s="131">
        <f>O169*H169</f>
        <v>1.107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126</v>
      </c>
      <c r="AT169" s="133" t="s">
        <v>121</v>
      </c>
      <c r="AU169" s="133" t="s">
        <v>80</v>
      </c>
      <c r="AY169" s="16" t="s">
        <v>119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78</v>
      </c>
      <c r="BK169" s="134">
        <f>ROUND(I169*H169,2)</f>
        <v>0</v>
      </c>
      <c r="BL169" s="16" t="s">
        <v>126</v>
      </c>
      <c r="BM169" s="133" t="s">
        <v>246</v>
      </c>
    </row>
    <row r="170" spans="2:65" s="1" customFormat="1" ht="19.2">
      <c r="B170" s="28"/>
      <c r="D170" s="135" t="s">
        <v>128</v>
      </c>
      <c r="F170" s="136" t="s">
        <v>247</v>
      </c>
      <c r="L170" s="28"/>
      <c r="M170" s="137"/>
      <c r="T170" s="49"/>
      <c r="AT170" s="16" t="s">
        <v>128</v>
      </c>
      <c r="AU170" s="16" t="s">
        <v>80</v>
      </c>
    </row>
    <row r="171" spans="2:65" s="12" customFormat="1">
      <c r="B171" s="140"/>
      <c r="D171" s="135" t="s">
        <v>132</v>
      </c>
      <c r="E171" s="141" t="s">
        <v>3</v>
      </c>
      <c r="F171" s="142" t="s">
        <v>248</v>
      </c>
      <c r="H171" s="143">
        <v>41</v>
      </c>
      <c r="L171" s="140"/>
      <c r="M171" s="144"/>
      <c r="T171" s="145"/>
      <c r="AT171" s="141" t="s">
        <v>132</v>
      </c>
      <c r="AU171" s="141" t="s">
        <v>80</v>
      </c>
      <c r="AV171" s="12" t="s">
        <v>80</v>
      </c>
      <c r="AW171" s="12" t="s">
        <v>31</v>
      </c>
      <c r="AX171" s="12" t="s">
        <v>78</v>
      </c>
      <c r="AY171" s="141" t="s">
        <v>119</v>
      </c>
    </row>
    <row r="172" spans="2:65" s="1" customFormat="1" ht="16.5" customHeight="1">
      <c r="B172" s="122"/>
      <c r="C172" s="123">
        <v>20</v>
      </c>
      <c r="D172" s="123" t="s">
        <v>121</v>
      </c>
      <c r="E172" s="124" t="s">
        <v>250</v>
      </c>
      <c r="F172" s="125" t="s">
        <v>251</v>
      </c>
      <c r="G172" s="126" t="s">
        <v>124</v>
      </c>
      <c r="H172" s="127">
        <v>560</v>
      </c>
      <c r="I172" s="128"/>
      <c r="J172" s="128">
        <f>ROUND(I172*H172,2)</f>
        <v>0</v>
      </c>
      <c r="K172" s="125" t="s">
        <v>3</v>
      </c>
      <c r="L172" s="28"/>
      <c r="M172" s="129" t="s">
        <v>3</v>
      </c>
      <c r="N172" s="130" t="s">
        <v>41</v>
      </c>
      <c r="O172" s="131">
        <v>2.8000000000000001E-2</v>
      </c>
      <c r="P172" s="131">
        <f>O172*H172</f>
        <v>15.68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126</v>
      </c>
      <c r="AT172" s="133" t="s">
        <v>121</v>
      </c>
      <c r="AU172" s="133" t="s">
        <v>80</v>
      </c>
      <c r="AY172" s="16" t="s">
        <v>119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6" t="s">
        <v>78</v>
      </c>
      <c r="BK172" s="134">
        <f>ROUND(I172*H172,2)</f>
        <v>0</v>
      </c>
      <c r="BL172" s="16" t="s">
        <v>126</v>
      </c>
      <c r="BM172" s="133" t="s">
        <v>252</v>
      </c>
    </row>
    <row r="173" spans="2:65" s="1" customFormat="1" ht="19.2">
      <c r="B173" s="28"/>
      <c r="D173" s="135" t="s">
        <v>128</v>
      </c>
      <c r="F173" s="136" t="s">
        <v>253</v>
      </c>
      <c r="L173" s="28"/>
      <c r="M173" s="137"/>
      <c r="T173" s="49"/>
      <c r="AT173" s="16" t="s">
        <v>128</v>
      </c>
      <c r="AU173" s="16" t="s">
        <v>80</v>
      </c>
    </row>
    <row r="174" spans="2:65" s="12" customFormat="1">
      <c r="B174" s="140"/>
      <c r="D174" s="135" t="s">
        <v>132</v>
      </c>
      <c r="E174" s="141" t="s">
        <v>3</v>
      </c>
      <c r="F174" s="142" t="s">
        <v>231</v>
      </c>
      <c r="H174" s="143">
        <v>560</v>
      </c>
      <c r="L174" s="140"/>
      <c r="M174" s="144"/>
      <c r="T174" s="145"/>
      <c r="AT174" s="141" t="s">
        <v>132</v>
      </c>
      <c r="AU174" s="141" t="s">
        <v>80</v>
      </c>
      <c r="AV174" s="12" t="s">
        <v>80</v>
      </c>
      <c r="AW174" s="12" t="s">
        <v>31</v>
      </c>
      <c r="AX174" s="12" t="s">
        <v>78</v>
      </c>
      <c r="AY174" s="141" t="s">
        <v>119</v>
      </c>
    </row>
    <row r="175" spans="2:65" s="1" customFormat="1" ht="16.5" customHeight="1">
      <c r="B175" s="122"/>
      <c r="C175" s="123">
        <v>21</v>
      </c>
      <c r="D175" s="123" t="s">
        <v>121</v>
      </c>
      <c r="E175" s="124" t="s">
        <v>255</v>
      </c>
      <c r="F175" s="125" t="s">
        <v>256</v>
      </c>
      <c r="G175" s="126" t="s">
        <v>124</v>
      </c>
      <c r="H175" s="127">
        <v>560</v>
      </c>
      <c r="I175" s="128"/>
      <c r="J175" s="128">
        <f>ROUND(I175*H175,2)</f>
        <v>0</v>
      </c>
      <c r="K175" s="125" t="s">
        <v>125</v>
      </c>
      <c r="L175" s="28"/>
      <c r="M175" s="129" t="s">
        <v>3</v>
      </c>
      <c r="N175" s="130" t="s">
        <v>41</v>
      </c>
      <c r="O175" s="131">
        <v>0.63600000000000001</v>
      </c>
      <c r="P175" s="131">
        <f>O175*H175</f>
        <v>356.16</v>
      </c>
      <c r="Q175" s="131">
        <v>9.8000000000000004E-2</v>
      </c>
      <c r="R175" s="131">
        <f>Q175*H175</f>
        <v>54.88</v>
      </c>
      <c r="S175" s="131">
        <v>0</v>
      </c>
      <c r="T175" s="132">
        <f>S175*H175</f>
        <v>0</v>
      </c>
      <c r="AR175" s="133" t="s">
        <v>126</v>
      </c>
      <c r="AT175" s="133" t="s">
        <v>121</v>
      </c>
      <c r="AU175" s="133" t="s">
        <v>80</v>
      </c>
      <c r="AY175" s="16" t="s">
        <v>119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78</v>
      </c>
      <c r="BK175" s="134">
        <f>ROUND(I175*H175,2)</f>
        <v>0</v>
      </c>
      <c r="BL175" s="16" t="s">
        <v>126</v>
      </c>
      <c r="BM175" s="133" t="s">
        <v>257</v>
      </c>
    </row>
    <row r="176" spans="2:65" s="1" customFormat="1" ht="19.2">
      <c r="B176" s="28"/>
      <c r="D176" s="135" t="s">
        <v>128</v>
      </c>
      <c r="F176" s="136" t="s">
        <v>258</v>
      </c>
      <c r="L176" s="28"/>
      <c r="M176" s="137"/>
      <c r="T176" s="49"/>
      <c r="AT176" s="16" t="s">
        <v>128</v>
      </c>
      <c r="AU176" s="16" t="s">
        <v>80</v>
      </c>
    </row>
    <row r="177" spans="2:65" s="1" customFormat="1">
      <c r="B177" s="28"/>
      <c r="D177" s="138" t="s">
        <v>130</v>
      </c>
      <c r="F177" s="139" t="s">
        <v>259</v>
      </c>
      <c r="L177" s="28"/>
      <c r="M177" s="137"/>
      <c r="T177" s="49"/>
      <c r="AT177" s="16" t="s">
        <v>130</v>
      </c>
      <c r="AU177" s="16" t="s">
        <v>80</v>
      </c>
    </row>
    <row r="178" spans="2:65" s="12" customFormat="1">
      <c r="B178" s="140"/>
      <c r="D178" s="135" t="s">
        <v>132</v>
      </c>
      <c r="E178" s="141" t="s">
        <v>3</v>
      </c>
      <c r="F178" s="142" t="s">
        <v>231</v>
      </c>
      <c r="H178" s="143">
        <v>560</v>
      </c>
      <c r="L178" s="140"/>
      <c r="M178" s="144"/>
      <c r="T178" s="145"/>
      <c r="AT178" s="141" t="s">
        <v>132</v>
      </c>
      <c r="AU178" s="141" t="s">
        <v>80</v>
      </c>
      <c r="AV178" s="12" t="s">
        <v>80</v>
      </c>
      <c r="AW178" s="12" t="s">
        <v>31</v>
      </c>
      <c r="AX178" s="12" t="s">
        <v>78</v>
      </c>
      <c r="AY178" s="141" t="s">
        <v>119</v>
      </c>
    </row>
    <row r="179" spans="2:65" s="1" customFormat="1" ht="16.5" customHeight="1">
      <c r="B179" s="122"/>
      <c r="C179" s="152">
        <v>22</v>
      </c>
      <c r="D179" s="152" t="s">
        <v>197</v>
      </c>
      <c r="E179" s="153" t="s">
        <v>260</v>
      </c>
      <c r="F179" s="154" t="s">
        <v>261</v>
      </c>
      <c r="G179" s="155" t="s">
        <v>124</v>
      </c>
      <c r="H179" s="156">
        <v>576.79999999999995</v>
      </c>
      <c r="I179" s="157"/>
      <c r="J179" s="157">
        <f>ROUND(I179*H179,2)</f>
        <v>0</v>
      </c>
      <c r="K179" s="154" t="s">
        <v>125</v>
      </c>
      <c r="L179" s="158"/>
      <c r="M179" s="159" t="s">
        <v>3</v>
      </c>
      <c r="N179" s="160" t="s">
        <v>41</v>
      </c>
      <c r="O179" s="131">
        <v>0</v>
      </c>
      <c r="P179" s="131">
        <f>O179*H179</f>
        <v>0</v>
      </c>
      <c r="Q179" s="131">
        <v>0.14499999999999999</v>
      </c>
      <c r="R179" s="131">
        <f>Q179*H179</f>
        <v>83.635999999999981</v>
      </c>
      <c r="S179" s="131">
        <v>0</v>
      </c>
      <c r="T179" s="132">
        <f>S179*H179</f>
        <v>0</v>
      </c>
      <c r="AR179" s="133" t="s">
        <v>168</v>
      </c>
      <c r="AT179" s="133" t="s">
        <v>197</v>
      </c>
      <c r="AU179" s="133" t="s">
        <v>80</v>
      </c>
      <c r="AY179" s="16" t="s">
        <v>119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78</v>
      </c>
      <c r="BK179" s="134">
        <f>ROUND(I179*H179,2)</f>
        <v>0</v>
      </c>
      <c r="BL179" s="16" t="s">
        <v>126</v>
      </c>
      <c r="BM179" s="133" t="s">
        <v>262</v>
      </c>
    </row>
    <row r="180" spans="2:65" s="1" customFormat="1">
      <c r="B180" s="28"/>
      <c r="D180" s="135" t="s">
        <v>128</v>
      </c>
      <c r="F180" s="136" t="s">
        <v>261</v>
      </c>
      <c r="L180" s="28"/>
      <c r="M180" s="137"/>
      <c r="T180" s="49"/>
      <c r="AT180" s="16" t="s">
        <v>128</v>
      </c>
      <c r="AU180" s="16" t="s">
        <v>80</v>
      </c>
    </row>
    <row r="181" spans="2:65" s="12" customFormat="1">
      <c r="B181" s="140"/>
      <c r="D181" s="135" t="s">
        <v>132</v>
      </c>
      <c r="F181" s="142" t="s">
        <v>263</v>
      </c>
      <c r="H181" s="143">
        <v>576.79999999999995</v>
      </c>
      <c r="L181" s="140"/>
      <c r="M181" s="144"/>
      <c r="T181" s="145"/>
      <c r="AT181" s="141" t="s">
        <v>132</v>
      </c>
      <c r="AU181" s="141" t="s">
        <v>80</v>
      </c>
      <c r="AV181" s="12" t="s">
        <v>80</v>
      </c>
      <c r="AW181" s="12" t="s">
        <v>4</v>
      </c>
      <c r="AX181" s="12" t="s">
        <v>78</v>
      </c>
      <c r="AY181" s="141" t="s">
        <v>119</v>
      </c>
    </row>
    <row r="182" spans="2:65" s="11" customFormat="1" ht="22.8" customHeight="1">
      <c r="B182" s="111"/>
      <c r="D182" s="112" t="s">
        <v>69</v>
      </c>
      <c r="E182" s="120" t="s">
        <v>162</v>
      </c>
      <c r="F182" s="120" t="s">
        <v>264</v>
      </c>
      <c r="J182" s="121">
        <f>BK182</f>
        <v>0</v>
      </c>
      <c r="L182" s="111"/>
      <c r="M182" s="115"/>
      <c r="P182" s="116">
        <f>SUM(P183:P186)</f>
        <v>5.2320000000000002</v>
      </c>
      <c r="R182" s="116">
        <f>SUM(R183:R186)</f>
        <v>6.4074560000000007</v>
      </c>
      <c r="T182" s="117">
        <f>SUM(T183:T186)</f>
        <v>0</v>
      </c>
      <c r="AR182" s="112" t="s">
        <v>78</v>
      </c>
      <c r="AT182" s="118" t="s">
        <v>69</v>
      </c>
      <c r="AU182" s="118" t="s">
        <v>78</v>
      </c>
      <c r="AY182" s="112" t="s">
        <v>119</v>
      </c>
      <c r="BK182" s="119">
        <f>SUM(BK183:BK186)</f>
        <v>0</v>
      </c>
    </row>
    <row r="183" spans="2:65" s="1" customFormat="1" ht="16.5" customHeight="1">
      <c r="B183" s="122"/>
      <c r="C183" s="123">
        <v>23</v>
      </c>
      <c r="D183" s="123" t="s">
        <v>121</v>
      </c>
      <c r="E183" s="124" t="s">
        <v>265</v>
      </c>
      <c r="F183" s="125" t="s">
        <v>266</v>
      </c>
      <c r="G183" s="126" t="s">
        <v>124</v>
      </c>
      <c r="H183" s="127">
        <v>17.440000000000001</v>
      </c>
      <c r="I183" s="128"/>
      <c r="J183" s="128">
        <f>ROUND(I183*H183,2)</f>
        <v>0</v>
      </c>
      <c r="K183" s="125" t="s">
        <v>125</v>
      </c>
      <c r="L183" s="28"/>
      <c r="M183" s="129" t="s">
        <v>3</v>
      </c>
      <c r="N183" s="130" t="s">
        <v>41</v>
      </c>
      <c r="O183" s="131">
        <v>0.3</v>
      </c>
      <c r="P183" s="131">
        <f>O183*H183</f>
        <v>5.2320000000000002</v>
      </c>
      <c r="Q183" s="131">
        <v>0.3674</v>
      </c>
      <c r="R183" s="131">
        <f>Q183*H183</f>
        <v>6.4074560000000007</v>
      </c>
      <c r="S183" s="131">
        <v>0</v>
      </c>
      <c r="T183" s="132">
        <f>S183*H183</f>
        <v>0</v>
      </c>
      <c r="AR183" s="133" t="s">
        <v>126</v>
      </c>
      <c r="AT183" s="133" t="s">
        <v>121</v>
      </c>
      <c r="AU183" s="133" t="s">
        <v>80</v>
      </c>
      <c r="AY183" s="16" t="s">
        <v>119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78</v>
      </c>
      <c r="BK183" s="134">
        <f>ROUND(I183*H183,2)</f>
        <v>0</v>
      </c>
      <c r="BL183" s="16" t="s">
        <v>126</v>
      </c>
      <c r="BM183" s="133" t="s">
        <v>267</v>
      </c>
    </row>
    <row r="184" spans="2:65" s="1" customFormat="1">
      <c r="B184" s="28"/>
      <c r="D184" s="135" t="s">
        <v>128</v>
      </c>
      <c r="F184" s="136" t="s">
        <v>268</v>
      </c>
      <c r="L184" s="28"/>
      <c r="M184" s="137"/>
      <c r="T184" s="49"/>
      <c r="AT184" s="16" t="s">
        <v>128</v>
      </c>
      <c r="AU184" s="16" t="s">
        <v>80</v>
      </c>
    </row>
    <row r="185" spans="2:65" s="1" customFormat="1">
      <c r="B185" s="28"/>
      <c r="D185" s="138" t="s">
        <v>130</v>
      </c>
      <c r="F185" s="139" t="s">
        <v>269</v>
      </c>
      <c r="L185" s="28"/>
      <c r="M185" s="137"/>
      <c r="T185" s="49"/>
      <c r="AT185" s="16" t="s">
        <v>130</v>
      </c>
      <c r="AU185" s="16" t="s">
        <v>80</v>
      </c>
    </row>
    <row r="186" spans="2:65" s="12" customFormat="1">
      <c r="B186" s="140"/>
      <c r="D186" s="135" t="s">
        <v>132</v>
      </c>
      <c r="E186" s="141" t="s">
        <v>3</v>
      </c>
      <c r="F186" s="142" t="s">
        <v>270</v>
      </c>
      <c r="H186" s="143">
        <v>17.440000000000001</v>
      </c>
      <c r="L186" s="140"/>
      <c r="M186" s="144"/>
      <c r="T186" s="145"/>
      <c r="AT186" s="141" t="s">
        <v>132</v>
      </c>
      <c r="AU186" s="141" t="s">
        <v>80</v>
      </c>
      <c r="AV186" s="12" t="s">
        <v>80</v>
      </c>
      <c r="AW186" s="12" t="s">
        <v>31</v>
      </c>
      <c r="AX186" s="12" t="s">
        <v>78</v>
      </c>
      <c r="AY186" s="141" t="s">
        <v>119</v>
      </c>
    </row>
    <row r="187" spans="2:65" s="11" customFormat="1" ht="22.8" customHeight="1">
      <c r="B187" s="111"/>
      <c r="D187" s="112" t="s">
        <v>69</v>
      </c>
      <c r="E187" s="120" t="s">
        <v>169</v>
      </c>
      <c r="F187" s="120" t="s">
        <v>271</v>
      </c>
      <c r="J187" s="121">
        <f>BK187</f>
        <v>0</v>
      </c>
      <c r="L187" s="111"/>
      <c r="M187" s="115"/>
      <c r="P187" s="116">
        <f>SUM(P188:P201)</f>
        <v>20.538580000000003</v>
      </c>
      <c r="R187" s="116">
        <f>SUM(R188:R201)</f>
        <v>24.894960400000002</v>
      </c>
      <c r="T187" s="117">
        <f>SUM(T188:T201)</f>
        <v>0</v>
      </c>
      <c r="AR187" s="112" t="s">
        <v>78</v>
      </c>
      <c r="AT187" s="118" t="s">
        <v>69</v>
      </c>
      <c r="AU187" s="118" t="s">
        <v>78</v>
      </c>
      <c r="AY187" s="112" t="s">
        <v>119</v>
      </c>
      <c r="BK187" s="119">
        <f>SUM(BK188:BK201)</f>
        <v>0</v>
      </c>
    </row>
    <row r="188" spans="2:65" s="1" customFormat="1" ht="16.5" customHeight="1">
      <c r="B188" s="122"/>
      <c r="C188" s="123">
        <v>24</v>
      </c>
      <c r="D188" s="123" t="s">
        <v>121</v>
      </c>
      <c r="E188" s="124" t="s">
        <v>272</v>
      </c>
      <c r="F188" s="125" t="s">
        <v>273</v>
      </c>
      <c r="G188" s="126" t="s">
        <v>274</v>
      </c>
      <c r="H188" s="127">
        <v>112.73</v>
      </c>
      <c r="I188" s="128"/>
      <c r="J188" s="128">
        <f>ROUND(I188*H188,2)</f>
        <v>0</v>
      </c>
      <c r="K188" s="125" t="s">
        <v>125</v>
      </c>
      <c r="L188" s="28"/>
      <c r="M188" s="129" t="s">
        <v>3</v>
      </c>
      <c r="N188" s="130" t="s">
        <v>41</v>
      </c>
      <c r="O188" s="131">
        <v>0.14599999999999999</v>
      </c>
      <c r="P188" s="131">
        <f>O188*H188</f>
        <v>16.458580000000001</v>
      </c>
      <c r="Q188" s="131">
        <v>0.10988000000000001</v>
      </c>
      <c r="R188" s="131">
        <f>Q188*H188</f>
        <v>12.386772400000002</v>
      </c>
      <c r="S188" s="131">
        <v>0</v>
      </c>
      <c r="T188" s="132">
        <f>S188*H188</f>
        <v>0</v>
      </c>
      <c r="AR188" s="133" t="s">
        <v>126</v>
      </c>
      <c r="AT188" s="133" t="s">
        <v>121</v>
      </c>
      <c r="AU188" s="133" t="s">
        <v>80</v>
      </c>
      <c r="AY188" s="16" t="s">
        <v>119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6" t="s">
        <v>78</v>
      </c>
      <c r="BK188" s="134">
        <f>ROUND(I188*H188,2)</f>
        <v>0</v>
      </c>
      <c r="BL188" s="16" t="s">
        <v>126</v>
      </c>
      <c r="BM188" s="133" t="s">
        <v>275</v>
      </c>
    </row>
    <row r="189" spans="2:65" s="1" customFormat="1" ht="19.2">
      <c r="B189" s="28"/>
      <c r="D189" s="135" t="s">
        <v>128</v>
      </c>
      <c r="F189" s="136" t="s">
        <v>276</v>
      </c>
      <c r="L189" s="28"/>
      <c r="M189" s="137"/>
      <c r="T189" s="49"/>
      <c r="AT189" s="16" t="s">
        <v>128</v>
      </c>
      <c r="AU189" s="16" t="s">
        <v>80</v>
      </c>
    </row>
    <row r="190" spans="2:65" s="1" customFormat="1">
      <c r="B190" s="28"/>
      <c r="D190" s="138" t="s">
        <v>130</v>
      </c>
      <c r="F190" s="139" t="s">
        <v>277</v>
      </c>
      <c r="L190" s="28"/>
      <c r="M190" s="137"/>
      <c r="T190" s="49"/>
      <c r="AT190" s="16" t="s">
        <v>130</v>
      </c>
      <c r="AU190" s="16" t="s">
        <v>80</v>
      </c>
    </row>
    <row r="191" spans="2:65" s="12" customFormat="1">
      <c r="B191" s="140"/>
      <c r="D191" s="135" t="s">
        <v>132</v>
      </c>
      <c r="E191" s="141" t="s">
        <v>3</v>
      </c>
      <c r="F191" s="142" t="s">
        <v>278</v>
      </c>
      <c r="H191" s="143">
        <v>112.73</v>
      </c>
      <c r="L191" s="140"/>
      <c r="M191" s="144"/>
      <c r="T191" s="145"/>
      <c r="AT191" s="141" t="s">
        <v>132</v>
      </c>
      <c r="AU191" s="141" t="s">
        <v>80</v>
      </c>
      <c r="AV191" s="12" t="s">
        <v>80</v>
      </c>
      <c r="AW191" s="12" t="s">
        <v>31</v>
      </c>
      <c r="AX191" s="12" t="s">
        <v>78</v>
      </c>
      <c r="AY191" s="141" t="s">
        <v>119</v>
      </c>
    </row>
    <row r="192" spans="2:65" s="1" customFormat="1" ht="16.5" customHeight="1">
      <c r="B192" s="122"/>
      <c r="C192" s="152">
        <v>25</v>
      </c>
      <c r="D192" s="152" t="s">
        <v>197</v>
      </c>
      <c r="E192" s="153" t="s">
        <v>279</v>
      </c>
      <c r="F192" s="154" t="s">
        <v>280</v>
      </c>
      <c r="G192" s="155" t="s">
        <v>124</v>
      </c>
      <c r="H192" s="156">
        <v>19.164000000000001</v>
      </c>
      <c r="I192" s="157"/>
      <c r="J192" s="157">
        <f>ROUND(I192*H192,2)</f>
        <v>0</v>
      </c>
      <c r="K192" s="154" t="s">
        <v>125</v>
      </c>
      <c r="L192" s="158"/>
      <c r="M192" s="159" t="s">
        <v>3</v>
      </c>
      <c r="N192" s="160" t="s">
        <v>41</v>
      </c>
      <c r="O192" s="131">
        <v>0</v>
      </c>
      <c r="P192" s="131">
        <f>O192*H192</f>
        <v>0</v>
      </c>
      <c r="Q192" s="131">
        <v>0.41699999999999998</v>
      </c>
      <c r="R192" s="131">
        <f>Q192*H192</f>
        <v>7.9913880000000006</v>
      </c>
      <c r="S192" s="131">
        <v>0</v>
      </c>
      <c r="T192" s="132">
        <f>S192*H192</f>
        <v>0</v>
      </c>
      <c r="AR192" s="133" t="s">
        <v>168</v>
      </c>
      <c r="AT192" s="133" t="s">
        <v>197</v>
      </c>
      <c r="AU192" s="133" t="s">
        <v>80</v>
      </c>
      <c r="AY192" s="16" t="s">
        <v>119</v>
      </c>
      <c r="BE192" s="134">
        <f>IF(N192="základní",J192,0)</f>
        <v>0</v>
      </c>
      <c r="BF192" s="134">
        <f>IF(N192="snížená",J192,0)</f>
        <v>0</v>
      </c>
      <c r="BG192" s="134">
        <f>IF(N192="zákl. přenesená",J192,0)</f>
        <v>0</v>
      </c>
      <c r="BH192" s="134">
        <f>IF(N192="sníž. přenesená",J192,0)</f>
        <v>0</v>
      </c>
      <c r="BI192" s="134">
        <f>IF(N192="nulová",J192,0)</f>
        <v>0</v>
      </c>
      <c r="BJ192" s="16" t="s">
        <v>78</v>
      </c>
      <c r="BK192" s="134">
        <f>ROUND(I192*H192,2)</f>
        <v>0</v>
      </c>
      <c r="BL192" s="16" t="s">
        <v>126</v>
      </c>
      <c r="BM192" s="133" t="s">
        <v>281</v>
      </c>
    </row>
    <row r="193" spans="2:65" s="1" customFormat="1">
      <c r="B193" s="28"/>
      <c r="D193" s="135" t="s">
        <v>128</v>
      </c>
      <c r="F193" s="136" t="s">
        <v>280</v>
      </c>
      <c r="L193" s="28"/>
      <c r="M193" s="137"/>
      <c r="T193" s="49"/>
      <c r="AT193" s="16" t="s">
        <v>128</v>
      </c>
      <c r="AU193" s="16" t="s">
        <v>80</v>
      </c>
    </row>
    <row r="194" spans="2:65" s="12" customFormat="1">
      <c r="B194" s="140"/>
      <c r="D194" s="135" t="s">
        <v>132</v>
      </c>
      <c r="F194" s="142" t="s">
        <v>282</v>
      </c>
      <c r="H194" s="143">
        <v>19.164000000000001</v>
      </c>
      <c r="L194" s="140"/>
      <c r="M194" s="144"/>
      <c r="T194" s="145"/>
      <c r="AT194" s="141" t="s">
        <v>132</v>
      </c>
      <c r="AU194" s="141" t="s">
        <v>80</v>
      </c>
      <c r="AV194" s="12" t="s">
        <v>80</v>
      </c>
      <c r="AW194" s="12" t="s">
        <v>4</v>
      </c>
      <c r="AX194" s="12" t="s">
        <v>78</v>
      </c>
      <c r="AY194" s="141" t="s">
        <v>119</v>
      </c>
    </row>
    <row r="195" spans="2:65" s="1" customFormat="1" ht="16.5" customHeight="1">
      <c r="B195" s="122"/>
      <c r="C195" s="123">
        <v>26</v>
      </c>
      <c r="D195" s="123" t="s">
        <v>121</v>
      </c>
      <c r="E195" s="124" t="s">
        <v>283</v>
      </c>
      <c r="F195" s="125" t="s">
        <v>284</v>
      </c>
      <c r="G195" s="126" t="s">
        <v>274</v>
      </c>
      <c r="H195" s="127">
        <v>48</v>
      </c>
      <c r="I195" s="128"/>
      <c r="J195" s="128">
        <f>ROUND(I195*H195,2)</f>
        <v>0</v>
      </c>
      <c r="K195" s="125" t="s">
        <v>125</v>
      </c>
      <c r="L195" s="28"/>
      <c r="M195" s="129" t="s">
        <v>3</v>
      </c>
      <c r="N195" s="130" t="s">
        <v>41</v>
      </c>
      <c r="O195" s="131">
        <v>8.5000000000000006E-2</v>
      </c>
      <c r="P195" s="131">
        <f>O195*H195</f>
        <v>4.08</v>
      </c>
      <c r="Q195" s="131">
        <v>7.1900000000000006E-2</v>
      </c>
      <c r="R195" s="131">
        <f>Q195*H195</f>
        <v>3.4512</v>
      </c>
      <c r="S195" s="131">
        <v>0</v>
      </c>
      <c r="T195" s="132">
        <f>S195*H195</f>
        <v>0</v>
      </c>
      <c r="AR195" s="133" t="s">
        <v>126</v>
      </c>
      <c r="AT195" s="133" t="s">
        <v>121</v>
      </c>
      <c r="AU195" s="133" t="s">
        <v>80</v>
      </c>
      <c r="AY195" s="16" t="s">
        <v>119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6" t="s">
        <v>78</v>
      </c>
      <c r="BK195" s="134">
        <f>ROUND(I195*H195,2)</f>
        <v>0</v>
      </c>
      <c r="BL195" s="16" t="s">
        <v>126</v>
      </c>
      <c r="BM195" s="133" t="s">
        <v>285</v>
      </c>
    </row>
    <row r="196" spans="2:65" s="1" customFormat="1" ht="19.2">
      <c r="B196" s="28"/>
      <c r="D196" s="135" t="s">
        <v>128</v>
      </c>
      <c r="F196" s="136" t="s">
        <v>286</v>
      </c>
      <c r="L196" s="28"/>
      <c r="M196" s="137"/>
      <c r="T196" s="49"/>
      <c r="AT196" s="16" t="s">
        <v>128</v>
      </c>
      <c r="AU196" s="16" t="s">
        <v>80</v>
      </c>
    </row>
    <row r="197" spans="2:65" s="1" customFormat="1">
      <c r="B197" s="28"/>
      <c r="D197" s="138" t="s">
        <v>130</v>
      </c>
      <c r="F197" s="139" t="s">
        <v>287</v>
      </c>
      <c r="L197" s="28"/>
      <c r="M197" s="137"/>
      <c r="T197" s="49"/>
      <c r="AT197" s="16" t="s">
        <v>130</v>
      </c>
      <c r="AU197" s="16" t="s">
        <v>80</v>
      </c>
    </row>
    <row r="198" spans="2:65" s="12" customFormat="1">
      <c r="B198" s="140"/>
      <c r="D198" s="135" t="s">
        <v>132</v>
      </c>
      <c r="E198" s="141" t="s">
        <v>3</v>
      </c>
      <c r="F198" s="142" t="s">
        <v>288</v>
      </c>
      <c r="H198" s="143">
        <v>48</v>
      </c>
      <c r="L198" s="140"/>
      <c r="M198" s="144"/>
      <c r="T198" s="145"/>
      <c r="AT198" s="141" t="s">
        <v>132</v>
      </c>
      <c r="AU198" s="141" t="s">
        <v>80</v>
      </c>
      <c r="AV198" s="12" t="s">
        <v>80</v>
      </c>
      <c r="AW198" s="12" t="s">
        <v>31</v>
      </c>
      <c r="AX198" s="12" t="s">
        <v>78</v>
      </c>
      <c r="AY198" s="141" t="s">
        <v>119</v>
      </c>
    </row>
    <row r="199" spans="2:65" s="1" customFormat="1" ht="16.5" customHeight="1">
      <c r="B199" s="122"/>
      <c r="C199" s="152">
        <v>27</v>
      </c>
      <c r="D199" s="152" t="s">
        <v>197</v>
      </c>
      <c r="E199" s="153" t="s">
        <v>289</v>
      </c>
      <c r="F199" s="154" t="s">
        <v>290</v>
      </c>
      <c r="G199" s="155" t="s">
        <v>124</v>
      </c>
      <c r="H199" s="156">
        <v>4.8</v>
      </c>
      <c r="I199" s="157"/>
      <c r="J199" s="157">
        <f>ROUND(I199*H199,2)</f>
        <v>0</v>
      </c>
      <c r="K199" s="154" t="s">
        <v>125</v>
      </c>
      <c r="L199" s="158"/>
      <c r="M199" s="159" t="s">
        <v>3</v>
      </c>
      <c r="N199" s="160" t="s">
        <v>41</v>
      </c>
      <c r="O199" s="131">
        <v>0</v>
      </c>
      <c r="P199" s="131">
        <f>O199*H199</f>
        <v>0</v>
      </c>
      <c r="Q199" s="131">
        <v>0.222</v>
      </c>
      <c r="R199" s="131">
        <f>Q199*H199</f>
        <v>1.0655999999999999</v>
      </c>
      <c r="S199" s="131">
        <v>0</v>
      </c>
      <c r="T199" s="132">
        <f>S199*H199</f>
        <v>0</v>
      </c>
      <c r="AR199" s="133" t="s">
        <v>168</v>
      </c>
      <c r="AT199" s="133" t="s">
        <v>197</v>
      </c>
      <c r="AU199" s="133" t="s">
        <v>80</v>
      </c>
      <c r="AY199" s="16" t="s">
        <v>119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6" t="s">
        <v>78</v>
      </c>
      <c r="BK199" s="134">
        <f>ROUND(I199*H199,2)</f>
        <v>0</v>
      </c>
      <c r="BL199" s="16" t="s">
        <v>126</v>
      </c>
      <c r="BM199" s="133" t="s">
        <v>291</v>
      </c>
    </row>
    <row r="200" spans="2:65" s="1" customFormat="1">
      <c r="B200" s="28"/>
      <c r="D200" s="135" t="s">
        <v>128</v>
      </c>
      <c r="F200" s="136" t="s">
        <v>290</v>
      </c>
      <c r="L200" s="28"/>
      <c r="M200" s="137"/>
      <c r="T200" s="49"/>
      <c r="AT200" s="16" t="s">
        <v>128</v>
      </c>
      <c r="AU200" s="16" t="s">
        <v>80</v>
      </c>
    </row>
    <row r="201" spans="2:65" s="12" customFormat="1">
      <c r="B201" s="140"/>
      <c r="D201" s="135" t="s">
        <v>132</v>
      </c>
      <c r="F201" s="142" t="s">
        <v>292</v>
      </c>
      <c r="H201" s="143">
        <v>4.8</v>
      </c>
      <c r="L201" s="140"/>
      <c r="M201" s="144"/>
      <c r="T201" s="145"/>
      <c r="AT201" s="141" t="s">
        <v>132</v>
      </c>
      <c r="AU201" s="141" t="s">
        <v>80</v>
      </c>
      <c r="AV201" s="12" t="s">
        <v>80</v>
      </c>
      <c r="AW201" s="12" t="s">
        <v>4</v>
      </c>
      <c r="AX201" s="12" t="s">
        <v>78</v>
      </c>
      <c r="AY201" s="141" t="s">
        <v>119</v>
      </c>
    </row>
    <row r="202" spans="2:65" s="11" customFormat="1" ht="22.8" customHeight="1">
      <c r="B202" s="111"/>
      <c r="D202" s="112" t="s">
        <v>69</v>
      </c>
      <c r="E202" s="120" t="s">
        <v>293</v>
      </c>
      <c r="F202" s="120" t="s">
        <v>294</v>
      </c>
      <c r="J202" s="121">
        <f>BK202</f>
        <v>0</v>
      </c>
      <c r="L202" s="111"/>
      <c r="M202" s="115"/>
      <c r="P202" s="116">
        <f>SUM(P203:P205)</f>
        <v>287.554643</v>
      </c>
      <c r="R202" s="116">
        <f>SUM(R203:R205)</f>
        <v>0</v>
      </c>
      <c r="T202" s="117">
        <f>SUM(T203:T205)</f>
        <v>0</v>
      </c>
      <c r="AR202" s="112" t="s">
        <v>78</v>
      </c>
      <c r="AT202" s="118" t="s">
        <v>69</v>
      </c>
      <c r="AU202" s="118" t="s">
        <v>78</v>
      </c>
      <c r="AY202" s="112" t="s">
        <v>119</v>
      </c>
      <c r="BK202" s="119">
        <f>SUM(BK203:BK205)</f>
        <v>0</v>
      </c>
    </row>
    <row r="203" spans="2:65" s="1" customFormat="1" ht="16.5" customHeight="1">
      <c r="B203" s="122"/>
      <c r="C203" s="123">
        <v>28</v>
      </c>
      <c r="D203" s="123" t="s">
        <v>121</v>
      </c>
      <c r="E203" s="124" t="s">
        <v>295</v>
      </c>
      <c r="F203" s="125" t="s">
        <v>296</v>
      </c>
      <c r="G203" s="126" t="s">
        <v>181</v>
      </c>
      <c r="H203" s="127">
        <v>724.31899999999996</v>
      </c>
      <c r="I203" s="128"/>
      <c r="J203" s="128">
        <f>ROUND(I203*H203,2)</f>
        <v>0</v>
      </c>
      <c r="K203" s="125" t="s">
        <v>125</v>
      </c>
      <c r="L203" s="28"/>
      <c r="M203" s="129" t="s">
        <v>3</v>
      </c>
      <c r="N203" s="130" t="s">
        <v>41</v>
      </c>
      <c r="O203" s="131">
        <v>0.39700000000000002</v>
      </c>
      <c r="P203" s="131">
        <f>O203*H203</f>
        <v>287.554643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126</v>
      </c>
      <c r="AT203" s="133" t="s">
        <v>121</v>
      </c>
      <c r="AU203" s="133" t="s">
        <v>80</v>
      </c>
      <c r="AY203" s="16" t="s">
        <v>119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6" t="s">
        <v>78</v>
      </c>
      <c r="BK203" s="134">
        <f>ROUND(I203*H203,2)</f>
        <v>0</v>
      </c>
      <c r="BL203" s="16" t="s">
        <v>126</v>
      </c>
      <c r="BM203" s="133" t="s">
        <v>297</v>
      </c>
    </row>
    <row r="204" spans="2:65" s="1" customFormat="1">
      <c r="B204" s="28"/>
      <c r="D204" s="135" t="s">
        <v>128</v>
      </c>
      <c r="F204" s="136" t="s">
        <v>298</v>
      </c>
      <c r="L204" s="28"/>
      <c r="M204" s="137"/>
      <c r="T204" s="49"/>
      <c r="AT204" s="16" t="s">
        <v>128</v>
      </c>
      <c r="AU204" s="16" t="s">
        <v>80</v>
      </c>
    </row>
    <row r="205" spans="2:65" s="1" customFormat="1">
      <c r="B205" s="28"/>
      <c r="D205" s="138" t="s">
        <v>130</v>
      </c>
      <c r="F205" s="139" t="s">
        <v>299</v>
      </c>
      <c r="L205" s="28"/>
      <c r="M205" s="137"/>
      <c r="T205" s="49"/>
      <c r="AT205" s="16" t="s">
        <v>130</v>
      </c>
      <c r="AU205" s="16" t="s">
        <v>80</v>
      </c>
    </row>
    <row r="206" spans="2:65" s="11" customFormat="1" ht="25.95" customHeight="1">
      <c r="B206" s="111"/>
      <c r="D206" s="112" t="s">
        <v>69</v>
      </c>
      <c r="E206" s="113" t="s">
        <v>197</v>
      </c>
      <c r="F206" s="113" t="s">
        <v>300</v>
      </c>
      <c r="J206" s="114">
        <f>BK206</f>
        <v>0</v>
      </c>
      <c r="L206" s="111"/>
      <c r="M206" s="115"/>
      <c r="P206" s="116">
        <f>P207+P212</f>
        <v>193.34200000000001</v>
      </c>
      <c r="R206" s="116">
        <f>R207+R212</f>
        <v>0.6503000000000001</v>
      </c>
      <c r="T206" s="117">
        <f>T207+T212</f>
        <v>2.5</v>
      </c>
      <c r="AR206" s="112" t="s">
        <v>140</v>
      </c>
      <c r="AT206" s="118" t="s">
        <v>69</v>
      </c>
      <c r="AU206" s="118" t="s">
        <v>70</v>
      </c>
      <c r="AY206" s="112" t="s">
        <v>119</v>
      </c>
      <c r="BK206" s="119">
        <f>BK207+BK212</f>
        <v>0</v>
      </c>
    </row>
    <row r="207" spans="2:65" s="11" customFormat="1" ht="22.8" customHeight="1">
      <c r="B207" s="111"/>
      <c r="D207" s="112" t="s">
        <v>69</v>
      </c>
      <c r="E207" s="120" t="s">
        <v>301</v>
      </c>
      <c r="F207" s="120" t="s">
        <v>302</v>
      </c>
      <c r="J207" s="121">
        <f>BK207</f>
        <v>0</v>
      </c>
      <c r="L207" s="111"/>
      <c r="M207" s="115"/>
      <c r="P207" s="116">
        <f>SUM(P208:P211)</f>
        <v>171.084</v>
      </c>
      <c r="R207" s="116">
        <f>SUM(R208:R211)</f>
        <v>0</v>
      </c>
      <c r="T207" s="117">
        <f>SUM(T208:T211)</f>
        <v>0</v>
      </c>
      <c r="AR207" s="112" t="s">
        <v>140</v>
      </c>
      <c r="AT207" s="118" t="s">
        <v>69</v>
      </c>
      <c r="AU207" s="118" t="s">
        <v>78</v>
      </c>
      <c r="AY207" s="112" t="s">
        <v>119</v>
      </c>
      <c r="BK207" s="119">
        <f>SUM(BK208:BK211)</f>
        <v>0</v>
      </c>
    </row>
    <row r="208" spans="2:65" s="1" customFormat="1" ht="22.2" customHeight="1">
      <c r="B208" s="122"/>
      <c r="C208" s="123">
        <v>29</v>
      </c>
      <c r="D208" s="123" t="s">
        <v>121</v>
      </c>
      <c r="E208" s="124" t="s">
        <v>303</v>
      </c>
      <c r="F208" s="252" t="s">
        <v>306</v>
      </c>
      <c r="G208" s="126" t="s">
        <v>274</v>
      </c>
      <c r="H208" s="127">
        <v>30</v>
      </c>
      <c r="I208" s="128"/>
      <c r="J208" s="128">
        <f>ROUND(I208*H208,2)</f>
        <v>0</v>
      </c>
      <c r="K208" s="125" t="s">
        <v>3</v>
      </c>
      <c r="L208" s="28"/>
      <c r="M208" s="129" t="s">
        <v>3</v>
      </c>
      <c r="N208" s="130" t="s">
        <v>41</v>
      </c>
      <c r="O208" s="131">
        <v>0</v>
      </c>
      <c r="P208" s="131">
        <f>O208*H208</f>
        <v>0</v>
      </c>
      <c r="Q208" s="131">
        <v>0</v>
      </c>
      <c r="R208" s="131">
        <f>Q208*H208</f>
        <v>0</v>
      </c>
      <c r="S208" s="131">
        <v>0</v>
      </c>
      <c r="T208" s="132">
        <f>S208*H208</f>
        <v>0</v>
      </c>
      <c r="AR208" s="133" t="s">
        <v>304</v>
      </c>
      <c r="AT208" s="133" t="s">
        <v>121</v>
      </c>
      <c r="AU208" s="133" t="s">
        <v>80</v>
      </c>
      <c r="AY208" s="16" t="s">
        <v>119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6" t="s">
        <v>78</v>
      </c>
      <c r="BK208" s="134">
        <f>ROUND(I208*H208,2)</f>
        <v>0</v>
      </c>
      <c r="BL208" s="16" t="s">
        <v>304</v>
      </c>
      <c r="BM208" s="133" t="s">
        <v>305</v>
      </c>
    </row>
    <row r="209" spans="2:65" s="1" customFormat="1" ht="19.2">
      <c r="B209" s="28"/>
      <c r="D209" s="135" t="s">
        <v>128</v>
      </c>
      <c r="F209" s="136" t="s">
        <v>306</v>
      </c>
      <c r="L209" s="28"/>
      <c r="M209" s="137"/>
      <c r="T209" s="49"/>
      <c r="AT209" s="16" t="s">
        <v>128</v>
      </c>
      <c r="AU209" s="16" t="s">
        <v>80</v>
      </c>
    </row>
    <row r="210" spans="2:65" s="1" customFormat="1" ht="16.5" customHeight="1">
      <c r="B210" s="122"/>
      <c r="C210" s="123">
        <v>30</v>
      </c>
      <c r="D210" s="123" t="s">
        <v>121</v>
      </c>
      <c r="E210" s="124" t="s">
        <v>307</v>
      </c>
      <c r="F210" s="125" t="s">
        <v>308</v>
      </c>
      <c r="G210" s="126" t="s">
        <v>274</v>
      </c>
      <c r="H210" s="127">
        <v>12</v>
      </c>
      <c r="I210" s="128"/>
      <c r="J210" s="128">
        <f>ROUND(I210*H210,2)</f>
        <v>0</v>
      </c>
      <c r="K210" s="125" t="s">
        <v>3</v>
      </c>
      <c r="L210" s="28"/>
      <c r="M210" s="129" t="s">
        <v>3</v>
      </c>
      <c r="N210" s="130" t="s">
        <v>41</v>
      </c>
      <c r="O210" s="131">
        <v>14.257</v>
      </c>
      <c r="P210" s="131">
        <f>O210*H210</f>
        <v>171.084</v>
      </c>
      <c r="Q210" s="131">
        <v>0</v>
      </c>
      <c r="R210" s="131">
        <f>Q210*H210</f>
        <v>0</v>
      </c>
      <c r="S210" s="131">
        <v>0</v>
      </c>
      <c r="T210" s="132">
        <f>S210*H210</f>
        <v>0</v>
      </c>
      <c r="AR210" s="133" t="s">
        <v>304</v>
      </c>
      <c r="AT210" s="133" t="s">
        <v>121</v>
      </c>
      <c r="AU210" s="133" t="s">
        <v>80</v>
      </c>
      <c r="AY210" s="16" t="s">
        <v>119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6" t="s">
        <v>78</v>
      </c>
      <c r="BK210" s="134">
        <f>ROUND(I210*H210,2)</f>
        <v>0</v>
      </c>
      <c r="BL210" s="16" t="s">
        <v>304</v>
      </c>
      <c r="BM210" s="133" t="s">
        <v>309</v>
      </c>
    </row>
    <row r="211" spans="2:65" s="1" customFormat="1">
      <c r="B211" s="28"/>
      <c r="D211" s="135" t="s">
        <v>128</v>
      </c>
      <c r="F211" s="136" t="s">
        <v>310</v>
      </c>
      <c r="L211" s="28"/>
      <c r="M211" s="137"/>
      <c r="T211" s="49"/>
      <c r="AT211" s="16" t="s">
        <v>128</v>
      </c>
      <c r="AU211" s="16" t="s">
        <v>80</v>
      </c>
    </row>
    <row r="212" spans="2:65" s="11" customFormat="1" ht="22.8" customHeight="1">
      <c r="B212" s="111"/>
      <c r="D212" s="112" t="s">
        <v>69</v>
      </c>
      <c r="E212" s="120" t="s">
        <v>311</v>
      </c>
      <c r="F212" s="120" t="s">
        <v>312</v>
      </c>
      <c r="J212" s="121">
        <f>BK212</f>
        <v>0</v>
      </c>
      <c r="L212" s="111"/>
      <c r="M212" s="115"/>
      <c r="P212" s="116">
        <f>SUM(P213:P228)</f>
        <v>22.258000000000003</v>
      </c>
      <c r="R212" s="116">
        <f>SUM(R213:R228)</f>
        <v>0.6503000000000001</v>
      </c>
      <c r="T212" s="117">
        <f>SUM(T213:T228)</f>
        <v>2.5</v>
      </c>
      <c r="AR212" s="112" t="s">
        <v>140</v>
      </c>
      <c r="AT212" s="118" t="s">
        <v>69</v>
      </c>
      <c r="AU212" s="118" t="s">
        <v>78</v>
      </c>
      <c r="AY212" s="112" t="s">
        <v>119</v>
      </c>
      <c r="BK212" s="119">
        <f>SUM(BK213:BK228)</f>
        <v>0</v>
      </c>
    </row>
    <row r="213" spans="2:65" s="1" customFormat="1" ht="16.5" customHeight="1">
      <c r="B213" s="122"/>
      <c r="C213" s="123">
        <v>31</v>
      </c>
      <c r="D213" s="123" t="s">
        <v>121</v>
      </c>
      <c r="E213" s="124" t="s">
        <v>313</v>
      </c>
      <c r="F213" s="125" t="s">
        <v>314</v>
      </c>
      <c r="G213" s="126" t="s">
        <v>124</v>
      </c>
      <c r="H213" s="127">
        <v>27.5</v>
      </c>
      <c r="I213" s="128"/>
      <c r="J213" s="128">
        <f>ROUND(I213*H213,2)</f>
        <v>0</v>
      </c>
      <c r="K213" s="125" t="s">
        <v>315</v>
      </c>
      <c r="L213" s="28"/>
      <c r="M213" s="129" t="s">
        <v>3</v>
      </c>
      <c r="N213" s="130" t="s">
        <v>41</v>
      </c>
      <c r="O213" s="131">
        <v>0.45</v>
      </c>
      <c r="P213" s="131">
        <f>O213*H213</f>
        <v>12.375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304</v>
      </c>
      <c r="AT213" s="133" t="s">
        <v>121</v>
      </c>
      <c r="AU213" s="133" t="s">
        <v>80</v>
      </c>
      <c r="AY213" s="16" t="s">
        <v>119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6" t="s">
        <v>78</v>
      </c>
      <c r="BK213" s="134">
        <f>ROUND(I213*H213,2)</f>
        <v>0</v>
      </c>
      <c r="BL213" s="16" t="s">
        <v>304</v>
      </c>
      <c r="BM213" s="133" t="s">
        <v>316</v>
      </c>
    </row>
    <row r="214" spans="2:65" s="1" customFormat="1" ht="19.2">
      <c r="B214" s="28"/>
      <c r="D214" s="135" t="s">
        <v>128</v>
      </c>
      <c r="F214" s="136" t="s">
        <v>317</v>
      </c>
      <c r="L214" s="28"/>
      <c r="M214" s="137"/>
      <c r="T214" s="49"/>
      <c r="AT214" s="16" t="s">
        <v>128</v>
      </c>
      <c r="AU214" s="16" t="s">
        <v>80</v>
      </c>
    </row>
    <row r="215" spans="2:65" s="1" customFormat="1">
      <c r="B215" s="28"/>
      <c r="D215" s="138" t="s">
        <v>130</v>
      </c>
      <c r="F215" s="139" t="s">
        <v>318</v>
      </c>
      <c r="L215" s="28"/>
      <c r="M215" s="137"/>
      <c r="T215" s="49"/>
      <c r="AT215" s="16" t="s">
        <v>130</v>
      </c>
      <c r="AU215" s="16" t="s">
        <v>80</v>
      </c>
    </row>
    <row r="216" spans="2:65" s="12" customFormat="1">
      <c r="B216" s="140"/>
      <c r="D216" s="135" t="s">
        <v>132</v>
      </c>
      <c r="E216" s="141" t="s">
        <v>3</v>
      </c>
      <c r="F216" s="142" t="s">
        <v>319</v>
      </c>
      <c r="H216" s="143">
        <v>27.5</v>
      </c>
      <c r="L216" s="140"/>
      <c r="M216" s="144"/>
      <c r="T216" s="145"/>
      <c r="AT216" s="141" t="s">
        <v>132</v>
      </c>
      <c r="AU216" s="141" t="s">
        <v>80</v>
      </c>
      <c r="AV216" s="12" t="s">
        <v>80</v>
      </c>
      <c r="AW216" s="12" t="s">
        <v>31</v>
      </c>
      <c r="AX216" s="12" t="s">
        <v>78</v>
      </c>
      <c r="AY216" s="141" t="s">
        <v>119</v>
      </c>
    </row>
    <row r="217" spans="2:65" s="1" customFormat="1" ht="16.5" customHeight="1">
      <c r="B217" s="122"/>
      <c r="C217" s="123">
        <v>32</v>
      </c>
      <c r="D217" s="123" t="s">
        <v>121</v>
      </c>
      <c r="E217" s="124" t="s">
        <v>320</v>
      </c>
      <c r="F217" s="125" t="s">
        <v>321</v>
      </c>
      <c r="G217" s="126" t="s">
        <v>274</v>
      </c>
      <c r="H217" s="127">
        <v>12</v>
      </c>
      <c r="I217" s="128"/>
      <c r="J217" s="128">
        <f>ROUND(I217*H217,2)</f>
        <v>0</v>
      </c>
      <c r="K217" s="125" t="s">
        <v>125</v>
      </c>
      <c r="L217" s="28"/>
      <c r="M217" s="129" t="s">
        <v>3</v>
      </c>
      <c r="N217" s="130" t="s">
        <v>41</v>
      </c>
      <c r="O217" s="131">
        <v>0.49399999999999999</v>
      </c>
      <c r="P217" s="131">
        <f>O217*H217</f>
        <v>5.9279999999999999</v>
      </c>
      <c r="Q217" s="131">
        <v>0</v>
      </c>
      <c r="R217" s="131">
        <f>Q217*H217</f>
        <v>0</v>
      </c>
      <c r="S217" s="131">
        <v>0</v>
      </c>
      <c r="T217" s="132">
        <f>S217*H217</f>
        <v>0</v>
      </c>
      <c r="AR217" s="133" t="s">
        <v>304</v>
      </c>
      <c r="AT217" s="133" t="s">
        <v>121</v>
      </c>
      <c r="AU217" s="133" t="s">
        <v>80</v>
      </c>
      <c r="AY217" s="16" t="s">
        <v>119</v>
      </c>
      <c r="BE217" s="134">
        <f>IF(N217="základní",J217,0)</f>
        <v>0</v>
      </c>
      <c r="BF217" s="134">
        <f>IF(N217="snížená",J217,0)</f>
        <v>0</v>
      </c>
      <c r="BG217" s="134">
        <f>IF(N217="zákl. přenesená",J217,0)</f>
        <v>0</v>
      </c>
      <c r="BH217" s="134">
        <f>IF(N217="sníž. přenesená",J217,0)</f>
        <v>0</v>
      </c>
      <c r="BI217" s="134">
        <f>IF(N217="nulová",J217,0)</f>
        <v>0</v>
      </c>
      <c r="BJ217" s="16" t="s">
        <v>78</v>
      </c>
      <c r="BK217" s="134">
        <f>ROUND(I217*H217,2)</f>
        <v>0</v>
      </c>
      <c r="BL217" s="16" t="s">
        <v>304</v>
      </c>
      <c r="BM217" s="133" t="s">
        <v>322</v>
      </c>
    </row>
    <row r="218" spans="2:65" s="1" customFormat="1" ht="19.2">
      <c r="B218" s="28"/>
      <c r="D218" s="135" t="s">
        <v>128</v>
      </c>
      <c r="F218" s="136" t="s">
        <v>323</v>
      </c>
      <c r="L218" s="28"/>
      <c r="M218" s="137"/>
      <c r="T218" s="49"/>
      <c r="AT218" s="16" t="s">
        <v>128</v>
      </c>
      <c r="AU218" s="16" t="s">
        <v>80</v>
      </c>
    </row>
    <row r="219" spans="2:65" s="1" customFormat="1">
      <c r="B219" s="28"/>
      <c r="D219" s="138" t="s">
        <v>130</v>
      </c>
      <c r="F219" s="139" t="s">
        <v>324</v>
      </c>
      <c r="L219" s="28"/>
      <c r="M219" s="137"/>
      <c r="T219" s="49"/>
      <c r="AT219" s="16" t="s">
        <v>130</v>
      </c>
      <c r="AU219" s="16" t="s">
        <v>80</v>
      </c>
    </row>
    <row r="220" spans="2:65" s="12" customFormat="1">
      <c r="B220" s="140"/>
      <c r="D220" s="135" t="s">
        <v>132</v>
      </c>
      <c r="E220" s="141" t="s">
        <v>3</v>
      </c>
      <c r="F220" s="142" t="s">
        <v>9</v>
      </c>
      <c r="H220" s="143">
        <v>12</v>
      </c>
      <c r="L220" s="140"/>
      <c r="M220" s="144"/>
      <c r="T220" s="145"/>
      <c r="AT220" s="141" t="s">
        <v>132</v>
      </c>
      <c r="AU220" s="141" t="s">
        <v>80</v>
      </c>
      <c r="AV220" s="12" t="s">
        <v>80</v>
      </c>
      <c r="AW220" s="12" t="s">
        <v>31</v>
      </c>
      <c r="AX220" s="12" t="s">
        <v>78</v>
      </c>
      <c r="AY220" s="141" t="s">
        <v>119</v>
      </c>
    </row>
    <row r="221" spans="2:65" s="1" customFormat="1" ht="16.5" customHeight="1">
      <c r="B221" s="122"/>
      <c r="C221" s="123">
        <v>33</v>
      </c>
      <c r="D221" s="123" t="s">
        <v>121</v>
      </c>
      <c r="E221" s="124" t="s">
        <v>325</v>
      </c>
      <c r="F221" s="125" t="s">
        <v>326</v>
      </c>
      <c r="G221" s="126" t="s">
        <v>274</v>
      </c>
      <c r="H221" s="127">
        <v>12</v>
      </c>
      <c r="I221" s="128"/>
      <c r="J221" s="128">
        <f>ROUND(I221*H221,2)</f>
        <v>0</v>
      </c>
      <c r="K221" s="125" t="s">
        <v>125</v>
      </c>
      <c r="L221" s="28"/>
      <c r="M221" s="129" t="s">
        <v>3</v>
      </c>
      <c r="N221" s="130" t="s">
        <v>41</v>
      </c>
      <c r="O221" s="131">
        <v>0.15</v>
      </c>
      <c r="P221" s="131">
        <f>O221*H221</f>
        <v>1.7999999999999998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304</v>
      </c>
      <c r="AT221" s="133" t="s">
        <v>121</v>
      </c>
      <c r="AU221" s="133" t="s">
        <v>80</v>
      </c>
      <c r="AY221" s="16" t="s">
        <v>119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78</v>
      </c>
      <c r="BK221" s="134">
        <f>ROUND(I221*H221,2)</f>
        <v>0</v>
      </c>
      <c r="BL221" s="16" t="s">
        <v>304</v>
      </c>
      <c r="BM221" s="133" t="s">
        <v>327</v>
      </c>
    </row>
    <row r="222" spans="2:65" s="1" customFormat="1" ht="19.2">
      <c r="B222" s="28"/>
      <c r="D222" s="135" t="s">
        <v>128</v>
      </c>
      <c r="F222" s="136" t="s">
        <v>328</v>
      </c>
      <c r="L222" s="28"/>
      <c r="M222" s="137"/>
      <c r="T222" s="49"/>
      <c r="AT222" s="16" t="s">
        <v>128</v>
      </c>
      <c r="AU222" s="16" t="s">
        <v>80</v>
      </c>
    </row>
    <row r="223" spans="2:65" s="1" customFormat="1">
      <c r="B223" s="28"/>
      <c r="D223" s="138" t="s">
        <v>130</v>
      </c>
      <c r="F223" s="139" t="s">
        <v>329</v>
      </c>
      <c r="L223" s="28"/>
      <c r="M223" s="137"/>
      <c r="T223" s="49"/>
      <c r="AT223" s="16" t="s">
        <v>130</v>
      </c>
      <c r="AU223" s="16" t="s">
        <v>80</v>
      </c>
    </row>
    <row r="224" spans="2:65" s="12" customFormat="1">
      <c r="B224" s="140"/>
      <c r="D224" s="135" t="s">
        <v>132</v>
      </c>
      <c r="E224" s="141" t="s">
        <v>3</v>
      </c>
      <c r="F224" s="142" t="s">
        <v>9</v>
      </c>
      <c r="H224" s="143">
        <v>12</v>
      </c>
      <c r="L224" s="140"/>
      <c r="M224" s="144"/>
      <c r="T224" s="145"/>
      <c r="AT224" s="141" t="s">
        <v>132</v>
      </c>
      <c r="AU224" s="141" t="s">
        <v>80</v>
      </c>
      <c r="AV224" s="12" t="s">
        <v>80</v>
      </c>
      <c r="AW224" s="12" t="s">
        <v>31</v>
      </c>
      <c r="AX224" s="12" t="s">
        <v>78</v>
      </c>
      <c r="AY224" s="141" t="s">
        <v>119</v>
      </c>
    </row>
    <row r="225" spans="2:65" s="1" customFormat="1" ht="24.15" customHeight="1">
      <c r="B225" s="122"/>
      <c r="C225" s="123">
        <v>34</v>
      </c>
      <c r="D225" s="123" t="s">
        <v>121</v>
      </c>
      <c r="E225" s="124" t="s">
        <v>330</v>
      </c>
      <c r="F225" s="125" t="s">
        <v>331</v>
      </c>
      <c r="G225" s="126" t="s">
        <v>274</v>
      </c>
      <c r="H225" s="127">
        <v>10</v>
      </c>
      <c r="I225" s="128"/>
      <c r="J225" s="128">
        <f>ROUND(I225*H225,2)</f>
        <v>0</v>
      </c>
      <c r="K225" s="125" t="s">
        <v>3</v>
      </c>
      <c r="L225" s="28"/>
      <c r="M225" s="129" t="s">
        <v>3</v>
      </c>
      <c r="N225" s="130" t="s">
        <v>41</v>
      </c>
      <c r="O225" s="131">
        <v>1.4E-2</v>
      </c>
      <c r="P225" s="131">
        <f>O225*H225</f>
        <v>0.14000000000000001</v>
      </c>
      <c r="Q225" s="131">
        <v>6.5030000000000004E-2</v>
      </c>
      <c r="R225" s="131">
        <f>Q225*H225</f>
        <v>0.6503000000000001</v>
      </c>
      <c r="S225" s="131">
        <v>0</v>
      </c>
      <c r="T225" s="132">
        <f>S225*H225</f>
        <v>0</v>
      </c>
      <c r="AR225" s="133" t="s">
        <v>126</v>
      </c>
      <c r="AT225" s="133" t="s">
        <v>121</v>
      </c>
      <c r="AU225" s="133" t="s">
        <v>80</v>
      </c>
      <c r="AY225" s="16" t="s">
        <v>119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78</v>
      </c>
      <c r="BK225" s="134">
        <f>ROUND(I225*H225,2)</f>
        <v>0</v>
      </c>
      <c r="BL225" s="16" t="s">
        <v>126</v>
      </c>
      <c r="BM225" s="133" t="s">
        <v>332</v>
      </c>
    </row>
    <row r="226" spans="2:65" s="1" customFormat="1" ht="19.2">
      <c r="B226" s="28"/>
      <c r="D226" s="135" t="s">
        <v>128</v>
      </c>
      <c r="F226" s="136" t="s">
        <v>331</v>
      </c>
      <c r="L226" s="28"/>
      <c r="M226" s="137"/>
      <c r="T226" s="49"/>
      <c r="AT226" s="16" t="s">
        <v>128</v>
      </c>
      <c r="AU226" s="16" t="s">
        <v>80</v>
      </c>
    </row>
    <row r="227" spans="2:65" s="1" customFormat="1" ht="24.15" customHeight="1">
      <c r="B227" s="122"/>
      <c r="C227" s="123">
        <v>35</v>
      </c>
      <c r="D227" s="123" t="s">
        <v>121</v>
      </c>
      <c r="E227" s="124" t="s">
        <v>333</v>
      </c>
      <c r="F227" s="125" t="s">
        <v>334</v>
      </c>
      <c r="G227" s="126" t="s">
        <v>335</v>
      </c>
      <c r="H227" s="127">
        <v>1</v>
      </c>
      <c r="I227" s="128"/>
      <c r="J227" s="128">
        <f>ROUND(I227*H227,2)</f>
        <v>0</v>
      </c>
      <c r="K227" s="125" t="s">
        <v>3</v>
      </c>
      <c r="L227" s="28"/>
      <c r="M227" s="129" t="s">
        <v>3</v>
      </c>
      <c r="N227" s="130" t="s">
        <v>41</v>
      </c>
      <c r="O227" s="131">
        <v>2.0150000000000001</v>
      </c>
      <c r="P227" s="131">
        <f>O227*H227</f>
        <v>2.0150000000000001</v>
      </c>
      <c r="Q227" s="131">
        <v>0</v>
      </c>
      <c r="R227" s="131">
        <f>Q227*H227</f>
        <v>0</v>
      </c>
      <c r="S227" s="131">
        <v>2.5</v>
      </c>
      <c r="T227" s="132">
        <f>S227*H227</f>
        <v>2.5</v>
      </c>
      <c r="AR227" s="133" t="s">
        <v>304</v>
      </c>
      <c r="AT227" s="133" t="s">
        <v>121</v>
      </c>
      <c r="AU227" s="133" t="s">
        <v>80</v>
      </c>
      <c r="AY227" s="16" t="s">
        <v>119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78</v>
      </c>
      <c r="BK227" s="134">
        <f>ROUND(I227*H227,2)</f>
        <v>0</v>
      </c>
      <c r="BL227" s="16" t="s">
        <v>304</v>
      </c>
      <c r="BM227" s="133" t="s">
        <v>336</v>
      </c>
    </row>
    <row r="228" spans="2:65" s="1" customFormat="1" ht="19.2">
      <c r="B228" s="28"/>
      <c r="D228" s="135" t="s">
        <v>128</v>
      </c>
      <c r="F228" s="136" t="s">
        <v>334</v>
      </c>
      <c r="L228" s="28"/>
      <c r="M228" s="161"/>
      <c r="N228" s="162"/>
      <c r="O228" s="162"/>
      <c r="P228" s="162"/>
      <c r="Q228" s="162"/>
      <c r="R228" s="162"/>
      <c r="S228" s="162"/>
      <c r="T228" s="163"/>
      <c r="AT228" s="16" t="s">
        <v>128</v>
      </c>
      <c r="AU228" s="16" t="s">
        <v>80</v>
      </c>
    </row>
    <row r="229" spans="2:65" s="1" customFormat="1" ht="6.9" customHeight="1">
      <c r="B229" s="37"/>
      <c r="C229" s="38"/>
      <c r="D229" s="38"/>
      <c r="E229" s="38"/>
      <c r="F229" s="38"/>
      <c r="G229" s="38"/>
      <c r="H229" s="38"/>
      <c r="I229" s="38"/>
      <c r="J229" s="38"/>
      <c r="K229" s="38"/>
      <c r="L229" s="28"/>
    </row>
  </sheetData>
  <autoFilter ref="C88:K228" xr:uid="{00000000-0009-0000-0000-000001000000}"/>
  <mergeCells count="8">
    <mergeCell ref="E79:H79"/>
    <mergeCell ref="E81:H81"/>
    <mergeCell ref="L2:V2"/>
    <mergeCell ref="E7:H7"/>
    <mergeCell ref="E9:H9"/>
    <mergeCell ref="E27:H27"/>
    <mergeCell ref="E48:H48"/>
    <mergeCell ref="E50:H50"/>
  </mergeCells>
  <hyperlinks>
    <hyperlink ref="F94" r:id="rId1" xr:uid="{00000000-0004-0000-0100-000000000000}"/>
    <hyperlink ref="F98" r:id="rId2" xr:uid="{00000000-0004-0000-0100-000001000000}"/>
    <hyperlink ref="F102" r:id="rId3" xr:uid="{00000000-0004-0000-0100-000002000000}"/>
    <hyperlink ref="F111" r:id="rId4" xr:uid="{00000000-0004-0000-0100-000003000000}"/>
    <hyperlink ref="F120" r:id="rId5" xr:uid="{00000000-0004-0000-0100-000006000000}"/>
    <hyperlink ref="F129" r:id="rId6" xr:uid="{00000000-0004-0000-0100-000008000000}"/>
    <hyperlink ref="F133" r:id="rId7" xr:uid="{00000000-0004-0000-0100-000009000000}"/>
    <hyperlink ref="F140" r:id="rId8" xr:uid="{00000000-0004-0000-0100-00000A000000}"/>
    <hyperlink ref="F148" r:id="rId9" xr:uid="{00000000-0004-0000-0100-00000B000000}"/>
    <hyperlink ref="F164" r:id="rId10" xr:uid="{00000000-0004-0000-0100-00000C000000}"/>
    <hyperlink ref="F177" r:id="rId11" xr:uid="{00000000-0004-0000-0100-00000D000000}"/>
    <hyperlink ref="F185" r:id="rId12" xr:uid="{00000000-0004-0000-0100-00000E000000}"/>
    <hyperlink ref="F190" r:id="rId13" xr:uid="{00000000-0004-0000-0100-00000F000000}"/>
    <hyperlink ref="F197" r:id="rId14" xr:uid="{00000000-0004-0000-0100-000010000000}"/>
    <hyperlink ref="F205" r:id="rId15" xr:uid="{00000000-0004-0000-0100-000011000000}"/>
    <hyperlink ref="F215" r:id="rId16" xr:uid="{00000000-0004-0000-0100-000012000000}"/>
    <hyperlink ref="F219" r:id="rId17" xr:uid="{00000000-0004-0000-0100-000013000000}"/>
    <hyperlink ref="F223" r:id="rId18" xr:uid="{00000000-0004-0000-01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2"/>
  <sheetViews>
    <sheetView showGridLines="0" topLeftCell="A79" workbookViewId="0">
      <selection activeCell="I91" sqref="I91:I18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3" t="s">
        <v>6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87</v>
      </c>
      <c r="L4" s="19"/>
      <c r="M4" s="81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86" t="str">
        <f>'Rekapitulace stavby'!K6</f>
        <v>Manipulační plocha u ZŠ J. Vohradského - s aktivní zónou</v>
      </c>
      <c r="F7" s="287"/>
      <c r="G7" s="287"/>
      <c r="H7" s="287"/>
      <c r="L7" s="19"/>
    </row>
    <row r="8" spans="2:46" s="1" customFormat="1" ht="12" customHeight="1">
      <c r="B8" s="28"/>
      <c r="D8" s="25" t="s">
        <v>88</v>
      </c>
      <c r="L8" s="28"/>
    </row>
    <row r="9" spans="2:46" s="1" customFormat="1" ht="16.5" customHeight="1">
      <c r="B9" s="28"/>
      <c r="E9" s="264" t="s">
        <v>337</v>
      </c>
      <c r="F9" s="288"/>
      <c r="G9" s="288"/>
      <c r="H9" s="28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17</v>
      </c>
      <c r="F11" s="23" t="s">
        <v>3</v>
      </c>
      <c r="I11" s="25" t="s">
        <v>18</v>
      </c>
      <c r="J11" s="23" t="s">
        <v>3</v>
      </c>
      <c r="L11" s="28"/>
    </row>
    <row r="12" spans="2:46" s="1" customFormat="1" ht="12" customHeight="1">
      <c r="B12" s="28"/>
      <c r="D12" s="25" t="s">
        <v>19</v>
      </c>
      <c r="F12" s="23" t="s">
        <v>20</v>
      </c>
      <c r="I12" s="25" t="s">
        <v>21</v>
      </c>
      <c r="J12" s="45" t="str">
        <f>'Rekapitulace stavby'!AN8</f>
        <v>25. 3. 2024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23</v>
      </c>
      <c r="I14" s="25" t="s">
        <v>24</v>
      </c>
      <c r="J14" s="23" t="s">
        <v>3</v>
      </c>
      <c r="L14" s="28"/>
    </row>
    <row r="15" spans="2:46" s="1" customFormat="1" ht="18" customHeight="1">
      <c r="B15" s="28"/>
      <c r="E15" s="23" t="s">
        <v>25</v>
      </c>
      <c r="I15" s="25" t="s">
        <v>26</v>
      </c>
      <c r="J15" s="23" t="s">
        <v>3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27</v>
      </c>
      <c r="I17" s="25" t="s">
        <v>24</v>
      </c>
      <c r="J17" s="23" t="s">
        <v>3</v>
      </c>
      <c r="L17" s="28"/>
    </row>
    <row r="18" spans="2:12" s="1" customFormat="1" ht="18" customHeight="1">
      <c r="B18" s="28"/>
      <c r="E18" s="23" t="s">
        <v>28</v>
      </c>
      <c r="I18" s="25" t="s">
        <v>26</v>
      </c>
      <c r="J18" s="23" t="s">
        <v>3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29</v>
      </c>
      <c r="I20" s="25" t="s">
        <v>24</v>
      </c>
      <c r="J20" s="23" t="s">
        <v>3</v>
      </c>
      <c r="L20" s="28"/>
    </row>
    <row r="21" spans="2:12" s="1" customFormat="1" ht="18" customHeight="1">
      <c r="B21" s="28"/>
      <c r="E21" s="23" t="s">
        <v>30</v>
      </c>
      <c r="I21" s="25" t="s">
        <v>26</v>
      </c>
      <c r="J21" s="23" t="s">
        <v>3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32</v>
      </c>
      <c r="I23" s="25" t="s">
        <v>24</v>
      </c>
      <c r="J23" s="23" t="s">
        <v>3</v>
      </c>
      <c r="L23" s="28"/>
    </row>
    <row r="24" spans="2:12" s="1" customFormat="1" ht="18" customHeight="1">
      <c r="B24" s="28"/>
      <c r="E24" s="23" t="s">
        <v>33</v>
      </c>
      <c r="I24" s="25" t="s">
        <v>26</v>
      </c>
      <c r="J24" s="23" t="s">
        <v>3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34</v>
      </c>
      <c r="L26" s="28"/>
    </row>
    <row r="27" spans="2:12" s="7" customFormat="1" ht="16.5" customHeight="1">
      <c r="B27" s="82"/>
      <c r="E27" s="282" t="s">
        <v>3</v>
      </c>
      <c r="F27" s="282"/>
      <c r="G27" s="282"/>
      <c r="H27" s="282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36</v>
      </c>
      <c r="J30" s="59">
        <f>ROUND(J88, 2)</f>
        <v>0</v>
      </c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" customHeight="1">
      <c r="B33" s="28"/>
      <c r="D33" s="48" t="s">
        <v>40</v>
      </c>
      <c r="E33" s="25" t="s">
        <v>41</v>
      </c>
      <c r="F33" s="84">
        <f>ROUND((SUM(BE88:BE191)),  2)</f>
        <v>0</v>
      </c>
      <c r="I33" s="85">
        <v>0.21</v>
      </c>
      <c r="J33" s="84">
        <f>ROUND(((SUM(BE88:BE191))*I33),  2)</f>
        <v>0</v>
      </c>
      <c r="L33" s="28"/>
    </row>
    <row r="34" spans="2:12" s="1" customFormat="1" ht="14.4" customHeight="1">
      <c r="B34" s="28"/>
      <c r="E34" s="25" t="s">
        <v>42</v>
      </c>
      <c r="F34" s="84">
        <f>ROUND((SUM(BF88:BF191)),  2)</f>
        <v>0</v>
      </c>
      <c r="I34" s="85">
        <v>0.12</v>
      </c>
      <c r="J34" s="84">
        <f>ROUND(((SUM(BF88:BF191))*I34),  2)</f>
        <v>0</v>
      </c>
      <c r="L34" s="28"/>
    </row>
    <row r="35" spans="2:12" s="1" customFormat="1" ht="14.4" hidden="1" customHeight="1">
      <c r="B35" s="28"/>
      <c r="E35" s="25" t="s">
        <v>43</v>
      </c>
      <c r="F35" s="84">
        <f>ROUND((SUM(BG88:BG191)),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5" t="s">
        <v>44</v>
      </c>
      <c r="F36" s="84">
        <f>ROUND((SUM(BH88:BH191)),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5" t="s">
        <v>45</v>
      </c>
      <c r="F37" s="84">
        <f>ROUND((SUM(BI88:BI191)),  2)</f>
        <v>0</v>
      </c>
      <c r="I37" s="85">
        <v>0</v>
      </c>
      <c r="J37" s="84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6"/>
      <c r="D39" s="87" t="s">
        <v>46</v>
      </c>
      <c r="E39" s="50"/>
      <c r="F39" s="50"/>
      <c r="G39" s="88" t="s">
        <v>47</v>
      </c>
      <c r="H39" s="89" t="s">
        <v>48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" customHeight="1">
      <c r="B45" s="28"/>
      <c r="C45" s="20" t="s">
        <v>90</v>
      </c>
      <c r="L45" s="28"/>
    </row>
    <row r="46" spans="2:12" s="1" customFormat="1" ht="6.9" customHeight="1">
      <c r="B46" s="28"/>
      <c r="L46" s="28"/>
    </row>
    <row r="47" spans="2:12" s="1" customFormat="1" ht="12" customHeight="1">
      <c r="B47" s="28"/>
      <c r="C47" s="25" t="s">
        <v>15</v>
      </c>
      <c r="L47" s="28"/>
    </row>
    <row r="48" spans="2:12" s="1" customFormat="1" ht="16.5" customHeight="1">
      <c r="B48" s="28"/>
      <c r="E48" s="286" t="str">
        <f>E7</f>
        <v>Manipulační plocha u ZŠ J. Vohradského - s aktivní zónou</v>
      </c>
      <c r="F48" s="287"/>
      <c r="G48" s="287"/>
      <c r="H48" s="287"/>
      <c r="L48" s="28"/>
    </row>
    <row r="49" spans="2:47" s="1" customFormat="1" ht="12" customHeight="1">
      <c r="B49" s="28"/>
      <c r="C49" s="25" t="s">
        <v>88</v>
      </c>
      <c r="L49" s="28"/>
    </row>
    <row r="50" spans="2:47" s="1" customFormat="1" ht="16.5" customHeight="1">
      <c r="B50" s="28"/>
      <c r="E50" s="264" t="str">
        <f>E9</f>
        <v xml:space="preserve">SO 100.02 - Oplocení </v>
      </c>
      <c r="F50" s="288"/>
      <c r="G50" s="288"/>
      <c r="H50" s="288"/>
      <c r="L50" s="28"/>
    </row>
    <row r="51" spans="2:47" s="1" customFormat="1" ht="6.9" customHeight="1">
      <c r="B51" s="28"/>
      <c r="L51" s="28"/>
    </row>
    <row r="52" spans="2:47" s="1" customFormat="1" ht="12" customHeight="1">
      <c r="B52" s="28"/>
      <c r="C52" s="25" t="s">
        <v>19</v>
      </c>
      <c r="F52" s="23" t="str">
        <f>F12</f>
        <v>p.p.č.k.1324/1,1325/1,1327 k.ú.Šluknov</v>
      </c>
      <c r="I52" s="25" t="s">
        <v>21</v>
      </c>
      <c r="J52" s="45" t="str">
        <f>IF(J12="","",J12)</f>
        <v>25. 3. 2024</v>
      </c>
      <c r="L52" s="28"/>
    </row>
    <row r="53" spans="2:47" s="1" customFormat="1" ht="6.9" customHeight="1">
      <c r="B53" s="28"/>
      <c r="L53" s="28"/>
    </row>
    <row r="54" spans="2:47" s="1" customFormat="1" ht="15.15" customHeight="1">
      <c r="B54" s="28"/>
      <c r="C54" s="25" t="s">
        <v>23</v>
      </c>
      <c r="F54" s="23" t="str">
        <f>E15</f>
        <v xml:space="preserve">Město Šluknov </v>
      </c>
      <c r="I54" s="25" t="s">
        <v>29</v>
      </c>
      <c r="J54" s="26" t="str">
        <f>E21</f>
        <v>ProProjekt s.r.o.</v>
      </c>
      <c r="L54" s="28"/>
    </row>
    <row r="55" spans="2:47" s="1" customFormat="1" ht="15.15" customHeight="1">
      <c r="B55" s="28"/>
      <c r="C55" s="25" t="s">
        <v>27</v>
      </c>
      <c r="F55" s="23" t="str">
        <f>IF(E18="","",E18)</f>
        <v>bude vybrán</v>
      </c>
      <c r="I55" s="25" t="s">
        <v>32</v>
      </c>
      <c r="J55" s="26" t="str">
        <f>E24</f>
        <v>Jakub Hon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8" customHeight="1">
      <c r="B59" s="28"/>
      <c r="C59" s="94" t="s">
        <v>68</v>
      </c>
      <c r="J59" s="59">
        <f>J88</f>
        <v>0</v>
      </c>
      <c r="L59" s="28"/>
      <c r="AU59" s="16" t="s">
        <v>93</v>
      </c>
    </row>
    <row r="60" spans="2:47" s="8" customFormat="1" ht="24.9" customHeight="1">
      <c r="B60" s="95"/>
      <c r="D60" s="96" t="s">
        <v>94</v>
      </c>
      <c r="E60" s="97"/>
      <c r="F60" s="97"/>
      <c r="G60" s="97"/>
      <c r="H60" s="97"/>
      <c r="I60" s="97"/>
      <c r="J60" s="98">
        <f>J89</f>
        <v>0</v>
      </c>
      <c r="L60" s="95"/>
    </row>
    <row r="61" spans="2:47" s="9" customFormat="1" ht="19.95" customHeight="1">
      <c r="B61" s="99"/>
      <c r="D61" s="100" t="s">
        <v>95</v>
      </c>
      <c r="E61" s="101"/>
      <c r="F61" s="101"/>
      <c r="G61" s="101"/>
      <c r="H61" s="101"/>
      <c r="I61" s="101"/>
      <c r="J61" s="102">
        <f>J90</f>
        <v>0</v>
      </c>
      <c r="L61" s="99"/>
    </row>
    <row r="62" spans="2:47" s="9" customFormat="1" ht="19.95" customHeight="1">
      <c r="B62" s="99"/>
      <c r="D62" s="100" t="s">
        <v>96</v>
      </c>
      <c r="E62" s="101"/>
      <c r="F62" s="101"/>
      <c r="G62" s="101"/>
      <c r="H62" s="101"/>
      <c r="I62" s="101"/>
      <c r="J62" s="102">
        <f>J115</f>
        <v>0</v>
      </c>
      <c r="L62" s="99"/>
    </row>
    <row r="63" spans="2:47" s="9" customFormat="1" ht="19.95" customHeight="1">
      <c r="B63" s="99"/>
      <c r="D63" s="100" t="s">
        <v>338</v>
      </c>
      <c r="E63" s="101"/>
      <c r="F63" s="101"/>
      <c r="G63" s="101"/>
      <c r="H63" s="101"/>
      <c r="I63" s="101"/>
      <c r="J63" s="102">
        <f>J140</f>
        <v>0</v>
      </c>
      <c r="L63" s="99"/>
    </row>
    <row r="64" spans="2:47" s="9" customFormat="1" ht="19.95" customHeight="1">
      <c r="B64" s="99"/>
      <c r="D64" s="100" t="s">
        <v>99</v>
      </c>
      <c r="E64" s="101"/>
      <c r="F64" s="101"/>
      <c r="G64" s="101"/>
      <c r="H64" s="101"/>
      <c r="I64" s="101"/>
      <c r="J64" s="102">
        <f>J148</f>
        <v>0</v>
      </c>
      <c r="L64" s="99"/>
    </row>
    <row r="65" spans="2:12" s="9" customFormat="1" ht="19.95" customHeight="1">
      <c r="B65" s="99"/>
      <c r="D65" s="100" t="s">
        <v>339</v>
      </c>
      <c r="E65" s="101"/>
      <c r="F65" s="101"/>
      <c r="G65" s="101"/>
      <c r="H65" s="101"/>
      <c r="I65" s="101"/>
      <c r="J65" s="102">
        <f>J165</f>
        <v>0</v>
      </c>
      <c r="L65" s="99"/>
    </row>
    <row r="66" spans="2:12" s="9" customFormat="1" ht="19.95" customHeight="1">
      <c r="B66" s="99"/>
      <c r="D66" s="100" t="s">
        <v>100</v>
      </c>
      <c r="E66" s="101"/>
      <c r="F66" s="101"/>
      <c r="G66" s="101"/>
      <c r="H66" s="101"/>
      <c r="I66" s="101"/>
      <c r="J66" s="102">
        <f>J179</f>
        <v>0</v>
      </c>
      <c r="L66" s="99"/>
    </row>
    <row r="67" spans="2:12" s="8" customFormat="1" ht="24.9" customHeight="1">
      <c r="B67" s="95"/>
      <c r="D67" s="96" t="s">
        <v>340</v>
      </c>
      <c r="E67" s="97"/>
      <c r="F67" s="97"/>
      <c r="G67" s="97"/>
      <c r="H67" s="97"/>
      <c r="I67" s="97"/>
      <c r="J67" s="98">
        <f>J183</f>
        <v>0</v>
      </c>
      <c r="L67" s="95"/>
    </row>
    <row r="68" spans="2:12" s="9" customFormat="1" ht="19.95" customHeight="1">
      <c r="B68" s="99"/>
      <c r="D68" s="100" t="s">
        <v>341</v>
      </c>
      <c r="E68" s="101"/>
      <c r="F68" s="101"/>
      <c r="G68" s="101"/>
      <c r="H68" s="101"/>
      <c r="I68" s="101"/>
      <c r="J68" s="102">
        <f>J184</f>
        <v>0</v>
      </c>
      <c r="L68" s="99"/>
    </row>
    <row r="69" spans="2:12" s="1" customFormat="1" ht="21.75" customHeight="1">
      <c r="B69" s="28"/>
      <c r="L69" s="28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8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8"/>
    </row>
    <row r="75" spans="2:12" s="1" customFormat="1" ht="24.9" customHeight="1">
      <c r="B75" s="28"/>
      <c r="C75" s="20" t="s">
        <v>104</v>
      </c>
      <c r="L75" s="28"/>
    </row>
    <row r="76" spans="2:12" s="1" customFormat="1" ht="6.9" customHeight="1">
      <c r="B76" s="28"/>
      <c r="L76" s="28"/>
    </row>
    <row r="77" spans="2:12" s="1" customFormat="1" ht="12" customHeight="1">
      <c r="B77" s="28"/>
      <c r="C77" s="25" t="s">
        <v>15</v>
      </c>
      <c r="L77" s="28"/>
    </row>
    <row r="78" spans="2:12" s="1" customFormat="1" ht="16.5" customHeight="1">
      <c r="B78" s="28"/>
      <c r="E78" s="286" t="str">
        <f>E7</f>
        <v>Manipulační plocha u ZŠ J. Vohradského - s aktivní zónou</v>
      </c>
      <c r="F78" s="287"/>
      <c r="G78" s="287"/>
      <c r="H78" s="287"/>
      <c r="L78" s="28"/>
    </row>
    <row r="79" spans="2:12" s="1" customFormat="1" ht="12" customHeight="1">
      <c r="B79" s="28"/>
      <c r="C79" s="25" t="s">
        <v>88</v>
      </c>
      <c r="L79" s="28"/>
    </row>
    <row r="80" spans="2:12" s="1" customFormat="1" ht="16.5" customHeight="1">
      <c r="B80" s="28"/>
      <c r="E80" s="264" t="str">
        <f>E9</f>
        <v xml:space="preserve">SO 100.02 - Oplocení </v>
      </c>
      <c r="F80" s="288"/>
      <c r="G80" s="288"/>
      <c r="H80" s="288"/>
      <c r="L80" s="28"/>
    </row>
    <row r="81" spans="2:65" s="1" customFormat="1" ht="6.9" customHeight="1">
      <c r="B81" s="28"/>
      <c r="L81" s="28"/>
    </row>
    <row r="82" spans="2:65" s="1" customFormat="1" ht="12" customHeight="1">
      <c r="B82" s="28"/>
      <c r="C82" s="25" t="s">
        <v>19</v>
      </c>
      <c r="F82" s="23" t="str">
        <f>F12</f>
        <v>p.p.č.k.1324/1,1325/1,1327 k.ú.Šluknov</v>
      </c>
      <c r="I82" s="25" t="s">
        <v>21</v>
      </c>
      <c r="J82" s="45" t="str">
        <f>IF(J12="","",J12)</f>
        <v>25. 3. 2024</v>
      </c>
      <c r="L82" s="28"/>
    </row>
    <row r="83" spans="2:65" s="1" customFormat="1" ht="6.9" customHeight="1">
      <c r="B83" s="28"/>
      <c r="L83" s="28"/>
    </row>
    <row r="84" spans="2:65" s="1" customFormat="1" ht="15.15" customHeight="1">
      <c r="B84" s="28"/>
      <c r="C84" s="25" t="s">
        <v>23</v>
      </c>
      <c r="F84" s="23" t="str">
        <f>E15</f>
        <v xml:space="preserve">Město Šluknov </v>
      </c>
      <c r="I84" s="25" t="s">
        <v>29</v>
      </c>
      <c r="J84" s="26" t="str">
        <f>E21</f>
        <v>ProProjekt s.r.o.</v>
      </c>
      <c r="L84" s="28"/>
    </row>
    <row r="85" spans="2:65" s="1" customFormat="1" ht="15.15" customHeight="1">
      <c r="B85" s="28"/>
      <c r="C85" s="25" t="s">
        <v>27</v>
      </c>
      <c r="F85" s="23" t="str">
        <f>IF(E18="","",E18)</f>
        <v>bude vybrán</v>
      </c>
      <c r="I85" s="25" t="s">
        <v>32</v>
      </c>
      <c r="J85" s="26" t="str">
        <f>E24</f>
        <v>Jakub Hon</v>
      </c>
      <c r="L85" s="28"/>
    </row>
    <row r="86" spans="2:65" s="1" customFormat="1" ht="10.35" customHeight="1">
      <c r="B86" s="28"/>
      <c r="L86" s="28"/>
    </row>
    <row r="87" spans="2:65" s="10" customFormat="1" ht="29.25" customHeight="1">
      <c r="B87" s="103"/>
      <c r="C87" s="104" t="s">
        <v>105</v>
      </c>
      <c r="D87" s="105" t="s">
        <v>55</v>
      </c>
      <c r="E87" s="105" t="s">
        <v>51</v>
      </c>
      <c r="F87" s="105" t="s">
        <v>52</v>
      </c>
      <c r="G87" s="105" t="s">
        <v>106</v>
      </c>
      <c r="H87" s="105" t="s">
        <v>107</v>
      </c>
      <c r="I87" s="105" t="s">
        <v>108</v>
      </c>
      <c r="J87" s="105" t="s">
        <v>92</v>
      </c>
      <c r="K87" s="106" t="s">
        <v>109</v>
      </c>
      <c r="L87" s="103"/>
      <c r="M87" s="52" t="s">
        <v>3</v>
      </c>
      <c r="N87" s="53" t="s">
        <v>40</v>
      </c>
      <c r="O87" s="53" t="s">
        <v>110</v>
      </c>
      <c r="P87" s="53" t="s">
        <v>111</v>
      </c>
      <c r="Q87" s="53" t="s">
        <v>112</v>
      </c>
      <c r="R87" s="53" t="s">
        <v>113</v>
      </c>
      <c r="S87" s="53" t="s">
        <v>114</v>
      </c>
      <c r="T87" s="54" t="s">
        <v>115</v>
      </c>
    </row>
    <row r="88" spans="2:65" s="1" customFormat="1" ht="22.8" customHeight="1">
      <c r="B88" s="28"/>
      <c r="C88" s="57" t="s">
        <v>116</v>
      </c>
      <c r="J88" s="107">
        <f>BK88</f>
        <v>0</v>
      </c>
      <c r="L88" s="28"/>
      <c r="M88" s="55"/>
      <c r="N88" s="46"/>
      <c r="O88" s="46"/>
      <c r="P88" s="108">
        <f>P89+P183</f>
        <v>52.578843999999997</v>
      </c>
      <c r="Q88" s="46"/>
      <c r="R88" s="108">
        <f>R89+R183</f>
        <v>8.6866769999999995</v>
      </c>
      <c r="S88" s="46"/>
      <c r="T88" s="109">
        <f>T89+T183</f>
        <v>3.0338400000000005</v>
      </c>
      <c r="AT88" s="16" t="s">
        <v>69</v>
      </c>
      <c r="AU88" s="16" t="s">
        <v>93</v>
      </c>
      <c r="BK88" s="110">
        <f>BK89+BK183</f>
        <v>0</v>
      </c>
    </row>
    <row r="89" spans="2:65" s="11" customFormat="1" ht="25.95" customHeight="1">
      <c r="B89" s="111"/>
      <c r="D89" s="112" t="s">
        <v>69</v>
      </c>
      <c r="E89" s="113" t="s">
        <v>117</v>
      </c>
      <c r="F89" s="113" t="s">
        <v>118</v>
      </c>
      <c r="J89" s="114">
        <f>BK89</f>
        <v>0</v>
      </c>
      <c r="L89" s="111"/>
      <c r="M89" s="115"/>
      <c r="P89" s="116">
        <f>P90+P115+P140+P148+P165+P179</f>
        <v>52.578843999999997</v>
      </c>
      <c r="R89" s="116">
        <f>R90+R115+R140+R148+R165+R179</f>
        <v>8.6866769999999995</v>
      </c>
      <c r="T89" s="117">
        <f>T90+T115+T140+T148+T165+T179</f>
        <v>3.0338400000000005</v>
      </c>
      <c r="AR89" s="112" t="s">
        <v>78</v>
      </c>
      <c r="AT89" s="118" t="s">
        <v>69</v>
      </c>
      <c r="AU89" s="118" t="s">
        <v>70</v>
      </c>
      <c r="AY89" s="112" t="s">
        <v>119</v>
      </c>
      <c r="BK89" s="119">
        <f>BK90+BK115+BK140+BK148+BK165+BK179</f>
        <v>0</v>
      </c>
    </row>
    <row r="90" spans="2:65" s="11" customFormat="1" ht="22.8" customHeight="1">
      <c r="B90" s="111"/>
      <c r="D90" s="112" t="s">
        <v>69</v>
      </c>
      <c r="E90" s="120" t="s">
        <v>78</v>
      </c>
      <c r="F90" s="120" t="s">
        <v>120</v>
      </c>
      <c r="J90" s="121">
        <f>BK90</f>
        <v>0</v>
      </c>
      <c r="L90" s="111"/>
      <c r="M90" s="115"/>
      <c r="P90" s="116">
        <f>SUM(P91:P114)</f>
        <v>14.125800000000002</v>
      </c>
      <c r="R90" s="116">
        <f>SUM(R91:R114)</f>
        <v>0</v>
      </c>
      <c r="T90" s="117">
        <f>SUM(T91:T114)</f>
        <v>0</v>
      </c>
      <c r="AR90" s="112" t="s">
        <v>78</v>
      </c>
      <c r="AT90" s="118" t="s">
        <v>69</v>
      </c>
      <c r="AU90" s="118" t="s">
        <v>78</v>
      </c>
      <c r="AY90" s="112" t="s">
        <v>119</v>
      </c>
      <c r="BK90" s="119">
        <f>SUM(BK91:BK114)</f>
        <v>0</v>
      </c>
    </row>
    <row r="91" spans="2:65" s="1" customFormat="1" ht="21.75" customHeight="1">
      <c r="B91" s="122"/>
      <c r="C91" s="123" t="s">
        <v>78</v>
      </c>
      <c r="D91" s="123" t="s">
        <v>121</v>
      </c>
      <c r="E91" s="124" t="s">
        <v>342</v>
      </c>
      <c r="F91" s="125" t="s">
        <v>343</v>
      </c>
      <c r="G91" s="126" t="s">
        <v>143</v>
      </c>
      <c r="H91" s="127">
        <v>9.15</v>
      </c>
      <c r="I91" s="128"/>
      <c r="J91" s="128">
        <f>ROUND(I91*H91,2)</f>
        <v>0</v>
      </c>
      <c r="K91" s="125" t="s">
        <v>125</v>
      </c>
      <c r="L91" s="28"/>
      <c r="M91" s="129" t="s">
        <v>3</v>
      </c>
      <c r="N91" s="130" t="s">
        <v>41</v>
      </c>
      <c r="O91" s="131">
        <v>0.96699999999999997</v>
      </c>
      <c r="P91" s="131">
        <f>O91*H91</f>
        <v>8.8480500000000006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126</v>
      </c>
      <c r="AT91" s="133" t="s">
        <v>121</v>
      </c>
      <c r="AU91" s="133" t="s">
        <v>80</v>
      </c>
      <c r="AY91" s="16" t="s">
        <v>119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78</v>
      </c>
      <c r="BK91" s="134">
        <f>ROUND(I91*H91,2)</f>
        <v>0</v>
      </c>
      <c r="BL91" s="16" t="s">
        <v>126</v>
      </c>
      <c r="BM91" s="133" t="s">
        <v>344</v>
      </c>
    </row>
    <row r="92" spans="2:65" s="1" customFormat="1" ht="19.2">
      <c r="B92" s="28"/>
      <c r="D92" s="135" t="s">
        <v>128</v>
      </c>
      <c r="F92" s="136" t="s">
        <v>345</v>
      </c>
      <c r="L92" s="28"/>
      <c r="M92" s="137"/>
      <c r="T92" s="49"/>
      <c r="AT92" s="16" t="s">
        <v>128</v>
      </c>
      <c r="AU92" s="16" t="s">
        <v>80</v>
      </c>
    </row>
    <row r="93" spans="2:65" s="1" customFormat="1">
      <c r="B93" s="28"/>
      <c r="D93" s="138" t="s">
        <v>130</v>
      </c>
      <c r="F93" s="139" t="s">
        <v>346</v>
      </c>
      <c r="L93" s="28"/>
      <c r="M93" s="137"/>
      <c r="T93" s="49"/>
      <c r="AT93" s="16" t="s">
        <v>130</v>
      </c>
      <c r="AU93" s="16" t="s">
        <v>80</v>
      </c>
    </row>
    <row r="94" spans="2:65" s="12" customFormat="1">
      <c r="B94" s="140"/>
      <c r="D94" s="135" t="s">
        <v>132</v>
      </c>
      <c r="E94" s="141" t="s">
        <v>3</v>
      </c>
      <c r="F94" s="142" t="s">
        <v>347</v>
      </c>
      <c r="H94" s="143">
        <v>3.48</v>
      </c>
      <c r="L94" s="140"/>
      <c r="M94" s="144"/>
      <c r="T94" s="145"/>
      <c r="AT94" s="141" t="s">
        <v>132</v>
      </c>
      <c r="AU94" s="141" t="s">
        <v>80</v>
      </c>
      <c r="AV94" s="12" t="s">
        <v>80</v>
      </c>
      <c r="AW94" s="12" t="s">
        <v>31</v>
      </c>
      <c r="AX94" s="12" t="s">
        <v>70</v>
      </c>
      <c r="AY94" s="141" t="s">
        <v>119</v>
      </c>
    </row>
    <row r="95" spans="2:65" s="12" customFormat="1">
      <c r="B95" s="140"/>
      <c r="D95" s="135" t="s">
        <v>132</v>
      </c>
      <c r="E95" s="141" t="s">
        <v>3</v>
      </c>
      <c r="F95" s="142" t="s">
        <v>348</v>
      </c>
      <c r="H95" s="143">
        <v>5.67</v>
      </c>
      <c r="L95" s="140"/>
      <c r="M95" s="144"/>
      <c r="T95" s="145"/>
      <c r="AT95" s="141" t="s">
        <v>132</v>
      </c>
      <c r="AU95" s="141" t="s">
        <v>80</v>
      </c>
      <c r="AV95" s="12" t="s">
        <v>80</v>
      </c>
      <c r="AW95" s="12" t="s">
        <v>31</v>
      </c>
      <c r="AX95" s="12" t="s">
        <v>70</v>
      </c>
      <c r="AY95" s="141" t="s">
        <v>119</v>
      </c>
    </row>
    <row r="96" spans="2:65" s="13" customFormat="1">
      <c r="B96" s="146"/>
      <c r="D96" s="135" t="s">
        <v>132</v>
      </c>
      <c r="E96" s="147" t="s">
        <v>3</v>
      </c>
      <c r="F96" s="148" t="s">
        <v>153</v>
      </c>
      <c r="H96" s="149">
        <v>9.15</v>
      </c>
      <c r="L96" s="146"/>
      <c r="M96" s="150"/>
      <c r="T96" s="151"/>
      <c r="AT96" s="147" t="s">
        <v>132</v>
      </c>
      <c r="AU96" s="147" t="s">
        <v>80</v>
      </c>
      <c r="AV96" s="13" t="s">
        <v>126</v>
      </c>
      <c r="AW96" s="13" t="s">
        <v>31</v>
      </c>
      <c r="AX96" s="13" t="s">
        <v>78</v>
      </c>
      <c r="AY96" s="147" t="s">
        <v>119</v>
      </c>
    </row>
    <row r="97" spans="2:65" s="1" customFormat="1" ht="21.75" customHeight="1">
      <c r="B97" s="122"/>
      <c r="C97" s="123" t="s">
        <v>80</v>
      </c>
      <c r="D97" s="123" t="s">
        <v>121</v>
      </c>
      <c r="E97" s="124" t="s">
        <v>155</v>
      </c>
      <c r="F97" s="125" t="s">
        <v>156</v>
      </c>
      <c r="G97" s="126" t="s">
        <v>143</v>
      </c>
      <c r="H97" s="127">
        <v>14.55</v>
      </c>
      <c r="I97" s="128"/>
      <c r="J97" s="128">
        <f>ROUND(I97*H97,2)</f>
        <v>0</v>
      </c>
      <c r="K97" s="125" t="s">
        <v>125</v>
      </c>
      <c r="L97" s="28"/>
      <c r="M97" s="129" t="s">
        <v>3</v>
      </c>
      <c r="N97" s="130" t="s">
        <v>41</v>
      </c>
      <c r="O97" s="131">
        <v>4.3999999999999997E-2</v>
      </c>
      <c r="P97" s="131">
        <f>O97*H97</f>
        <v>0.64019999999999999</v>
      </c>
      <c r="Q97" s="131">
        <v>0</v>
      </c>
      <c r="R97" s="131">
        <f>Q97*H97</f>
        <v>0</v>
      </c>
      <c r="S97" s="131">
        <v>0</v>
      </c>
      <c r="T97" s="132">
        <f>S97*H97</f>
        <v>0</v>
      </c>
      <c r="AR97" s="133" t="s">
        <v>126</v>
      </c>
      <c r="AT97" s="133" t="s">
        <v>121</v>
      </c>
      <c r="AU97" s="133" t="s">
        <v>80</v>
      </c>
      <c r="AY97" s="16" t="s">
        <v>119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6" t="s">
        <v>78</v>
      </c>
      <c r="BK97" s="134">
        <f>ROUND(I97*H97,2)</f>
        <v>0</v>
      </c>
      <c r="BL97" s="16" t="s">
        <v>126</v>
      </c>
      <c r="BM97" s="133" t="s">
        <v>349</v>
      </c>
    </row>
    <row r="98" spans="2:65" s="1" customFormat="1" ht="19.2">
      <c r="B98" s="28"/>
      <c r="D98" s="135" t="s">
        <v>128</v>
      </c>
      <c r="F98" s="136" t="s">
        <v>158</v>
      </c>
      <c r="L98" s="28"/>
      <c r="M98" s="137"/>
      <c r="T98" s="49"/>
      <c r="AT98" s="16" t="s">
        <v>128</v>
      </c>
      <c r="AU98" s="16" t="s">
        <v>80</v>
      </c>
    </row>
    <row r="99" spans="2:65" s="1" customFormat="1">
      <c r="B99" s="28"/>
      <c r="D99" s="138" t="s">
        <v>130</v>
      </c>
      <c r="F99" s="139" t="s">
        <v>159</v>
      </c>
      <c r="L99" s="28"/>
      <c r="M99" s="137"/>
      <c r="T99" s="49"/>
      <c r="AT99" s="16" t="s">
        <v>130</v>
      </c>
      <c r="AU99" s="16" t="s">
        <v>80</v>
      </c>
    </row>
    <row r="100" spans="2:65" s="12" customFormat="1">
      <c r="B100" s="140"/>
      <c r="D100" s="135" t="s">
        <v>132</v>
      </c>
      <c r="E100" s="141" t="s">
        <v>3</v>
      </c>
      <c r="F100" s="142" t="s">
        <v>350</v>
      </c>
      <c r="H100" s="143">
        <v>9.15</v>
      </c>
      <c r="L100" s="140"/>
      <c r="M100" s="144"/>
      <c r="T100" s="145"/>
      <c r="AT100" s="141" t="s">
        <v>132</v>
      </c>
      <c r="AU100" s="141" t="s">
        <v>80</v>
      </c>
      <c r="AV100" s="12" t="s">
        <v>80</v>
      </c>
      <c r="AW100" s="12" t="s">
        <v>31</v>
      </c>
      <c r="AX100" s="12" t="s">
        <v>70</v>
      </c>
      <c r="AY100" s="141" t="s">
        <v>119</v>
      </c>
    </row>
    <row r="101" spans="2:65" s="12" customFormat="1">
      <c r="B101" s="140"/>
      <c r="D101" s="135" t="s">
        <v>132</v>
      </c>
      <c r="E101" s="141" t="s">
        <v>3</v>
      </c>
      <c r="F101" s="142" t="s">
        <v>351</v>
      </c>
      <c r="H101" s="143">
        <v>5.4</v>
      </c>
      <c r="L101" s="140"/>
      <c r="M101" s="144"/>
      <c r="T101" s="145"/>
      <c r="AT101" s="141" t="s">
        <v>132</v>
      </c>
      <c r="AU101" s="141" t="s">
        <v>80</v>
      </c>
      <c r="AV101" s="12" t="s">
        <v>80</v>
      </c>
      <c r="AW101" s="12" t="s">
        <v>31</v>
      </c>
      <c r="AX101" s="12" t="s">
        <v>70</v>
      </c>
      <c r="AY101" s="141" t="s">
        <v>119</v>
      </c>
    </row>
    <row r="102" spans="2:65" s="13" customFormat="1">
      <c r="B102" s="146"/>
      <c r="D102" s="135" t="s">
        <v>132</v>
      </c>
      <c r="E102" s="147" t="s">
        <v>3</v>
      </c>
      <c r="F102" s="148" t="s">
        <v>153</v>
      </c>
      <c r="H102" s="149">
        <v>14.55</v>
      </c>
      <c r="L102" s="146"/>
      <c r="M102" s="150"/>
      <c r="T102" s="151"/>
      <c r="AT102" s="147" t="s">
        <v>132</v>
      </c>
      <c r="AU102" s="147" t="s">
        <v>80</v>
      </c>
      <c r="AV102" s="13" t="s">
        <v>126</v>
      </c>
      <c r="AW102" s="13" t="s">
        <v>31</v>
      </c>
      <c r="AX102" s="13" t="s">
        <v>78</v>
      </c>
      <c r="AY102" s="147" t="s">
        <v>119</v>
      </c>
    </row>
    <row r="103" spans="2:65" s="1" customFormat="1" ht="16.5" customHeight="1">
      <c r="B103" s="122"/>
      <c r="C103" s="123" t="s">
        <v>154</v>
      </c>
      <c r="D103" s="123" t="s">
        <v>121</v>
      </c>
      <c r="E103" s="124" t="s">
        <v>352</v>
      </c>
      <c r="F103" s="125" t="s">
        <v>353</v>
      </c>
      <c r="G103" s="126" t="s">
        <v>143</v>
      </c>
      <c r="H103" s="127">
        <v>14.55</v>
      </c>
      <c r="I103" s="128"/>
      <c r="J103" s="128">
        <f>ROUND(I103*H103,2)</f>
        <v>0</v>
      </c>
      <c r="K103" s="125" t="s">
        <v>125</v>
      </c>
      <c r="L103" s="28"/>
      <c r="M103" s="129" t="s">
        <v>3</v>
      </c>
      <c r="N103" s="130" t="s">
        <v>41</v>
      </c>
      <c r="O103" s="131">
        <v>0.19700000000000001</v>
      </c>
      <c r="P103" s="131">
        <f>O103*H103</f>
        <v>2.8663500000000002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126</v>
      </c>
      <c r="AT103" s="133" t="s">
        <v>121</v>
      </c>
      <c r="AU103" s="133" t="s">
        <v>80</v>
      </c>
      <c r="AY103" s="16" t="s">
        <v>119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78</v>
      </c>
      <c r="BK103" s="134">
        <f>ROUND(I103*H103,2)</f>
        <v>0</v>
      </c>
      <c r="BL103" s="16" t="s">
        <v>126</v>
      </c>
      <c r="BM103" s="133" t="s">
        <v>354</v>
      </c>
    </row>
    <row r="104" spans="2:65" s="1" customFormat="1" ht="19.2">
      <c r="B104" s="28"/>
      <c r="D104" s="135" t="s">
        <v>128</v>
      </c>
      <c r="F104" s="136" t="s">
        <v>355</v>
      </c>
      <c r="L104" s="28"/>
      <c r="M104" s="137"/>
      <c r="T104" s="49"/>
      <c r="AT104" s="16" t="s">
        <v>128</v>
      </c>
      <c r="AU104" s="16" t="s">
        <v>80</v>
      </c>
    </row>
    <row r="105" spans="2:65" s="1" customFormat="1">
      <c r="B105" s="28"/>
      <c r="D105" s="138" t="s">
        <v>130</v>
      </c>
      <c r="F105" s="139" t="s">
        <v>356</v>
      </c>
      <c r="L105" s="28"/>
      <c r="M105" s="137"/>
      <c r="T105" s="49"/>
      <c r="AT105" s="16" t="s">
        <v>130</v>
      </c>
      <c r="AU105" s="16" t="s">
        <v>80</v>
      </c>
    </row>
    <row r="106" spans="2:65" s="12" customFormat="1">
      <c r="B106" s="140"/>
      <c r="D106" s="135" t="s">
        <v>132</v>
      </c>
      <c r="E106" s="141" t="s">
        <v>3</v>
      </c>
      <c r="F106" s="142" t="s">
        <v>350</v>
      </c>
      <c r="H106" s="143">
        <v>9.15</v>
      </c>
      <c r="L106" s="140"/>
      <c r="M106" s="144"/>
      <c r="T106" s="145"/>
      <c r="AT106" s="141" t="s">
        <v>132</v>
      </c>
      <c r="AU106" s="141" t="s">
        <v>80</v>
      </c>
      <c r="AV106" s="12" t="s">
        <v>80</v>
      </c>
      <c r="AW106" s="12" t="s">
        <v>31</v>
      </c>
      <c r="AX106" s="12" t="s">
        <v>70</v>
      </c>
      <c r="AY106" s="141" t="s">
        <v>119</v>
      </c>
    </row>
    <row r="107" spans="2:65" s="12" customFormat="1">
      <c r="B107" s="140"/>
      <c r="D107" s="135" t="s">
        <v>132</v>
      </c>
      <c r="E107" s="141" t="s">
        <v>3</v>
      </c>
      <c r="F107" s="142" t="s">
        <v>351</v>
      </c>
      <c r="H107" s="143">
        <v>5.4</v>
      </c>
      <c r="L107" s="140"/>
      <c r="M107" s="144"/>
      <c r="T107" s="145"/>
      <c r="AT107" s="141" t="s">
        <v>132</v>
      </c>
      <c r="AU107" s="141" t="s">
        <v>80</v>
      </c>
      <c r="AV107" s="12" t="s">
        <v>80</v>
      </c>
      <c r="AW107" s="12" t="s">
        <v>31</v>
      </c>
      <c r="AX107" s="12" t="s">
        <v>70</v>
      </c>
      <c r="AY107" s="141" t="s">
        <v>119</v>
      </c>
    </row>
    <row r="108" spans="2:65" s="13" customFormat="1">
      <c r="B108" s="146"/>
      <c r="D108" s="135" t="s">
        <v>132</v>
      </c>
      <c r="E108" s="147" t="s">
        <v>3</v>
      </c>
      <c r="F108" s="148" t="s">
        <v>153</v>
      </c>
      <c r="H108" s="149">
        <v>14.55</v>
      </c>
      <c r="L108" s="146"/>
      <c r="M108" s="150"/>
      <c r="T108" s="151"/>
      <c r="AT108" s="147" t="s">
        <v>132</v>
      </c>
      <c r="AU108" s="147" t="s">
        <v>80</v>
      </c>
      <c r="AV108" s="13" t="s">
        <v>126</v>
      </c>
      <c r="AW108" s="13" t="s">
        <v>31</v>
      </c>
      <c r="AX108" s="13" t="s">
        <v>78</v>
      </c>
      <c r="AY108" s="147" t="s">
        <v>119</v>
      </c>
    </row>
    <row r="109" spans="2:65" s="1" customFormat="1" ht="16.5" customHeight="1">
      <c r="B109" s="122"/>
      <c r="C109" s="123" t="s">
        <v>167</v>
      </c>
      <c r="D109" s="123" t="s">
        <v>121</v>
      </c>
      <c r="E109" s="124" t="s">
        <v>357</v>
      </c>
      <c r="F109" s="125" t="s">
        <v>358</v>
      </c>
      <c r="G109" s="126" t="s">
        <v>143</v>
      </c>
      <c r="H109" s="127">
        <v>5.4</v>
      </c>
      <c r="I109" s="128"/>
      <c r="J109" s="128">
        <f>ROUND(I109*H109,2)</f>
        <v>0</v>
      </c>
      <c r="K109" s="125" t="s">
        <v>125</v>
      </c>
      <c r="L109" s="28"/>
      <c r="M109" s="129" t="s">
        <v>3</v>
      </c>
      <c r="N109" s="130" t="s">
        <v>41</v>
      </c>
      <c r="O109" s="131">
        <v>0.32800000000000001</v>
      </c>
      <c r="P109" s="131">
        <f>O109*H109</f>
        <v>1.7712000000000001</v>
      </c>
      <c r="Q109" s="131">
        <v>0</v>
      </c>
      <c r="R109" s="131">
        <f>Q109*H109</f>
        <v>0</v>
      </c>
      <c r="S109" s="131">
        <v>0</v>
      </c>
      <c r="T109" s="132">
        <f>S109*H109</f>
        <v>0</v>
      </c>
      <c r="AR109" s="133" t="s">
        <v>126</v>
      </c>
      <c r="AT109" s="133" t="s">
        <v>121</v>
      </c>
      <c r="AU109" s="133" t="s">
        <v>80</v>
      </c>
      <c r="AY109" s="16" t="s">
        <v>119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78</v>
      </c>
      <c r="BK109" s="134">
        <f>ROUND(I109*H109,2)</f>
        <v>0</v>
      </c>
      <c r="BL109" s="16" t="s">
        <v>126</v>
      </c>
      <c r="BM109" s="133" t="s">
        <v>359</v>
      </c>
    </row>
    <row r="110" spans="2:65" s="1" customFormat="1" ht="19.2">
      <c r="B110" s="28"/>
      <c r="D110" s="135" t="s">
        <v>128</v>
      </c>
      <c r="F110" s="136" t="s">
        <v>360</v>
      </c>
      <c r="L110" s="28"/>
      <c r="M110" s="137"/>
      <c r="T110" s="49"/>
      <c r="AT110" s="16" t="s">
        <v>128</v>
      </c>
      <c r="AU110" s="16" t="s">
        <v>80</v>
      </c>
    </row>
    <row r="111" spans="2:65" s="1" customFormat="1">
      <c r="B111" s="28"/>
      <c r="D111" s="138" t="s">
        <v>130</v>
      </c>
      <c r="F111" s="139" t="s">
        <v>361</v>
      </c>
      <c r="L111" s="28"/>
      <c r="M111" s="137"/>
      <c r="T111" s="49"/>
      <c r="AT111" s="16" t="s">
        <v>130</v>
      </c>
      <c r="AU111" s="16" t="s">
        <v>80</v>
      </c>
    </row>
    <row r="112" spans="2:65" s="12" customFormat="1">
      <c r="B112" s="140"/>
      <c r="D112" s="135" t="s">
        <v>132</v>
      </c>
      <c r="E112" s="141" t="s">
        <v>3</v>
      </c>
      <c r="F112" s="142" t="s">
        <v>350</v>
      </c>
      <c r="H112" s="143">
        <v>9.15</v>
      </c>
      <c r="L112" s="140"/>
      <c r="M112" s="144"/>
      <c r="T112" s="145"/>
      <c r="AT112" s="141" t="s">
        <v>132</v>
      </c>
      <c r="AU112" s="141" t="s">
        <v>80</v>
      </c>
      <c r="AV112" s="12" t="s">
        <v>80</v>
      </c>
      <c r="AW112" s="12" t="s">
        <v>31</v>
      </c>
      <c r="AX112" s="12" t="s">
        <v>70</v>
      </c>
      <c r="AY112" s="141" t="s">
        <v>119</v>
      </c>
    </row>
    <row r="113" spans="2:65" s="12" customFormat="1">
      <c r="B113" s="140"/>
      <c r="D113" s="135" t="s">
        <v>132</v>
      </c>
      <c r="E113" s="141" t="s">
        <v>3</v>
      </c>
      <c r="F113" s="142" t="s">
        <v>362</v>
      </c>
      <c r="H113" s="143">
        <v>-3.75</v>
      </c>
      <c r="L113" s="140"/>
      <c r="M113" s="144"/>
      <c r="T113" s="145"/>
      <c r="AT113" s="141" t="s">
        <v>132</v>
      </c>
      <c r="AU113" s="141" t="s">
        <v>80</v>
      </c>
      <c r="AV113" s="12" t="s">
        <v>80</v>
      </c>
      <c r="AW113" s="12" t="s">
        <v>31</v>
      </c>
      <c r="AX113" s="12" t="s">
        <v>70</v>
      </c>
      <c r="AY113" s="141" t="s">
        <v>119</v>
      </c>
    </row>
    <row r="114" spans="2:65" s="13" customFormat="1">
      <c r="B114" s="146"/>
      <c r="D114" s="135" t="s">
        <v>132</v>
      </c>
      <c r="E114" s="147" t="s">
        <v>3</v>
      </c>
      <c r="F114" s="148" t="s">
        <v>153</v>
      </c>
      <c r="H114" s="149">
        <v>5.4</v>
      </c>
      <c r="L114" s="146"/>
      <c r="M114" s="150"/>
      <c r="T114" s="151"/>
      <c r="AT114" s="147" t="s">
        <v>132</v>
      </c>
      <c r="AU114" s="147" t="s">
        <v>80</v>
      </c>
      <c r="AV114" s="13" t="s">
        <v>126</v>
      </c>
      <c r="AW114" s="13" t="s">
        <v>31</v>
      </c>
      <c r="AX114" s="13" t="s">
        <v>78</v>
      </c>
      <c r="AY114" s="147" t="s">
        <v>119</v>
      </c>
    </row>
    <row r="115" spans="2:65" s="11" customFormat="1" ht="22.8" customHeight="1">
      <c r="B115" s="111"/>
      <c r="D115" s="112" t="s">
        <v>69</v>
      </c>
      <c r="E115" s="120" t="s">
        <v>80</v>
      </c>
      <c r="F115" s="120" t="s">
        <v>214</v>
      </c>
      <c r="J115" s="121">
        <f>BK115</f>
        <v>0</v>
      </c>
      <c r="L115" s="111"/>
      <c r="M115" s="115"/>
      <c r="P115" s="116">
        <f>SUM(P116:P139)</f>
        <v>9.4920000000000009</v>
      </c>
      <c r="R115" s="116">
        <f>SUM(R116:R139)</f>
        <v>8.6835389999999997</v>
      </c>
      <c r="T115" s="117">
        <f>SUM(T116:T139)</f>
        <v>0</v>
      </c>
      <c r="AR115" s="112" t="s">
        <v>78</v>
      </c>
      <c r="AT115" s="118" t="s">
        <v>69</v>
      </c>
      <c r="AU115" s="118" t="s">
        <v>78</v>
      </c>
      <c r="AY115" s="112" t="s">
        <v>119</v>
      </c>
      <c r="BK115" s="119">
        <f>SUM(BK116:BK139)</f>
        <v>0</v>
      </c>
    </row>
    <row r="116" spans="2:65" s="1" customFormat="1" ht="16.5" customHeight="1">
      <c r="B116" s="122"/>
      <c r="C116" s="123" t="s">
        <v>168</v>
      </c>
      <c r="D116" s="123" t="s">
        <v>121</v>
      </c>
      <c r="E116" s="124" t="s">
        <v>363</v>
      </c>
      <c r="F116" s="125" t="s">
        <v>364</v>
      </c>
      <c r="G116" s="126" t="s">
        <v>143</v>
      </c>
      <c r="H116" s="127">
        <v>2</v>
      </c>
      <c r="I116" s="128"/>
      <c r="J116" s="128">
        <f>ROUND(I116*H116,2)</f>
        <v>0</v>
      </c>
      <c r="K116" s="125" t="s">
        <v>125</v>
      </c>
      <c r="L116" s="28"/>
      <c r="M116" s="129" t="s">
        <v>3</v>
      </c>
      <c r="N116" s="130" t="s">
        <v>41</v>
      </c>
      <c r="O116" s="131">
        <v>0.58399999999999996</v>
      </c>
      <c r="P116" s="131">
        <f>O116*H116</f>
        <v>1.1679999999999999</v>
      </c>
      <c r="Q116" s="131">
        <v>2.3010199999999998</v>
      </c>
      <c r="R116" s="131">
        <f>Q116*H116</f>
        <v>4.6020399999999997</v>
      </c>
      <c r="S116" s="131">
        <v>0</v>
      </c>
      <c r="T116" s="132">
        <f>S116*H116</f>
        <v>0</v>
      </c>
      <c r="AR116" s="133" t="s">
        <v>126</v>
      </c>
      <c r="AT116" s="133" t="s">
        <v>121</v>
      </c>
      <c r="AU116" s="133" t="s">
        <v>80</v>
      </c>
      <c r="AY116" s="16" t="s">
        <v>119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6" t="s">
        <v>78</v>
      </c>
      <c r="BK116" s="134">
        <f>ROUND(I116*H116,2)</f>
        <v>0</v>
      </c>
      <c r="BL116" s="16" t="s">
        <v>126</v>
      </c>
      <c r="BM116" s="133" t="s">
        <v>365</v>
      </c>
    </row>
    <row r="117" spans="2:65" s="1" customFormat="1">
      <c r="B117" s="28"/>
      <c r="D117" s="135" t="s">
        <v>128</v>
      </c>
      <c r="F117" s="136" t="s">
        <v>366</v>
      </c>
      <c r="L117" s="28"/>
      <c r="M117" s="137"/>
      <c r="T117" s="49"/>
      <c r="AT117" s="16" t="s">
        <v>128</v>
      </c>
      <c r="AU117" s="16" t="s">
        <v>80</v>
      </c>
    </row>
    <row r="118" spans="2:65" s="1" customFormat="1">
      <c r="B118" s="28"/>
      <c r="D118" s="138" t="s">
        <v>130</v>
      </c>
      <c r="F118" s="139" t="s">
        <v>367</v>
      </c>
      <c r="L118" s="28"/>
      <c r="M118" s="137"/>
      <c r="T118" s="49"/>
      <c r="AT118" s="16" t="s">
        <v>130</v>
      </c>
      <c r="AU118" s="16" t="s">
        <v>80</v>
      </c>
    </row>
    <row r="119" spans="2:65" s="12" customFormat="1">
      <c r="B119" s="140"/>
      <c r="D119" s="135" t="s">
        <v>132</v>
      </c>
      <c r="E119" s="141" t="s">
        <v>3</v>
      </c>
      <c r="F119" s="142" t="s">
        <v>368</v>
      </c>
      <c r="H119" s="143">
        <v>2</v>
      </c>
      <c r="L119" s="140"/>
      <c r="M119" s="144"/>
      <c r="T119" s="145"/>
      <c r="AT119" s="141" t="s">
        <v>132</v>
      </c>
      <c r="AU119" s="141" t="s">
        <v>80</v>
      </c>
      <c r="AV119" s="12" t="s">
        <v>80</v>
      </c>
      <c r="AW119" s="12" t="s">
        <v>31</v>
      </c>
      <c r="AX119" s="12" t="s">
        <v>78</v>
      </c>
      <c r="AY119" s="141" t="s">
        <v>119</v>
      </c>
    </row>
    <row r="120" spans="2:65" s="1" customFormat="1" ht="16.5" customHeight="1">
      <c r="B120" s="122"/>
      <c r="C120" s="123" t="s">
        <v>169</v>
      </c>
      <c r="D120" s="123" t="s">
        <v>121</v>
      </c>
      <c r="E120" s="124" t="s">
        <v>369</v>
      </c>
      <c r="F120" s="125" t="s">
        <v>370</v>
      </c>
      <c r="G120" s="126" t="s">
        <v>124</v>
      </c>
      <c r="H120" s="127">
        <v>6.6</v>
      </c>
      <c r="I120" s="128"/>
      <c r="J120" s="128">
        <f>ROUND(I120*H120,2)</f>
        <v>0</v>
      </c>
      <c r="K120" s="125" t="s">
        <v>125</v>
      </c>
      <c r="L120" s="28"/>
      <c r="M120" s="129" t="s">
        <v>3</v>
      </c>
      <c r="N120" s="130" t="s">
        <v>41</v>
      </c>
      <c r="O120" s="131">
        <v>0.247</v>
      </c>
      <c r="P120" s="131">
        <f>O120*H120</f>
        <v>1.6301999999999999</v>
      </c>
      <c r="Q120" s="131">
        <v>2.6900000000000001E-3</v>
      </c>
      <c r="R120" s="131">
        <f>Q120*H120</f>
        <v>1.7753999999999999E-2</v>
      </c>
      <c r="S120" s="131">
        <v>0</v>
      </c>
      <c r="T120" s="132">
        <f>S120*H120</f>
        <v>0</v>
      </c>
      <c r="AR120" s="133" t="s">
        <v>126</v>
      </c>
      <c r="AT120" s="133" t="s">
        <v>121</v>
      </c>
      <c r="AU120" s="133" t="s">
        <v>80</v>
      </c>
      <c r="AY120" s="16" t="s">
        <v>119</v>
      </c>
      <c r="BE120" s="134">
        <f>IF(N120="základní",J120,0)</f>
        <v>0</v>
      </c>
      <c r="BF120" s="134">
        <f>IF(N120="snížená",J120,0)</f>
        <v>0</v>
      </c>
      <c r="BG120" s="134">
        <f>IF(N120="zákl. přenesená",J120,0)</f>
        <v>0</v>
      </c>
      <c r="BH120" s="134">
        <f>IF(N120="sníž. přenesená",J120,0)</f>
        <v>0</v>
      </c>
      <c r="BI120" s="134">
        <f>IF(N120="nulová",J120,0)</f>
        <v>0</v>
      </c>
      <c r="BJ120" s="16" t="s">
        <v>78</v>
      </c>
      <c r="BK120" s="134">
        <f>ROUND(I120*H120,2)</f>
        <v>0</v>
      </c>
      <c r="BL120" s="16" t="s">
        <v>126</v>
      </c>
      <c r="BM120" s="133" t="s">
        <v>371</v>
      </c>
    </row>
    <row r="121" spans="2:65" s="1" customFormat="1">
      <c r="B121" s="28"/>
      <c r="D121" s="135" t="s">
        <v>128</v>
      </c>
      <c r="F121" s="136" t="s">
        <v>372</v>
      </c>
      <c r="L121" s="28"/>
      <c r="M121" s="137"/>
      <c r="T121" s="49"/>
      <c r="AT121" s="16" t="s">
        <v>128</v>
      </c>
      <c r="AU121" s="16" t="s">
        <v>80</v>
      </c>
    </row>
    <row r="122" spans="2:65" s="1" customFormat="1">
      <c r="B122" s="28"/>
      <c r="D122" s="138" t="s">
        <v>130</v>
      </c>
      <c r="F122" s="139" t="s">
        <v>373</v>
      </c>
      <c r="L122" s="28"/>
      <c r="M122" s="137"/>
      <c r="T122" s="49"/>
      <c r="AT122" s="16" t="s">
        <v>130</v>
      </c>
      <c r="AU122" s="16" t="s">
        <v>80</v>
      </c>
    </row>
    <row r="123" spans="2:65" s="12" customFormat="1">
      <c r="B123" s="140"/>
      <c r="D123" s="135" t="s">
        <v>132</v>
      </c>
      <c r="E123" s="141" t="s">
        <v>3</v>
      </c>
      <c r="F123" s="142" t="s">
        <v>374</v>
      </c>
      <c r="H123" s="143">
        <v>6.6</v>
      </c>
      <c r="L123" s="140"/>
      <c r="M123" s="144"/>
      <c r="T123" s="145"/>
      <c r="AT123" s="141" t="s">
        <v>132</v>
      </c>
      <c r="AU123" s="141" t="s">
        <v>80</v>
      </c>
      <c r="AV123" s="12" t="s">
        <v>80</v>
      </c>
      <c r="AW123" s="12" t="s">
        <v>31</v>
      </c>
      <c r="AX123" s="12" t="s">
        <v>78</v>
      </c>
      <c r="AY123" s="141" t="s">
        <v>119</v>
      </c>
    </row>
    <row r="124" spans="2:65" s="1" customFormat="1" ht="16.5" customHeight="1">
      <c r="B124" s="122"/>
      <c r="C124" s="123" t="s">
        <v>170</v>
      </c>
      <c r="D124" s="123" t="s">
        <v>121</v>
      </c>
      <c r="E124" s="124" t="s">
        <v>375</v>
      </c>
      <c r="F124" s="125" t="s">
        <v>376</v>
      </c>
      <c r="G124" s="126" t="s">
        <v>124</v>
      </c>
      <c r="H124" s="127">
        <v>6.6</v>
      </c>
      <c r="I124" s="128"/>
      <c r="J124" s="128">
        <f>ROUND(I124*H124,2)</f>
        <v>0</v>
      </c>
      <c r="K124" s="125" t="s">
        <v>125</v>
      </c>
      <c r="L124" s="28"/>
      <c r="M124" s="129" t="s">
        <v>3</v>
      </c>
      <c r="N124" s="130" t="s">
        <v>41</v>
      </c>
      <c r="O124" s="131">
        <v>8.3000000000000004E-2</v>
      </c>
      <c r="P124" s="131">
        <f>O124*H124</f>
        <v>0.54779999999999995</v>
      </c>
      <c r="Q124" s="131">
        <v>0</v>
      </c>
      <c r="R124" s="131">
        <f>Q124*H124</f>
        <v>0</v>
      </c>
      <c r="S124" s="131">
        <v>0</v>
      </c>
      <c r="T124" s="132">
        <f>S124*H124</f>
        <v>0</v>
      </c>
      <c r="AR124" s="133" t="s">
        <v>126</v>
      </c>
      <c r="AT124" s="133" t="s">
        <v>121</v>
      </c>
      <c r="AU124" s="133" t="s">
        <v>80</v>
      </c>
      <c r="AY124" s="16" t="s">
        <v>119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6" t="s">
        <v>78</v>
      </c>
      <c r="BK124" s="134">
        <f>ROUND(I124*H124,2)</f>
        <v>0</v>
      </c>
      <c r="BL124" s="16" t="s">
        <v>126</v>
      </c>
      <c r="BM124" s="133" t="s">
        <v>377</v>
      </c>
    </row>
    <row r="125" spans="2:65" s="1" customFormat="1">
      <c r="B125" s="28"/>
      <c r="D125" s="135" t="s">
        <v>128</v>
      </c>
      <c r="F125" s="136" t="s">
        <v>378</v>
      </c>
      <c r="L125" s="28"/>
      <c r="M125" s="137"/>
      <c r="T125" s="49"/>
      <c r="AT125" s="16" t="s">
        <v>128</v>
      </c>
      <c r="AU125" s="16" t="s">
        <v>80</v>
      </c>
    </row>
    <row r="126" spans="2:65" s="1" customFormat="1">
      <c r="B126" s="28"/>
      <c r="D126" s="138" t="s">
        <v>130</v>
      </c>
      <c r="F126" s="139" t="s">
        <v>379</v>
      </c>
      <c r="L126" s="28"/>
      <c r="M126" s="137"/>
      <c r="T126" s="49"/>
      <c r="AT126" s="16" t="s">
        <v>130</v>
      </c>
      <c r="AU126" s="16" t="s">
        <v>80</v>
      </c>
    </row>
    <row r="127" spans="2:65" s="12" customFormat="1">
      <c r="B127" s="140"/>
      <c r="D127" s="135" t="s">
        <v>132</v>
      </c>
      <c r="E127" s="141" t="s">
        <v>3</v>
      </c>
      <c r="F127" s="142" t="s">
        <v>374</v>
      </c>
      <c r="H127" s="143">
        <v>6.6</v>
      </c>
      <c r="L127" s="140"/>
      <c r="M127" s="144"/>
      <c r="T127" s="145"/>
      <c r="AT127" s="141" t="s">
        <v>132</v>
      </c>
      <c r="AU127" s="141" t="s">
        <v>80</v>
      </c>
      <c r="AV127" s="12" t="s">
        <v>80</v>
      </c>
      <c r="AW127" s="12" t="s">
        <v>31</v>
      </c>
      <c r="AX127" s="12" t="s">
        <v>78</v>
      </c>
      <c r="AY127" s="141" t="s">
        <v>119</v>
      </c>
    </row>
    <row r="128" spans="2:65" s="1" customFormat="1" ht="16.5" customHeight="1">
      <c r="B128" s="122"/>
      <c r="C128" s="123" t="s">
        <v>171</v>
      </c>
      <c r="D128" s="123" t="s">
        <v>121</v>
      </c>
      <c r="E128" s="124" t="s">
        <v>380</v>
      </c>
      <c r="F128" s="125" t="s">
        <v>381</v>
      </c>
      <c r="G128" s="126" t="s">
        <v>143</v>
      </c>
      <c r="H128" s="127">
        <v>1.75</v>
      </c>
      <c r="I128" s="128"/>
      <c r="J128" s="128">
        <f>ROUND(I128*H128,2)</f>
        <v>0</v>
      </c>
      <c r="K128" s="125" t="s">
        <v>125</v>
      </c>
      <c r="L128" s="28"/>
      <c r="M128" s="129" t="s">
        <v>3</v>
      </c>
      <c r="N128" s="130" t="s">
        <v>41</v>
      </c>
      <c r="O128" s="131">
        <v>0.58399999999999996</v>
      </c>
      <c r="P128" s="131">
        <f>O128*H128</f>
        <v>1.022</v>
      </c>
      <c r="Q128" s="131">
        <v>2.3010199999999998</v>
      </c>
      <c r="R128" s="131">
        <f>Q128*H128</f>
        <v>4.0267849999999994</v>
      </c>
      <c r="S128" s="131">
        <v>0</v>
      </c>
      <c r="T128" s="132">
        <f>S128*H128</f>
        <v>0</v>
      </c>
      <c r="AR128" s="133" t="s">
        <v>126</v>
      </c>
      <c r="AT128" s="133" t="s">
        <v>121</v>
      </c>
      <c r="AU128" s="133" t="s">
        <v>80</v>
      </c>
      <c r="AY128" s="16" t="s">
        <v>119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6" t="s">
        <v>78</v>
      </c>
      <c r="BK128" s="134">
        <f>ROUND(I128*H128,2)</f>
        <v>0</v>
      </c>
      <c r="BL128" s="16" t="s">
        <v>126</v>
      </c>
      <c r="BM128" s="133" t="s">
        <v>382</v>
      </c>
    </row>
    <row r="129" spans="2:65" s="1" customFormat="1">
      <c r="B129" s="28"/>
      <c r="D129" s="135" t="s">
        <v>128</v>
      </c>
      <c r="F129" s="136" t="s">
        <v>383</v>
      </c>
      <c r="L129" s="28"/>
      <c r="M129" s="137"/>
      <c r="T129" s="49"/>
      <c r="AT129" s="16" t="s">
        <v>128</v>
      </c>
      <c r="AU129" s="16" t="s">
        <v>80</v>
      </c>
    </row>
    <row r="130" spans="2:65" s="1" customFormat="1">
      <c r="B130" s="28"/>
      <c r="D130" s="138" t="s">
        <v>130</v>
      </c>
      <c r="F130" s="139" t="s">
        <v>384</v>
      </c>
      <c r="L130" s="28"/>
      <c r="M130" s="137"/>
      <c r="T130" s="49"/>
      <c r="AT130" s="16" t="s">
        <v>130</v>
      </c>
      <c r="AU130" s="16" t="s">
        <v>80</v>
      </c>
    </row>
    <row r="131" spans="2:65" s="12" customFormat="1">
      <c r="B131" s="140"/>
      <c r="D131" s="135" t="s">
        <v>132</v>
      </c>
      <c r="E131" s="141" t="s">
        <v>3</v>
      </c>
      <c r="F131" s="142" t="s">
        <v>385</v>
      </c>
      <c r="H131" s="143">
        <v>1.75</v>
      </c>
      <c r="L131" s="140"/>
      <c r="M131" s="144"/>
      <c r="T131" s="145"/>
      <c r="AT131" s="141" t="s">
        <v>132</v>
      </c>
      <c r="AU131" s="141" t="s">
        <v>80</v>
      </c>
      <c r="AV131" s="12" t="s">
        <v>80</v>
      </c>
      <c r="AW131" s="12" t="s">
        <v>31</v>
      </c>
      <c r="AX131" s="12" t="s">
        <v>78</v>
      </c>
      <c r="AY131" s="141" t="s">
        <v>119</v>
      </c>
    </row>
    <row r="132" spans="2:65" s="1" customFormat="1" ht="16.5" customHeight="1">
      <c r="B132" s="122"/>
      <c r="C132" s="123" t="s">
        <v>9</v>
      </c>
      <c r="D132" s="123" t="s">
        <v>121</v>
      </c>
      <c r="E132" s="124" t="s">
        <v>386</v>
      </c>
      <c r="F132" s="125" t="s">
        <v>387</v>
      </c>
      <c r="G132" s="126" t="s">
        <v>124</v>
      </c>
      <c r="H132" s="127">
        <v>14</v>
      </c>
      <c r="I132" s="128"/>
      <c r="J132" s="128">
        <f>ROUND(I132*H132,2)</f>
        <v>0</v>
      </c>
      <c r="K132" s="125" t="s">
        <v>125</v>
      </c>
      <c r="L132" s="28"/>
      <c r="M132" s="129" t="s">
        <v>3</v>
      </c>
      <c r="N132" s="130" t="s">
        <v>41</v>
      </c>
      <c r="O132" s="131">
        <v>0.27400000000000002</v>
      </c>
      <c r="P132" s="131">
        <f>O132*H132</f>
        <v>3.8360000000000003</v>
      </c>
      <c r="Q132" s="131">
        <v>2.64E-3</v>
      </c>
      <c r="R132" s="131">
        <f>Q132*H132</f>
        <v>3.696E-2</v>
      </c>
      <c r="S132" s="131">
        <v>0</v>
      </c>
      <c r="T132" s="132">
        <f>S132*H132</f>
        <v>0</v>
      </c>
      <c r="AR132" s="133" t="s">
        <v>126</v>
      </c>
      <c r="AT132" s="133" t="s">
        <v>121</v>
      </c>
      <c r="AU132" s="133" t="s">
        <v>80</v>
      </c>
      <c r="AY132" s="16" t="s">
        <v>119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78</v>
      </c>
      <c r="BK132" s="134">
        <f>ROUND(I132*H132,2)</f>
        <v>0</v>
      </c>
      <c r="BL132" s="16" t="s">
        <v>126</v>
      </c>
      <c r="BM132" s="133" t="s">
        <v>388</v>
      </c>
    </row>
    <row r="133" spans="2:65" s="1" customFormat="1">
      <c r="B133" s="28"/>
      <c r="D133" s="135" t="s">
        <v>128</v>
      </c>
      <c r="F133" s="136" t="s">
        <v>389</v>
      </c>
      <c r="L133" s="28"/>
      <c r="M133" s="137"/>
      <c r="T133" s="49"/>
      <c r="AT133" s="16" t="s">
        <v>128</v>
      </c>
      <c r="AU133" s="16" t="s">
        <v>80</v>
      </c>
    </row>
    <row r="134" spans="2:65" s="1" customFormat="1">
      <c r="B134" s="28"/>
      <c r="D134" s="138" t="s">
        <v>130</v>
      </c>
      <c r="F134" s="139" t="s">
        <v>390</v>
      </c>
      <c r="L134" s="28"/>
      <c r="M134" s="137"/>
      <c r="T134" s="49"/>
      <c r="AT134" s="16" t="s">
        <v>130</v>
      </c>
      <c r="AU134" s="16" t="s">
        <v>80</v>
      </c>
    </row>
    <row r="135" spans="2:65" s="12" customFormat="1">
      <c r="B135" s="140"/>
      <c r="D135" s="135" t="s">
        <v>132</v>
      </c>
      <c r="E135" s="141" t="s">
        <v>3</v>
      </c>
      <c r="F135" s="142" t="s">
        <v>391</v>
      </c>
      <c r="H135" s="143">
        <v>14</v>
      </c>
      <c r="L135" s="140"/>
      <c r="M135" s="144"/>
      <c r="T135" s="145"/>
      <c r="AT135" s="141" t="s">
        <v>132</v>
      </c>
      <c r="AU135" s="141" t="s">
        <v>80</v>
      </c>
      <c r="AV135" s="12" t="s">
        <v>80</v>
      </c>
      <c r="AW135" s="12" t="s">
        <v>31</v>
      </c>
      <c r="AX135" s="12" t="s">
        <v>78</v>
      </c>
      <c r="AY135" s="141" t="s">
        <v>119</v>
      </c>
    </row>
    <row r="136" spans="2:65" s="1" customFormat="1" ht="16.5" customHeight="1">
      <c r="B136" s="122"/>
      <c r="C136" s="123" t="s">
        <v>180</v>
      </c>
      <c r="D136" s="123" t="s">
        <v>121</v>
      </c>
      <c r="E136" s="124" t="s">
        <v>392</v>
      </c>
      <c r="F136" s="125" t="s">
        <v>393</v>
      </c>
      <c r="G136" s="126" t="s">
        <v>124</v>
      </c>
      <c r="H136" s="127">
        <v>14</v>
      </c>
      <c r="I136" s="128"/>
      <c r="J136" s="128">
        <f>ROUND(I136*H136,2)</f>
        <v>0</v>
      </c>
      <c r="K136" s="125" t="s">
        <v>125</v>
      </c>
      <c r="L136" s="28"/>
      <c r="M136" s="129" t="s">
        <v>3</v>
      </c>
      <c r="N136" s="130" t="s">
        <v>41</v>
      </c>
      <c r="O136" s="131">
        <v>9.1999999999999998E-2</v>
      </c>
      <c r="P136" s="131">
        <f>O136*H136</f>
        <v>1.288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126</v>
      </c>
      <c r="AT136" s="133" t="s">
        <v>121</v>
      </c>
      <c r="AU136" s="133" t="s">
        <v>80</v>
      </c>
      <c r="AY136" s="16" t="s">
        <v>119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78</v>
      </c>
      <c r="BK136" s="134">
        <f>ROUND(I136*H136,2)</f>
        <v>0</v>
      </c>
      <c r="BL136" s="16" t="s">
        <v>126</v>
      </c>
      <c r="BM136" s="133" t="s">
        <v>394</v>
      </c>
    </row>
    <row r="137" spans="2:65" s="1" customFormat="1">
      <c r="B137" s="28"/>
      <c r="D137" s="135" t="s">
        <v>128</v>
      </c>
      <c r="F137" s="136" t="s">
        <v>395</v>
      </c>
      <c r="L137" s="28"/>
      <c r="M137" s="137"/>
      <c r="T137" s="49"/>
      <c r="AT137" s="16" t="s">
        <v>128</v>
      </c>
      <c r="AU137" s="16" t="s">
        <v>80</v>
      </c>
    </row>
    <row r="138" spans="2:65" s="1" customFormat="1">
      <c r="B138" s="28"/>
      <c r="D138" s="138" t="s">
        <v>130</v>
      </c>
      <c r="F138" s="139" t="s">
        <v>396</v>
      </c>
      <c r="L138" s="28"/>
      <c r="M138" s="137"/>
      <c r="T138" s="49"/>
      <c r="AT138" s="16" t="s">
        <v>130</v>
      </c>
      <c r="AU138" s="16" t="s">
        <v>80</v>
      </c>
    </row>
    <row r="139" spans="2:65" s="12" customFormat="1">
      <c r="B139" s="140"/>
      <c r="D139" s="135" t="s">
        <v>132</v>
      </c>
      <c r="E139" s="141" t="s">
        <v>3</v>
      </c>
      <c r="F139" s="142" t="s">
        <v>391</v>
      </c>
      <c r="H139" s="143">
        <v>14</v>
      </c>
      <c r="L139" s="140"/>
      <c r="M139" s="144"/>
      <c r="T139" s="145"/>
      <c r="AT139" s="141" t="s">
        <v>132</v>
      </c>
      <c r="AU139" s="141" t="s">
        <v>80</v>
      </c>
      <c r="AV139" s="12" t="s">
        <v>80</v>
      </c>
      <c r="AW139" s="12" t="s">
        <v>31</v>
      </c>
      <c r="AX139" s="12" t="s">
        <v>78</v>
      </c>
      <c r="AY139" s="141" t="s">
        <v>119</v>
      </c>
    </row>
    <row r="140" spans="2:65" s="11" customFormat="1" ht="22.8" customHeight="1">
      <c r="B140" s="111"/>
      <c r="D140" s="112" t="s">
        <v>69</v>
      </c>
      <c r="E140" s="120" t="s">
        <v>140</v>
      </c>
      <c r="F140" s="120" t="s">
        <v>397</v>
      </c>
      <c r="J140" s="121">
        <f>BK140</f>
        <v>0</v>
      </c>
      <c r="L140" s="111"/>
      <c r="M140" s="115"/>
      <c r="P140" s="116">
        <f>SUM(P141:P147)</f>
        <v>0.69720000000000015</v>
      </c>
      <c r="R140" s="116">
        <f>SUM(R141:R147)</f>
        <v>3.1380000000000002E-3</v>
      </c>
      <c r="T140" s="117">
        <f>SUM(T141:T147)</f>
        <v>0</v>
      </c>
      <c r="AR140" s="112" t="s">
        <v>78</v>
      </c>
      <c r="AT140" s="118" t="s">
        <v>69</v>
      </c>
      <c r="AU140" s="118" t="s">
        <v>78</v>
      </c>
      <c r="AY140" s="112" t="s">
        <v>119</v>
      </c>
      <c r="BK140" s="119">
        <f>SUM(BK141:BK147)</f>
        <v>0</v>
      </c>
    </row>
    <row r="141" spans="2:65" s="1" customFormat="1" ht="16.5" customHeight="1">
      <c r="B141" s="122"/>
      <c r="C141" s="123" t="s">
        <v>182</v>
      </c>
      <c r="D141" s="123" t="s">
        <v>121</v>
      </c>
      <c r="E141" s="124" t="s">
        <v>398</v>
      </c>
      <c r="F141" s="125" t="s">
        <v>399</v>
      </c>
      <c r="G141" s="126" t="s">
        <v>274</v>
      </c>
      <c r="H141" s="127">
        <v>2.4900000000000002</v>
      </c>
      <c r="I141" s="128"/>
      <c r="J141" s="128">
        <f>ROUND(I141*H141,2)</f>
        <v>0</v>
      </c>
      <c r="K141" s="125" t="s">
        <v>125</v>
      </c>
      <c r="L141" s="28"/>
      <c r="M141" s="129" t="s">
        <v>3</v>
      </c>
      <c r="N141" s="130" t="s">
        <v>41</v>
      </c>
      <c r="O141" s="131">
        <v>0.28000000000000003</v>
      </c>
      <c r="P141" s="131">
        <f>O141*H141</f>
        <v>0.69720000000000015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126</v>
      </c>
      <c r="AT141" s="133" t="s">
        <v>121</v>
      </c>
      <c r="AU141" s="133" t="s">
        <v>80</v>
      </c>
      <c r="AY141" s="16" t="s">
        <v>119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78</v>
      </c>
      <c r="BK141" s="134">
        <f>ROUND(I141*H141,2)</f>
        <v>0</v>
      </c>
      <c r="BL141" s="16" t="s">
        <v>126</v>
      </c>
      <c r="BM141" s="133" t="s">
        <v>400</v>
      </c>
    </row>
    <row r="142" spans="2:65" s="1" customFormat="1">
      <c r="B142" s="28"/>
      <c r="D142" s="135" t="s">
        <v>128</v>
      </c>
      <c r="F142" s="136" t="s">
        <v>401</v>
      </c>
      <c r="L142" s="28"/>
      <c r="M142" s="137"/>
      <c r="T142" s="49"/>
      <c r="AT142" s="16" t="s">
        <v>128</v>
      </c>
      <c r="AU142" s="16" t="s">
        <v>80</v>
      </c>
    </row>
    <row r="143" spans="2:65" s="1" customFormat="1">
      <c r="B143" s="28"/>
      <c r="D143" s="138" t="s">
        <v>130</v>
      </c>
      <c r="F143" s="139" t="s">
        <v>402</v>
      </c>
      <c r="L143" s="28"/>
      <c r="M143" s="137"/>
      <c r="T143" s="49"/>
      <c r="AT143" s="16" t="s">
        <v>130</v>
      </c>
      <c r="AU143" s="16" t="s">
        <v>80</v>
      </c>
    </row>
    <row r="144" spans="2:65" s="12" customFormat="1">
      <c r="B144" s="140"/>
      <c r="D144" s="135" t="s">
        <v>132</v>
      </c>
      <c r="E144" s="141" t="s">
        <v>3</v>
      </c>
      <c r="F144" s="142" t="s">
        <v>403</v>
      </c>
      <c r="H144" s="143">
        <v>2.4900000000000002</v>
      </c>
      <c r="L144" s="140"/>
      <c r="M144" s="144"/>
      <c r="T144" s="145"/>
      <c r="AT144" s="141" t="s">
        <v>132</v>
      </c>
      <c r="AU144" s="141" t="s">
        <v>80</v>
      </c>
      <c r="AV144" s="12" t="s">
        <v>80</v>
      </c>
      <c r="AW144" s="12" t="s">
        <v>31</v>
      </c>
      <c r="AX144" s="12" t="s">
        <v>78</v>
      </c>
      <c r="AY144" s="141" t="s">
        <v>119</v>
      </c>
    </row>
    <row r="145" spans="2:65" s="1" customFormat="1" ht="16.5" customHeight="1">
      <c r="B145" s="122"/>
      <c r="C145" s="152" t="s">
        <v>183</v>
      </c>
      <c r="D145" s="152" t="s">
        <v>197</v>
      </c>
      <c r="E145" s="153" t="s">
        <v>404</v>
      </c>
      <c r="F145" s="154" t="s">
        <v>405</v>
      </c>
      <c r="G145" s="155" t="s">
        <v>274</v>
      </c>
      <c r="H145" s="156">
        <v>2.6150000000000002</v>
      </c>
      <c r="I145" s="157"/>
      <c r="J145" s="157">
        <f>ROUND(I145*H145,2)</f>
        <v>0</v>
      </c>
      <c r="K145" s="154" t="s">
        <v>125</v>
      </c>
      <c r="L145" s="158"/>
      <c r="M145" s="159" t="s">
        <v>3</v>
      </c>
      <c r="N145" s="160" t="s">
        <v>41</v>
      </c>
      <c r="O145" s="131">
        <v>0</v>
      </c>
      <c r="P145" s="131">
        <f>O145*H145</f>
        <v>0</v>
      </c>
      <c r="Q145" s="131">
        <v>1.1999999999999999E-3</v>
      </c>
      <c r="R145" s="131">
        <f>Q145*H145</f>
        <v>3.1380000000000002E-3</v>
      </c>
      <c r="S145" s="131">
        <v>0</v>
      </c>
      <c r="T145" s="132">
        <f>S145*H145</f>
        <v>0</v>
      </c>
      <c r="AR145" s="133" t="s">
        <v>168</v>
      </c>
      <c r="AT145" s="133" t="s">
        <v>197</v>
      </c>
      <c r="AU145" s="133" t="s">
        <v>80</v>
      </c>
      <c r="AY145" s="16" t="s">
        <v>119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6" t="s">
        <v>78</v>
      </c>
      <c r="BK145" s="134">
        <f>ROUND(I145*H145,2)</f>
        <v>0</v>
      </c>
      <c r="BL145" s="16" t="s">
        <v>126</v>
      </c>
      <c r="BM145" s="133" t="s">
        <v>406</v>
      </c>
    </row>
    <row r="146" spans="2:65" s="1" customFormat="1">
      <c r="B146" s="28"/>
      <c r="D146" s="135" t="s">
        <v>128</v>
      </c>
      <c r="F146" s="136" t="s">
        <v>405</v>
      </c>
      <c r="L146" s="28"/>
      <c r="M146" s="137"/>
      <c r="T146" s="49"/>
      <c r="AT146" s="16" t="s">
        <v>128</v>
      </c>
      <c r="AU146" s="16" t="s">
        <v>80</v>
      </c>
    </row>
    <row r="147" spans="2:65" s="12" customFormat="1">
      <c r="B147" s="140"/>
      <c r="D147" s="135" t="s">
        <v>132</v>
      </c>
      <c r="F147" s="142" t="s">
        <v>407</v>
      </c>
      <c r="H147" s="143">
        <v>2.6150000000000002</v>
      </c>
      <c r="L147" s="140"/>
      <c r="M147" s="144"/>
      <c r="T147" s="145"/>
      <c r="AT147" s="141" t="s">
        <v>132</v>
      </c>
      <c r="AU147" s="141" t="s">
        <v>80</v>
      </c>
      <c r="AV147" s="12" t="s">
        <v>80</v>
      </c>
      <c r="AW147" s="12" t="s">
        <v>4</v>
      </c>
      <c r="AX147" s="12" t="s">
        <v>78</v>
      </c>
      <c r="AY147" s="141" t="s">
        <v>119</v>
      </c>
    </row>
    <row r="148" spans="2:65" s="11" customFormat="1" ht="22.8" customHeight="1">
      <c r="B148" s="111"/>
      <c r="D148" s="112" t="s">
        <v>69</v>
      </c>
      <c r="E148" s="120" t="s">
        <v>169</v>
      </c>
      <c r="F148" s="120" t="s">
        <v>271</v>
      </c>
      <c r="J148" s="121">
        <f>BK148</f>
        <v>0</v>
      </c>
      <c r="L148" s="111"/>
      <c r="M148" s="115"/>
      <c r="P148" s="116">
        <f>SUM(P149:P164)</f>
        <v>16.88</v>
      </c>
      <c r="R148" s="116">
        <f>SUM(R149:R164)</f>
        <v>0</v>
      </c>
      <c r="T148" s="117">
        <f>SUM(T149:T164)</f>
        <v>3.0338400000000005</v>
      </c>
      <c r="AR148" s="112" t="s">
        <v>78</v>
      </c>
      <c r="AT148" s="118" t="s">
        <v>69</v>
      </c>
      <c r="AU148" s="118" t="s">
        <v>78</v>
      </c>
      <c r="AY148" s="112" t="s">
        <v>119</v>
      </c>
      <c r="BK148" s="119">
        <f>SUM(BK149:BK164)</f>
        <v>0</v>
      </c>
    </row>
    <row r="149" spans="2:65" s="1" customFormat="1" ht="16.5" customHeight="1">
      <c r="B149" s="122"/>
      <c r="C149" s="123" t="s">
        <v>190</v>
      </c>
      <c r="D149" s="123" t="s">
        <v>121</v>
      </c>
      <c r="E149" s="124" t="s">
        <v>408</v>
      </c>
      <c r="F149" s="125" t="s">
        <v>409</v>
      </c>
      <c r="G149" s="126" t="s">
        <v>335</v>
      </c>
      <c r="H149" s="127">
        <v>15</v>
      </c>
      <c r="I149" s="128"/>
      <c r="J149" s="128">
        <f>ROUND(I149*H149,2)</f>
        <v>0</v>
      </c>
      <c r="K149" s="125" t="s">
        <v>125</v>
      </c>
      <c r="L149" s="28"/>
      <c r="M149" s="129" t="s">
        <v>3</v>
      </c>
      <c r="N149" s="130" t="s">
        <v>41</v>
      </c>
      <c r="O149" s="131">
        <v>0.5</v>
      </c>
      <c r="P149" s="131">
        <f>O149*H149</f>
        <v>7.5</v>
      </c>
      <c r="Q149" s="131">
        <v>0</v>
      </c>
      <c r="R149" s="131">
        <f>Q149*H149</f>
        <v>0</v>
      </c>
      <c r="S149" s="131">
        <v>0.16500000000000001</v>
      </c>
      <c r="T149" s="132">
        <f>S149*H149</f>
        <v>2.4750000000000001</v>
      </c>
      <c r="AR149" s="133" t="s">
        <v>126</v>
      </c>
      <c r="AT149" s="133" t="s">
        <v>121</v>
      </c>
      <c r="AU149" s="133" t="s">
        <v>80</v>
      </c>
      <c r="AY149" s="16" t="s">
        <v>119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6" t="s">
        <v>78</v>
      </c>
      <c r="BK149" s="134">
        <f>ROUND(I149*H149,2)</f>
        <v>0</v>
      </c>
      <c r="BL149" s="16" t="s">
        <v>126</v>
      </c>
      <c r="BM149" s="133" t="s">
        <v>410</v>
      </c>
    </row>
    <row r="150" spans="2:65" s="1" customFormat="1">
      <c r="B150" s="28"/>
      <c r="D150" s="135" t="s">
        <v>128</v>
      </c>
      <c r="F150" s="136" t="s">
        <v>411</v>
      </c>
      <c r="L150" s="28"/>
      <c r="M150" s="137"/>
      <c r="T150" s="49"/>
      <c r="AT150" s="16" t="s">
        <v>128</v>
      </c>
      <c r="AU150" s="16" t="s">
        <v>80</v>
      </c>
    </row>
    <row r="151" spans="2:65" s="1" customFormat="1">
      <c r="B151" s="28"/>
      <c r="D151" s="138" t="s">
        <v>130</v>
      </c>
      <c r="F151" s="139" t="s">
        <v>412</v>
      </c>
      <c r="L151" s="28"/>
      <c r="M151" s="137"/>
      <c r="T151" s="49"/>
      <c r="AT151" s="16" t="s">
        <v>130</v>
      </c>
      <c r="AU151" s="16" t="s">
        <v>80</v>
      </c>
    </row>
    <row r="152" spans="2:65" s="12" customFormat="1">
      <c r="B152" s="140"/>
      <c r="D152" s="135" t="s">
        <v>132</v>
      </c>
      <c r="E152" s="141" t="s">
        <v>3</v>
      </c>
      <c r="F152" s="142" t="s">
        <v>413</v>
      </c>
      <c r="H152" s="143">
        <v>15</v>
      </c>
      <c r="L152" s="140"/>
      <c r="M152" s="144"/>
      <c r="T152" s="145"/>
      <c r="AT152" s="141" t="s">
        <v>132</v>
      </c>
      <c r="AU152" s="141" t="s">
        <v>80</v>
      </c>
      <c r="AV152" s="12" t="s">
        <v>80</v>
      </c>
      <c r="AW152" s="12" t="s">
        <v>31</v>
      </c>
      <c r="AX152" s="12" t="s">
        <v>78</v>
      </c>
      <c r="AY152" s="141" t="s">
        <v>119</v>
      </c>
    </row>
    <row r="153" spans="2:65" s="1" customFormat="1" ht="16.5" customHeight="1">
      <c r="B153" s="122"/>
      <c r="C153" s="123" t="s">
        <v>196</v>
      </c>
      <c r="D153" s="123" t="s">
        <v>121</v>
      </c>
      <c r="E153" s="124" t="s">
        <v>414</v>
      </c>
      <c r="F153" s="125" t="s">
        <v>415</v>
      </c>
      <c r="G153" s="126" t="s">
        <v>274</v>
      </c>
      <c r="H153" s="127">
        <v>33</v>
      </c>
      <c r="I153" s="128"/>
      <c r="J153" s="128">
        <f>ROUND(I153*H153,2)</f>
        <v>0</v>
      </c>
      <c r="K153" s="125" t="s">
        <v>125</v>
      </c>
      <c r="L153" s="28"/>
      <c r="M153" s="129" t="s">
        <v>3</v>
      </c>
      <c r="N153" s="130" t="s">
        <v>41</v>
      </c>
      <c r="O153" s="131">
        <v>0.21</v>
      </c>
      <c r="P153" s="131">
        <f>O153*H153</f>
        <v>6.93</v>
      </c>
      <c r="Q153" s="131">
        <v>0</v>
      </c>
      <c r="R153" s="131">
        <f>Q153*H153</f>
        <v>0</v>
      </c>
      <c r="S153" s="131">
        <v>2.48E-3</v>
      </c>
      <c r="T153" s="132">
        <f>S153*H153</f>
        <v>8.1839999999999996E-2</v>
      </c>
      <c r="AR153" s="133" t="s">
        <v>126</v>
      </c>
      <c r="AT153" s="133" t="s">
        <v>121</v>
      </c>
      <c r="AU153" s="133" t="s">
        <v>80</v>
      </c>
      <c r="AY153" s="16" t="s">
        <v>119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78</v>
      </c>
      <c r="BK153" s="134">
        <f>ROUND(I153*H153,2)</f>
        <v>0</v>
      </c>
      <c r="BL153" s="16" t="s">
        <v>126</v>
      </c>
      <c r="BM153" s="133" t="s">
        <v>416</v>
      </c>
    </row>
    <row r="154" spans="2:65" s="1" customFormat="1">
      <c r="B154" s="28"/>
      <c r="D154" s="135" t="s">
        <v>128</v>
      </c>
      <c r="F154" s="136" t="s">
        <v>417</v>
      </c>
      <c r="L154" s="28"/>
      <c r="M154" s="137"/>
      <c r="T154" s="49"/>
      <c r="AT154" s="16" t="s">
        <v>128</v>
      </c>
      <c r="AU154" s="16" t="s">
        <v>80</v>
      </c>
    </row>
    <row r="155" spans="2:65" s="1" customFormat="1">
      <c r="B155" s="28"/>
      <c r="D155" s="138" t="s">
        <v>130</v>
      </c>
      <c r="F155" s="139" t="s">
        <v>418</v>
      </c>
      <c r="L155" s="28"/>
      <c r="M155" s="137"/>
      <c r="T155" s="49"/>
      <c r="AT155" s="16" t="s">
        <v>130</v>
      </c>
      <c r="AU155" s="16" t="s">
        <v>80</v>
      </c>
    </row>
    <row r="156" spans="2:65" s="12" customFormat="1">
      <c r="B156" s="140"/>
      <c r="D156" s="135" t="s">
        <v>132</v>
      </c>
      <c r="E156" s="141" t="s">
        <v>3</v>
      </c>
      <c r="F156" s="142" t="s">
        <v>419</v>
      </c>
      <c r="H156" s="143">
        <v>33</v>
      </c>
      <c r="L156" s="140"/>
      <c r="M156" s="144"/>
      <c r="T156" s="145"/>
      <c r="AT156" s="141" t="s">
        <v>132</v>
      </c>
      <c r="AU156" s="141" t="s">
        <v>80</v>
      </c>
      <c r="AV156" s="12" t="s">
        <v>80</v>
      </c>
      <c r="AW156" s="12" t="s">
        <v>31</v>
      </c>
      <c r="AX156" s="12" t="s">
        <v>78</v>
      </c>
      <c r="AY156" s="141" t="s">
        <v>119</v>
      </c>
    </row>
    <row r="157" spans="2:65" s="1" customFormat="1" ht="16.5" customHeight="1">
      <c r="B157" s="122"/>
      <c r="C157" s="123" t="s">
        <v>203</v>
      </c>
      <c r="D157" s="123" t="s">
        <v>121</v>
      </c>
      <c r="E157" s="124" t="s">
        <v>420</v>
      </c>
      <c r="F157" s="125" t="s">
        <v>421</v>
      </c>
      <c r="G157" s="126" t="s">
        <v>335</v>
      </c>
      <c r="H157" s="127">
        <v>1</v>
      </c>
      <c r="I157" s="128"/>
      <c r="J157" s="128">
        <f>ROUND(I157*H157,2)</f>
        <v>0</v>
      </c>
      <c r="K157" s="125" t="s">
        <v>125</v>
      </c>
      <c r="L157" s="28"/>
      <c r="M157" s="129" t="s">
        <v>3</v>
      </c>
      <c r="N157" s="130" t="s">
        <v>41</v>
      </c>
      <c r="O157" s="131">
        <v>0.60199999999999998</v>
      </c>
      <c r="P157" s="131">
        <f>O157*H157</f>
        <v>0.60199999999999998</v>
      </c>
      <c r="Q157" s="131">
        <v>0</v>
      </c>
      <c r="R157" s="131">
        <f>Q157*H157</f>
        <v>0</v>
      </c>
      <c r="S157" s="131">
        <v>0.192</v>
      </c>
      <c r="T157" s="132">
        <f>S157*H157</f>
        <v>0.192</v>
      </c>
      <c r="AR157" s="133" t="s">
        <v>126</v>
      </c>
      <c r="AT157" s="133" t="s">
        <v>121</v>
      </c>
      <c r="AU157" s="133" t="s">
        <v>80</v>
      </c>
      <c r="AY157" s="16" t="s">
        <v>119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6" t="s">
        <v>78</v>
      </c>
      <c r="BK157" s="134">
        <f>ROUND(I157*H157,2)</f>
        <v>0</v>
      </c>
      <c r="BL157" s="16" t="s">
        <v>126</v>
      </c>
      <c r="BM157" s="133" t="s">
        <v>422</v>
      </c>
    </row>
    <row r="158" spans="2:65" s="1" customFormat="1">
      <c r="B158" s="28"/>
      <c r="D158" s="135" t="s">
        <v>128</v>
      </c>
      <c r="F158" s="136" t="s">
        <v>423</v>
      </c>
      <c r="L158" s="28"/>
      <c r="M158" s="137"/>
      <c r="T158" s="49"/>
      <c r="AT158" s="16" t="s">
        <v>128</v>
      </c>
      <c r="AU158" s="16" t="s">
        <v>80</v>
      </c>
    </row>
    <row r="159" spans="2:65" s="1" customFormat="1">
      <c r="B159" s="28"/>
      <c r="D159" s="138" t="s">
        <v>130</v>
      </c>
      <c r="F159" s="139" t="s">
        <v>424</v>
      </c>
      <c r="L159" s="28"/>
      <c r="M159" s="137"/>
      <c r="T159" s="49"/>
      <c r="AT159" s="16" t="s">
        <v>130</v>
      </c>
      <c r="AU159" s="16" t="s">
        <v>80</v>
      </c>
    </row>
    <row r="160" spans="2:65" s="12" customFormat="1">
      <c r="B160" s="140"/>
      <c r="D160" s="135" t="s">
        <v>132</v>
      </c>
      <c r="E160" s="141" t="s">
        <v>3</v>
      </c>
      <c r="F160" s="142" t="s">
        <v>425</v>
      </c>
      <c r="H160" s="143">
        <v>1</v>
      </c>
      <c r="L160" s="140"/>
      <c r="M160" s="144"/>
      <c r="T160" s="145"/>
      <c r="AT160" s="141" t="s">
        <v>132</v>
      </c>
      <c r="AU160" s="141" t="s">
        <v>80</v>
      </c>
      <c r="AV160" s="12" t="s">
        <v>80</v>
      </c>
      <c r="AW160" s="12" t="s">
        <v>31</v>
      </c>
      <c r="AX160" s="12" t="s">
        <v>78</v>
      </c>
      <c r="AY160" s="141" t="s">
        <v>119</v>
      </c>
    </row>
    <row r="161" spans="2:65" s="1" customFormat="1" ht="16.5" customHeight="1">
      <c r="B161" s="122"/>
      <c r="C161" s="123" t="s">
        <v>209</v>
      </c>
      <c r="D161" s="123" t="s">
        <v>121</v>
      </c>
      <c r="E161" s="124" t="s">
        <v>426</v>
      </c>
      <c r="F161" s="125" t="s">
        <v>427</v>
      </c>
      <c r="G161" s="126" t="s">
        <v>335</v>
      </c>
      <c r="H161" s="127">
        <v>1</v>
      </c>
      <c r="I161" s="128"/>
      <c r="J161" s="128">
        <f>ROUND(I161*H161,2)</f>
        <v>0</v>
      </c>
      <c r="K161" s="125" t="s">
        <v>125</v>
      </c>
      <c r="L161" s="28"/>
      <c r="M161" s="129" t="s">
        <v>3</v>
      </c>
      <c r="N161" s="130" t="s">
        <v>41</v>
      </c>
      <c r="O161" s="131">
        <v>1.8480000000000001</v>
      </c>
      <c r="P161" s="131">
        <f>O161*H161</f>
        <v>1.8480000000000001</v>
      </c>
      <c r="Q161" s="131">
        <v>0</v>
      </c>
      <c r="R161" s="131">
        <f>Q161*H161</f>
        <v>0</v>
      </c>
      <c r="S161" s="131">
        <v>0.28499999999999998</v>
      </c>
      <c r="T161" s="132">
        <f>S161*H161</f>
        <v>0.28499999999999998</v>
      </c>
      <c r="AR161" s="133" t="s">
        <v>126</v>
      </c>
      <c r="AT161" s="133" t="s">
        <v>121</v>
      </c>
      <c r="AU161" s="133" t="s">
        <v>80</v>
      </c>
      <c r="AY161" s="16" t="s">
        <v>119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78</v>
      </c>
      <c r="BK161" s="134">
        <f>ROUND(I161*H161,2)</f>
        <v>0</v>
      </c>
      <c r="BL161" s="16" t="s">
        <v>126</v>
      </c>
      <c r="BM161" s="133" t="s">
        <v>428</v>
      </c>
    </row>
    <row r="162" spans="2:65" s="1" customFormat="1">
      <c r="B162" s="28"/>
      <c r="D162" s="135" t="s">
        <v>128</v>
      </c>
      <c r="F162" s="136" t="s">
        <v>429</v>
      </c>
      <c r="L162" s="28"/>
      <c r="M162" s="137"/>
      <c r="T162" s="49"/>
      <c r="AT162" s="16" t="s">
        <v>128</v>
      </c>
      <c r="AU162" s="16" t="s">
        <v>80</v>
      </c>
    </row>
    <row r="163" spans="2:65" s="1" customFormat="1">
      <c r="B163" s="28"/>
      <c r="D163" s="138" t="s">
        <v>130</v>
      </c>
      <c r="F163" s="139" t="s">
        <v>430</v>
      </c>
      <c r="L163" s="28"/>
      <c r="M163" s="137"/>
      <c r="T163" s="49"/>
      <c r="AT163" s="16" t="s">
        <v>130</v>
      </c>
      <c r="AU163" s="16" t="s">
        <v>80</v>
      </c>
    </row>
    <row r="164" spans="2:65" s="12" customFormat="1">
      <c r="B164" s="140"/>
      <c r="D164" s="135" t="s">
        <v>132</v>
      </c>
      <c r="E164" s="141" t="s">
        <v>3</v>
      </c>
      <c r="F164" s="142" t="s">
        <v>431</v>
      </c>
      <c r="H164" s="143">
        <v>1</v>
      </c>
      <c r="L164" s="140"/>
      <c r="M164" s="144"/>
      <c r="T164" s="145"/>
      <c r="AT164" s="141" t="s">
        <v>132</v>
      </c>
      <c r="AU164" s="141" t="s">
        <v>80</v>
      </c>
      <c r="AV164" s="12" t="s">
        <v>80</v>
      </c>
      <c r="AW164" s="12" t="s">
        <v>31</v>
      </c>
      <c r="AX164" s="12" t="s">
        <v>78</v>
      </c>
      <c r="AY164" s="141" t="s">
        <v>119</v>
      </c>
    </row>
    <row r="165" spans="2:65" s="11" customFormat="1" ht="22.8" customHeight="1">
      <c r="B165" s="111"/>
      <c r="D165" s="112" t="s">
        <v>69</v>
      </c>
      <c r="E165" s="120" t="s">
        <v>432</v>
      </c>
      <c r="F165" s="120" t="s">
        <v>433</v>
      </c>
      <c r="J165" s="121">
        <f>BK165</f>
        <v>0</v>
      </c>
      <c r="L165" s="111"/>
      <c r="M165" s="115"/>
      <c r="P165" s="116">
        <f>SUM(P166:P178)</f>
        <v>5.7372940000000003</v>
      </c>
      <c r="R165" s="116">
        <f>SUM(R166:R178)</f>
        <v>0</v>
      </c>
      <c r="T165" s="117">
        <f>SUM(T166:T178)</f>
        <v>0</v>
      </c>
      <c r="AR165" s="112" t="s">
        <v>78</v>
      </c>
      <c r="AT165" s="118" t="s">
        <v>69</v>
      </c>
      <c r="AU165" s="118" t="s">
        <v>78</v>
      </c>
      <c r="AY165" s="112" t="s">
        <v>119</v>
      </c>
      <c r="BK165" s="119">
        <f>SUM(BK166:BK178)</f>
        <v>0</v>
      </c>
    </row>
    <row r="166" spans="2:65" s="1" customFormat="1" ht="16.5" customHeight="1">
      <c r="B166" s="122"/>
      <c r="C166" s="123" t="s">
        <v>215</v>
      </c>
      <c r="D166" s="123" t="s">
        <v>121</v>
      </c>
      <c r="E166" s="124" t="s">
        <v>434</v>
      </c>
      <c r="F166" s="125" t="s">
        <v>435</v>
      </c>
      <c r="G166" s="126" t="s">
        <v>181</v>
      </c>
      <c r="H166" s="127">
        <v>3.0339999999999998</v>
      </c>
      <c r="I166" s="128"/>
      <c r="J166" s="128">
        <f>ROUND(I166*H166,2)</f>
        <v>0</v>
      </c>
      <c r="K166" s="125" t="s">
        <v>125</v>
      </c>
      <c r="L166" s="28"/>
      <c r="M166" s="129" t="s">
        <v>3</v>
      </c>
      <c r="N166" s="130" t="s">
        <v>41</v>
      </c>
      <c r="O166" s="131">
        <v>1.38</v>
      </c>
      <c r="P166" s="131">
        <f>O166*H166</f>
        <v>4.1869199999999998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126</v>
      </c>
      <c r="AT166" s="133" t="s">
        <v>121</v>
      </c>
      <c r="AU166" s="133" t="s">
        <v>80</v>
      </c>
      <c r="AY166" s="16" t="s">
        <v>119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78</v>
      </c>
      <c r="BK166" s="134">
        <f>ROUND(I166*H166,2)</f>
        <v>0</v>
      </c>
      <c r="BL166" s="16" t="s">
        <v>126</v>
      </c>
      <c r="BM166" s="133" t="s">
        <v>436</v>
      </c>
    </row>
    <row r="167" spans="2:65" s="1" customFormat="1">
      <c r="B167" s="28"/>
      <c r="D167" s="135" t="s">
        <v>128</v>
      </c>
      <c r="F167" s="136" t="s">
        <v>437</v>
      </c>
      <c r="L167" s="28"/>
      <c r="M167" s="137"/>
      <c r="T167" s="49"/>
      <c r="AT167" s="16" t="s">
        <v>128</v>
      </c>
      <c r="AU167" s="16" t="s">
        <v>80</v>
      </c>
    </row>
    <row r="168" spans="2:65" s="1" customFormat="1">
      <c r="B168" s="28"/>
      <c r="D168" s="138" t="s">
        <v>130</v>
      </c>
      <c r="F168" s="139" t="s">
        <v>438</v>
      </c>
      <c r="L168" s="28"/>
      <c r="M168" s="137"/>
      <c r="T168" s="49"/>
      <c r="AT168" s="16" t="s">
        <v>130</v>
      </c>
      <c r="AU168" s="16" t="s">
        <v>80</v>
      </c>
    </row>
    <row r="169" spans="2:65" s="1" customFormat="1" ht="24.15" customHeight="1">
      <c r="B169" s="122"/>
      <c r="C169" s="123" t="s">
        <v>8</v>
      </c>
      <c r="D169" s="123" t="s">
        <v>121</v>
      </c>
      <c r="E169" s="124" t="s">
        <v>439</v>
      </c>
      <c r="F169" s="125" t="s">
        <v>440</v>
      </c>
      <c r="G169" s="126" t="s">
        <v>181</v>
      </c>
      <c r="H169" s="127">
        <v>3.0339999999999998</v>
      </c>
      <c r="I169" s="128"/>
      <c r="J169" s="128">
        <f>ROUND(I169*H169,2)</f>
        <v>0</v>
      </c>
      <c r="K169" s="125" t="s">
        <v>125</v>
      </c>
      <c r="L169" s="28"/>
      <c r="M169" s="129" t="s">
        <v>3</v>
      </c>
      <c r="N169" s="130" t="s">
        <v>41</v>
      </c>
      <c r="O169" s="131">
        <v>0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126</v>
      </c>
      <c r="AT169" s="133" t="s">
        <v>121</v>
      </c>
      <c r="AU169" s="133" t="s">
        <v>80</v>
      </c>
      <c r="AY169" s="16" t="s">
        <v>119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78</v>
      </c>
      <c r="BK169" s="134">
        <f>ROUND(I169*H169,2)</f>
        <v>0</v>
      </c>
      <c r="BL169" s="16" t="s">
        <v>126</v>
      </c>
      <c r="BM169" s="133" t="s">
        <v>441</v>
      </c>
    </row>
    <row r="170" spans="2:65" s="1" customFormat="1" ht="19.2">
      <c r="B170" s="28"/>
      <c r="D170" s="135" t="s">
        <v>128</v>
      </c>
      <c r="F170" s="136" t="s">
        <v>442</v>
      </c>
      <c r="L170" s="28"/>
      <c r="M170" s="137"/>
      <c r="T170" s="49"/>
      <c r="AT170" s="16" t="s">
        <v>128</v>
      </c>
      <c r="AU170" s="16" t="s">
        <v>80</v>
      </c>
    </row>
    <row r="171" spans="2:65" s="1" customFormat="1">
      <c r="B171" s="28"/>
      <c r="D171" s="138" t="s">
        <v>130</v>
      </c>
      <c r="F171" s="139" t="s">
        <v>443</v>
      </c>
      <c r="L171" s="28"/>
      <c r="M171" s="137"/>
      <c r="T171" s="49"/>
      <c r="AT171" s="16" t="s">
        <v>130</v>
      </c>
      <c r="AU171" s="16" t="s">
        <v>80</v>
      </c>
    </row>
    <row r="172" spans="2:65" s="1" customFormat="1" ht="16.5" customHeight="1">
      <c r="B172" s="122"/>
      <c r="C172" s="123" t="s">
        <v>227</v>
      </c>
      <c r="D172" s="123" t="s">
        <v>121</v>
      </c>
      <c r="E172" s="124" t="s">
        <v>444</v>
      </c>
      <c r="F172" s="125" t="s">
        <v>445</v>
      </c>
      <c r="G172" s="126" t="s">
        <v>181</v>
      </c>
      <c r="H172" s="127">
        <v>3.0339999999999998</v>
      </c>
      <c r="I172" s="128"/>
      <c r="J172" s="128">
        <f>ROUND(I172*H172,2)</f>
        <v>0</v>
      </c>
      <c r="K172" s="125" t="s">
        <v>125</v>
      </c>
      <c r="L172" s="28"/>
      <c r="M172" s="129" t="s">
        <v>3</v>
      </c>
      <c r="N172" s="130" t="s">
        <v>41</v>
      </c>
      <c r="O172" s="131">
        <v>0.115</v>
      </c>
      <c r="P172" s="131">
        <f>O172*H172</f>
        <v>0.34891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126</v>
      </c>
      <c r="AT172" s="133" t="s">
        <v>121</v>
      </c>
      <c r="AU172" s="133" t="s">
        <v>80</v>
      </c>
      <c r="AY172" s="16" t="s">
        <v>119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6" t="s">
        <v>78</v>
      </c>
      <c r="BK172" s="134">
        <f>ROUND(I172*H172,2)</f>
        <v>0</v>
      </c>
      <c r="BL172" s="16" t="s">
        <v>126</v>
      </c>
      <c r="BM172" s="133" t="s">
        <v>446</v>
      </c>
    </row>
    <row r="173" spans="2:65" s="1" customFormat="1">
      <c r="B173" s="28"/>
      <c r="D173" s="135" t="s">
        <v>128</v>
      </c>
      <c r="F173" s="136" t="s">
        <v>447</v>
      </c>
      <c r="L173" s="28"/>
      <c r="M173" s="137"/>
      <c r="T173" s="49"/>
      <c r="AT173" s="16" t="s">
        <v>128</v>
      </c>
      <c r="AU173" s="16" t="s">
        <v>80</v>
      </c>
    </row>
    <row r="174" spans="2:65" s="1" customFormat="1">
      <c r="B174" s="28"/>
      <c r="D174" s="138" t="s">
        <v>130</v>
      </c>
      <c r="F174" s="139" t="s">
        <v>448</v>
      </c>
      <c r="L174" s="28"/>
      <c r="M174" s="137"/>
      <c r="T174" s="49"/>
      <c r="AT174" s="16" t="s">
        <v>130</v>
      </c>
      <c r="AU174" s="16" t="s">
        <v>80</v>
      </c>
    </row>
    <row r="175" spans="2:65" s="1" customFormat="1" ht="16.5" customHeight="1">
      <c r="B175" s="122"/>
      <c r="C175" s="123" t="s">
        <v>232</v>
      </c>
      <c r="D175" s="123" t="s">
        <v>121</v>
      </c>
      <c r="E175" s="124" t="s">
        <v>449</v>
      </c>
      <c r="F175" s="125" t="s">
        <v>450</v>
      </c>
      <c r="G175" s="126" t="s">
        <v>181</v>
      </c>
      <c r="H175" s="127">
        <v>133.49600000000001</v>
      </c>
      <c r="I175" s="128"/>
      <c r="J175" s="128">
        <f>ROUND(I175*H175,2)</f>
        <v>0</v>
      </c>
      <c r="K175" s="125" t="s">
        <v>125</v>
      </c>
      <c r="L175" s="28"/>
      <c r="M175" s="129" t="s">
        <v>3</v>
      </c>
      <c r="N175" s="130" t="s">
        <v>41</v>
      </c>
      <c r="O175" s="131">
        <v>8.9999999999999993E-3</v>
      </c>
      <c r="P175" s="131">
        <f>O175*H175</f>
        <v>1.2014640000000001</v>
      </c>
      <c r="Q175" s="131">
        <v>0</v>
      </c>
      <c r="R175" s="131">
        <f>Q175*H175</f>
        <v>0</v>
      </c>
      <c r="S175" s="131">
        <v>0</v>
      </c>
      <c r="T175" s="132">
        <f>S175*H175</f>
        <v>0</v>
      </c>
      <c r="AR175" s="133" t="s">
        <v>126</v>
      </c>
      <c r="AT175" s="133" t="s">
        <v>121</v>
      </c>
      <c r="AU175" s="133" t="s">
        <v>80</v>
      </c>
      <c r="AY175" s="16" t="s">
        <v>119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78</v>
      </c>
      <c r="BK175" s="134">
        <f>ROUND(I175*H175,2)</f>
        <v>0</v>
      </c>
      <c r="BL175" s="16" t="s">
        <v>126</v>
      </c>
      <c r="BM175" s="133" t="s">
        <v>451</v>
      </c>
    </row>
    <row r="176" spans="2:65" s="1" customFormat="1" ht="19.2">
      <c r="B176" s="28"/>
      <c r="D176" s="135" t="s">
        <v>128</v>
      </c>
      <c r="F176" s="136" t="s">
        <v>452</v>
      </c>
      <c r="L176" s="28"/>
      <c r="M176" s="137"/>
      <c r="T176" s="49"/>
      <c r="AT176" s="16" t="s">
        <v>128</v>
      </c>
      <c r="AU176" s="16" t="s">
        <v>80</v>
      </c>
    </row>
    <row r="177" spans="2:65" s="1" customFormat="1">
      <c r="B177" s="28"/>
      <c r="D177" s="138" t="s">
        <v>130</v>
      </c>
      <c r="F177" s="139" t="s">
        <v>453</v>
      </c>
      <c r="L177" s="28"/>
      <c r="M177" s="137"/>
      <c r="T177" s="49"/>
      <c r="AT177" s="16" t="s">
        <v>130</v>
      </c>
      <c r="AU177" s="16" t="s">
        <v>80</v>
      </c>
    </row>
    <row r="178" spans="2:65" s="12" customFormat="1">
      <c r="B178" s="140"/>
      <c r="D178" s="135" t="s">
        <v>132</v>
      </c>
      <c r="F178" s="142" t="s">
        <v>454</v>
      </c>
      <c r="H178" s="143">
        <v>133.49600000000001</v>
      </c>
      <c r="L178" s="140"/>
      <c r="M178" s="144"/>
      <c r="T178" s="145"/>
      <c r="AT178" s="141" t="s">
        <v>132</v>
      </c>
      <c r="AU178" s="141" t="s">
        <v>80</v>
      </c>
      <c r="AV178" s="12" t="s">
        <v>80</v>
      </c>
      <c r="AW178" s="12" t="s">
        <v>4</v>
      </c>
      <c r="AX178" s="12" t="s">
        <v>78</v>
      </c>
      <c r="AY178" s="141" t="s">
        <v>119</v>
      </c>
    </row>
    <row r="179" spans="2:65" s="11" customFormat="1" ht="22.8" customHeight="1">
      <c r="B179" s="111"/>
      <c r="D179" s="112" t="s">
        <v>69</v>
      </c>
      <c r="E179" s="120" t="s">
        <v>293</v>
      </c>
      <c r="F179" s="120" t="s">
        <v>294</v>
      </c>
      <c r="J179" s="121">
        <f>BK179</f>
        <v>0</v>
      </c>
      <c r="L179" s="111"/>
      <c r="M179" s="115"/>
      <c r="P179" s="116">
        <f>SUM(P180:P182)</f>
        <v>5.6465499999999995</v>
      </c>
      <c r="R179" s="116">
        <f>SUM(R180:R182)</f>
        <v>0</v>
      </c>
      <c r="T179" s="117">
        <f>SUM(T180:T182)</f>
        <v>0</v>
      </c>
      <c r="AR179" s="112" t="s">
        <v>78</v>
      </c>
      <c r="AT179" s="118" t="s">
        <v>69</v>
      </c>
      <c r="AU179" s="118" t="s">
        <v>78</v>
      </c>
      <c r="AY179" s="112" t="s">
        <v>119</v>
      </c>
      <c r="BK179" s="119">
        <f>SUM(BK180:BK182)</f>
        <v>0</v>
      </c>
    </row>
    <row r="180" spans="2:65" s="1" customFormat="1" ht="16.5" customHeight="1">
      <c r="B180" s="122"/>
      <c r="C180" s="123" t="s">
        <v>237</v>
      </c>
      <c r="D180" s="123" t="s">
        <v>121</v>
      </c>
      <c r="E180" s="124" t="s">
        <v>455</v>
      </c>
      <c r="F180" s="125" t="s">
        <v>456</v>
      </c>
      <c r="G180" s="126" t="s">
        <v>181</v>
      </c>
      <c r="H180" s="127">
        <v>8.6869999999999994</v>
      </c>
      <c r="I180" s="128"/>
      <c r="J180" s="128">
        <f>ROUND(I180*H180,2)</f>
        <v>0</v>
      </c>
      <c r="K180" s="125" t="s">
        <v>125</v>
      </c>
      <c r="L180" s="28"/>
      <c r="M180" s="129" t="s">
        <v>3</v>
      </c>
      <c r="N180" s="130" t="s">
        <v>41</v>
      </c>
      <c r="O180" s="131">
        <v>0.65</v>
      </c>
      <c r="P180" s="131">
        <f>O180*H180</f>
        <v>5.6465499999999995</v>
      </c>
      <c r="Q180" s="131">
        <v>0</v>
      </c>
      <c r="R180" s="131">
        <f>Q180*H180</f>
        <v>0</v>
      </c>
      <c r="S180" s="131">
        <v>0</v>
      </c>
      <c r="T180" s="132">
        <f>S180*H180</f>
        <v>0</v>
      </c>
      <c r="AR180" s="133" t="s">
        <v>126</v>
      </c>
      <c r="AT180" s="133" t="s">
        <v>121</v>
      </c>
      <c r="AU180" s="133" t="s">
        <v>80</v>
      </c>
      <c r="AY180" s="16" t="s">
        <v>119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6" t="s">
        <v>78</v>
      </c>
      <c r="BK180" s="134">
        <f>ROUND(I180*H180,2)</f>
        <v>0</v>
      </c>
      <c r="BL180" s="16" t="s">
        <v>126</v>
      </c>
      <c r="BM180" s="133" t="s">
        <v>457</v>
      </c>
    </row>
    <row r="181" spans="2:65" s="1" customFormat="1" ht="19.2">
      <c r="B181" s="28"/>
      <c r="D181" s="135" t="s">
        <v>128</v>
      </c>
      <c r="F181" s="136" t="s">
        <v>458</v>
      </c>
      <c r="L181" s="28"/>
      <c r="M181" s="137"/>
      <c r="T181" s="49"/>
      <c r="AT181" s="16" t="s">
        <v>128</v>
      </c>
      <c r="AU181" s="16" t="s">
        <v>80</v>
      </c>
    </row>
    <row r="182" spans="2:65" s="1" customFormat="1">
      <c r="B182" s="28"/>
      <c r="D182" s="138" t="s">
        <v>130</v>
      </c>
      <c r="F182" s="139" t="s">
        <v>459</v>
      </c>
      <c r="L182" s="28"/>
      <c r="M182" s="137"/>
      <c r="T182" s="49"/>
      <c r="AT182" s="16" t="s">
        <v>130</v>
      </c>
      <c r="AU182" s="16" t="s">
        <v>80</v>
      </c>
    </row>
    <row r="183" spans="2:65" s="11" customFormat="1" ht="25.95" customHeight="1">
      <c r="B183" s="111"/>
      <c r="D183" s="112" t="s">
        <v>69</v>
      </c>
      <c r="E183" s="113" t="s">
        <v>460</v>
      </c>
      <c r="F183" s="113" t="s">
        <v>461</v>
      </c>
      <c r="J183" s="114">
        <f>BK183</f>
        <v>0</v>
      </c>
      <c r="L183" s="111"/>
      <c r="M183" s="115"/>
      <c r="P183" s="116">
        <f>P184</f>
        <v>0</v>
      </c>
      <c r="R183" s="116">
        <f>R184</f>
        <v>0</v>
      </c>
      <c r="T183" s="117">
        <f>T184</f>
        <v>0</v>
      </c>
      <c r="AR183" s="112" t="s">
        <v>80</v>
      </c>
      <c r="AT183" s="118" t="s">
        <v>69</v>
      </c>
      <c r="AU183" s="118" t="s">
        <v>70</v>
      </c>
      <c r="AY183" s="112" t="s">
        <v>119</v>
      </c>
      <c r="BK183" s="119">
        <f>BK184</f>
        <v>0</v>
      </c>
    </row>
    <row r="184" spans="2:65" s="11" customFormat="1" ht="22.8" customHeight="1">
      <c r="B184" s="111"/>
      <c r="D184" s="112" t="s">
        <v>69</v>
      </c>
      <c r="E184" s="120" t="s">
        <v>462</v>
      </c>
      <c r="F184" s="120" t="s">
        <v>463</v>
      </c>
      <c r="J184" s="121">
        <f>BK184</f>
        <v>0</v>
      </c>
      <c r="L184" s="111"/>
      <c r="M184" s="115"/>
      <c r="P184" s="116">
        <f>SUM(P185:P191)</f>
        <v>0</v>
      </c>
      <c r="R184" s="116">
        <f>SUM(R185:R191)</f>
        <v>0</v>
      </c>
      <c r="T184" s="117">
        <f>SUM(T185:T191)</f>
        <v>0</v>
      </c>
      <c r="AR184" s="112" t="s">
        <v>80</v>
      </c>
      <c r="AT184" s="118" t="s">
        <v>69</v>
      </c>
      <c r="AU184" s="118" t="s">
        <v>78</v>
      </c>
      <c r="AY184" s="112" t="s">
        <v>119</v>
      </c>
      <c r="BK184" s="119">
        <f>SUM(BK185:BK191)</f>
        <v>0</v>
      </c>
    </row>
    <row r="185" spans="2:65" s="1" customFormat="1" ht="16.5" customHeight="1">
      <c r="B185" s="122"/>
      <c r="C185" s="123" t="s">
        <v>243</v>
      </c>
      <c r="D185" s="123" t="s">
        <v>121</v>
      </c>
      <c r="E185" s="124" t="s">
        <v>464</v>
      </c>
      <c r="F185" s="125" t="s">
        <v>465</v>
      </c>
      <c r="G185" s="126" t="s">
        <v>274</v>
      </c>
      <c r="H185" s="127">
        <v>8.6</v>
      </c>
      <c r="I185" s="128"/>
      <c r="J185" s="128">
        <f>ROUND(I185*H185,2)</f>
        <v>0</v>
      </c>
      <c r="K185" s="125" t="s">
        <v>3</v>
      </c>
      <c r="L185" s="28"/>
      <c r="M185" s="129" t="s">
        <v>3</v>
      </c>
      <c r="N185" s="130" t="s">
        <v>41</v>
      </c>
      <c r="O185" s="131">
        <v>0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190</v>
      </c>
      <c r="AT185" s="133" t="s">
        <v>121</v>
      </c>
      <c r="AU185" s="133" t="s">
        <v>80</v>
      </c>
      <c r="AY185" s="16" t="s">
        <v>119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6" t="s">
        <v>78</v>
      </c>
      <c r="BK185" s="134">
        <f>ROUND(I185*H185,2)</f>
        <v>0</v>
      </c>
      <c r="BL185" s="16" t="s">
        <v>190</v>
      </c>
      <c r="BM185" s="133" t="s">
        <v>466</v>
      </c>
    </row>
    <row r="186" spans="2:65" s="1" customFormat="1">
      <c r="B186" s="28"/>
      <c r="D186" s="135" t="s">
        <v>128</v>
      </c>
      <c r="F186" s="136" t="s">
        <v>465</v>
      </c>
      <c r="L186" s="28"/>
      <c r="M186" s="137"/>
      <c r="T186" s="49"/>
      <c r="AT186" s="16" t="s">
        <v>128</v>
      </c>
      <c r="AU186" s="16" t="s">
        <v>80</v>
      </c>
    </row>
    <row r="187" spans="2:65" s="1" customFormat="1" ht="24.15" customHeight="1">
      <c r="B187" s="122"/>
      <c r="C187" s="123" t="s">
        <v>249</v>
      </c>
      <c r="D187" s="123" t="s">
        <v>121</v>
      </c>
      <c r="E187" s="124" t="s">
        <v>467</v>
      </c>
      <c r="F187" s="125" t="s">
        <v>468</v>
      </c>
      <c r="G187" s="126" t="s">
        <v>274</v>
      </c>
      <c r="H187" s="127">
        <v>10.5</v>
      </c>
      <c r="I187" s="128"/>
      <c r="J187" s="128">
        <f>ROUND(I187*H187,2)</f>
        <v>0</v>
      </c>
      <c r="K187" s="125" t="s">
        <v>3</v>
      </c>
      <c r="L187" s="28"/>
      <c r="M187" s="129" t="s">
        <v>3</v>
      </c>
      <c r="N187" s="130" t="s">
        <v>41</v>
      </c>
      <c r="O187" s="131">
        <v>0</v>
      </c>
      <c r="P187" s="131">
        <f>O187*H187</f>
        <v>0</v>
      </c>
      <c r="Q187" s="131">
        <v>0</v>
      </c>
      <c r="R187" s="131">
        <f>Q187*H187</f>
        <v>0</v>
      </c>
      <c r="S187" s="131">
        <v>0</v>
      </c>
      <c r="T187" s="132">
        <f>S187*H187</f>
        <v>0</v>
      </c>
      <c r="AR187" s="133" t="s">
        <v>190</v>
      </c>
      <c r="AT187" s="133" t="s">
        <v>121</v>
      </c>
      <c r="AU187" s="133" t="s">
        <v>80</v>
      </c>
      <c r="AY187" s="16" t="s">
        <v>119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78</v>
      </c>
      <c r="BK187" s="134">
        <f>ROUND(I187*H187,2)</f>
        <v>0</v>
      </c>
      <c r="BL187" s="16" t="s">
        <v>190</v>
      </c>
      <c r="BM187" s="133" t="s">
        <v>469</v>
      </c>
    </row>
    <row r="188" spans="2:65" s="1" customFormat="1">
      <c r="B188" s="28"/>
      <c r="D188" s="135" t="s">
        <v>128</v>
      </c>
      <c r="F188" s="136" t="s">
        <v>468</v>
      </c>
      <c r="L188" s="28"/>
      <c r="M188" s="137"/>
      <c r="T188" s="49"/>
      <c r="AT188" s="16" t="s">
        <v>128</v>
      </c>
      <c r="AU188" s="16" t="s">
        <v>80</v>
      </c>
    </row>
    <row r="189" spans="2:65" s="1" customFormat="1" ht="16.5" customHeight="1">
      <c r="B189" s="122"/>
      <c r="C189" s="123" t="s">
        <v>254</v>
      </c>
      <c r="D189" s="123" t="s">
        <v>121</v>
      </c>
      <c r="E189" s="124" t="s">
        <v>470</v>
      </c>
      <c r="F189" s="125" t="s">
        <v>471</v>
      </c>
      <c r="G189" s="126" t="s">
        <v>472</v>
      </c>
      <c r="H189" s="127">
        <v>1958.5</v>
      </c>
      <c r="I189" s="128"/>
      <c r="J189" s="128">
        <f>ROUND(I189*H189,2)</f>
        <v>0</v>
      </c>
      <c r="K189" s="125" t="s">
        <v>473</v>
      </c>
      <c r="L189" s="28"/>
      <c r="M189" s="129" t="s">
        <v>3</v>
      </c>
      <c r="N189" s="130" t="s">
        <v>41</v>
      </c>
      <c r="O189" s="131">
        <v>0</v>
      </c>
      <c r="P189" s="131">
        <f>O189*H189</f>
        <v>0</v>
      </c>
      <c r="Q189" s="131">
        <v>0</v>
      </c>
      <c r="R189" s="131">
        <f>Q189*H189</f>
        <v>0</v>
      </c>
      <c r="S189" s="131">
        <v>0</v>
      </c>
      <c r="T189" s="132">
        <f>S189*H189</f>
        <v>0</v>
      </c>
      <c r="AR189" s="133" t="s">
        <v>190</v>
      </c>
      <c r="AT189" s="133" t="s">
        <v>121</v>
      </c>
      <c r="AU189" s="133" t="s">
        <v>80</v>
      </c>
      <c r="AY189" s="16" t="s">
        <v>119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78</v>
      </c>
      <c r="BK189" s="134">
        <f>ROUND(I189*H189,2)</f>
        <v>0</v>
      </c>
      <c r="BL189" s="16" t="s">
        <v>190</v>
      </c>
      <c r="BM189" s="133" t="s">
        <v>474</v>
      </c>
    </row>
    <row r="190" spans="2:65" s="1" customFormat="1" ht="19.2">
      <c r="B190" s="28"/>
      <c r="D190" s="135" t="s">
        <v>128</v>
      </c>
      <c r="F190" s="136" t="s">
        <v>475</v>
      </c>
      <c r="L190" s="28"/>
      <c r="M190" s="137"/>
      <c r="T190" s="49"/>
      <c r="AT190" s="16" t="s">
        <v>128</v>
      </c>
      <c r="AU190" s="16" t="s">
        <v>80</v>
      </c>
    </row>
    <row r="191" spans="2:65" s="1" customFormat="1">
      <c r="B191" s="28"/>
      <c r="D191" s="138" t="s">
        <v>130</v>
      </c>
      <c r="F191" s="139" t="s">
        <v>476</v>
      </c>
      <c r="L191" s="28"/>
      <c r="M191" s="161"/>
      <c r="N191" s="162"/>
      <c r="O191" s="162"/>
      <c r="P191" s="162"/>
      <c r="Q191" s="162"/>
      <c r="R191" s="162"/>
      <c r="S191" s="162"/>
      <c r="T191" s="163"/>
      <c r="AT191" s="16" t="s">
        <v>130</v>
      </c>
      <c r="AU191" s="16" t="s">
        <v>80</v>
      </c>
    </row>
    <row r="192" spans="2:65" s="1" customFormat="1" ht="6.9" customHeight="1">
      <c r="B192" s="37"/>
      <c r="C192" s="38"/>
      <c r="D192" s="38"/>
      <c r="E192" s="38"/>
      <c r="F192" s="38"/>
      <c r="G192" s="38"/>
      <c r="H192" s="38"/>
      <c r="I192" s="38"/>
      <c r="J192" s="38"/>
      <c r="K192" s="38"/>
      <c r="L192" s="28"/>
    </row>
  </sheetData>
  <autoFilter ref="C87:K191" xr:uid="{00000000-0009-0000-0000-000002000000}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hyperlinks>
    <hyperlink ref="F93" r:id="rId1" xr:uid="{00000000-0004-0000-0200-000000000000}"/>
    <hyperlink ref="F99" r:id="rId2" xr:uid="{00000000-0004-0000-0200-000001000000}"/>
    <hyperlink ref="F105" r:id="rId3" xr:uid="{00000000-0004-0000-0200-000004000000}"/>
    <hyperlink ref="F111" r:id="rId4" xr:uid="{00000000-0004-0000-0200-000006000000}"/>
    <hyperlink ref="F118" r:id="rId5" xr:uid="{00000000-0004-0000-0200-000007000000}"/>
    <hyperlink ref="F122" r:id="rId6" xr:uid="{00000000-0004-0000-0200-000008000000}"/>
    <hyperlink ref="F126" r:id="rId7" xr:uid="{00000000-0004-0000-0200-000009000000}"/>
    <hyperlink ref="F130" r:id="rId8" xr:uid="{00000000-0004-0000-0200-00000A000000}"/>
    <hyperlink ref="F134" r:id="rId9" xr:uid="{00000000-0004-0000-0200-00000B000000}"/>
    <hyperlink ref="F138" r:id="rId10" xr:uid="{00000000-0004-0000-0200-00000C000000}"/>
    <hyperlink ref="F143" r:id="rId11" xr:uid="{00000000-0004-0000-0200-00000D000000}"/>
    <hyperlink ref="F151" r:id="rId12" xr:uid="{00000000-0004-0000-0200-00000E000000}"/>
    <hyperlink ref="F155" r:id="rId13" xr:uid="{00000000-0004-0000-0200-00000F000000}"/>
    <hyperlink ref="F159" r:id="rId14" xr:uid="{00000000-0004-0000-0200-000010000000}"/>
    <hyperlink ref="F163" r:id="rId15" xr:uid="{00000000-0004-0000-0200-000011000000}"/>
    <hyperlink ref="F168" r:id="rId16" xr:uid="{00000000-0004-0000-0200-000012000000}"/>
    <hyperlink ref="F171" r:id="rId17" xr:uid="{00000000-0004-0000-0200-000013000000}"/>
    <hyperlink ref="F174" r:id="rId18" xr:uid="{00000000-0004-0000-0200-000014000000}"/>
    <hyperlink ref="F177" r:id="rId19" xr:uid="{00000000-0004-0000-0200-000015000000}"/>
    <hyperlink ref="F182" r:id="rId20" xr:uid="{00000000-0004-0000-0200-000016000000}"/>
    <hyperlink ref="F191" r:id="rId21" xr:uid="{00000000-0004-0000-02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5"/>
  <sheetViews>
    <sheetView showGridLines="0" tabSelected="1" topLeftCell="A75" workbookViewId="0">
      <selection activeCell="I87" sqref="I87: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3" t="s">
        <v>6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6" t="s">
        <v>86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87</v>
      </c>
      <c r="L4" s="19"/>
      <c r="M4" s="81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15</v>
      </c>
      <c r="L6" s="19"/>
    </row>
    <row r="7" spans="2:46" ht="16.5" customHeight="1">
      <c r="B7" s="19"/>
      <c r="E7" s="286" t="str">
        <f>'Rekapitulace stavby'!K6</f>
        <v>Manipulační plocha u ZŠ J. Vohradského - s aktivní zónou</v>
      </c>
      <c r="F7" s="287"/>
      <c r="G7" s="287"/>
      <c r="H7" s="287"/>
      <c r="L7" s="19"/>
    </row>
    <row r="8" spans="2:46" s="1" customFormat="1" ht="12" customHeight="1">
      <c r="B8" s="28"/>
      <c r="D8" s="25" t="s">
        <v>88</v>
      </c>
      <c r="L8" s="28"/>
    </row>
    <row r="9" spans="2:46" s="1" customFormat="1" ht="16.5" customHeight="1">
      <c r="B9" s="28"/>
      <c r="E9" s="264" t="s">
        <v>477</v>
      </c>
      <c r="F9" s="288"/>
      <c r="G9" s="288"/>
      <c r="H9" s="28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17</v>
      </c>
      <c r="F11" s="23" t="s">
        <v>3</v>
      </c>
      <c r="I11" s="25" t="s">
        <v>18</v>
      </c>
      <c r="J11" s="23" t="s">
        <v>3</v>
      </c>
      <c r="L11" s="28"/>
    </row>
    <row r="12" spans="2:46" s="1" customFormat="1" ht="12" customHeight="1">
      <c r="B12" s="28"/>
      <c r="D12" s="25" t="s">
        <v>19</v>
      </c>
      <c r="F12" s="23" t="s">
        <v>20</v>
      </c>
      <c r="I12" s="25" t="s">
        <v>21</v>
      </c>
      <c r="J12" s="45" t="str">
        <f>'Rekapitulace stavby'!AN8</f>
        <v>25. 3. 2024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5" t="s">
        <v>23</v>
      </c>
      <c r="I14" s="25" t="s">
        <v>24</v>
      </c>
      <c r="J14" s="23" t="s">
        <v>3</v>
      </c>
      <c r="L14" s="28"/>
    </row>
    <row r="15" spans="2:46" s="1" customFormat="1" ht="18" customHeight="1">
      <c r="B15" s="28"/>
      <c r="E15" s="23" t="s">
        <v>25</v>
      </c>
      <c r="I15" s="25" t="s">
        <v>26</v>
      </c>
      <c r="J15" s="23" t="s">
        <v>3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5" t="s">
        <v>27</v>
      </c>
      <c r="I17" s="25" t="s">
        <v>24</v>
      </c>
      <c r="J17" s="23" t="s">
        <v>3</v>
      </c>
      <c r="L17" s="28"/>
    </row>
    <row r="18" spans="2:12" s="1" customFormat="1" ht="18" customHeight="1">
      <c r="B18" s="28"/>
      <c r="E18" s="23" t="s">
        <v>28</v>
      </c>
      <c r="I18" s="25" t="s">
        <v>26</v>
      </c>
      <c r="J18" s="23" t="s">
        <v>3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5" t="s">
        <v>29</v>
      </c>
      <c r="I20" s="25" t="s">
        <v>24</v>
      </c>
      <c r="J20" s="23" t="s">
        <v>3</v>
      </c>
      <c r="L20" s="28"/>
    </row>
    <row r="21" spans="2:12" s="1" customFormat="1" ht="18" customHeight="1">
      <c r="B21" s="28"/>
      <c r="E21" s="23" t="s">
        <v>30</v>
      </c>
      <c r="I21" s="25" t="s">
        <v>26</v>
      </c>
      <c r="J21" s="23" t="s">
        <v>3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5" t="s">
        <v>32</v>
      </c>
      <c r="I23" s="25" t="s">
        <v>24</v>
      </c>
      <c r="J23" s="23" t="s">
        <v>3</v>
      </c>
      <c r="L23" s="28"/>
    </row>
    <row r="24" spans="2:12" s="1" customFormat="1" ht="18" customHeight="1">
      <c r="B24" s="28"/>
      <c r="E24" s="23" t="s">
        <v>33</v>
      </c>
      <c r="I24" s="25" t="s">
        <v>26</v>
      </c>
      <c r="J24" s="23" t="s">
        <v>3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5" t="s">
        <v>34</v>
      </c>
      <c r="L26" s="28"/>
    </row>
    <row r="27" spans="2:12" s="7" customFormat="1" ht="16.5" customHeight="1">
      <c r="B27" s="82"/>
      <c r="E27" s="282" t="s">
        <v>3</v>
      </c>
      <c r="F27" s="282"/>
      <c r="G27" s="282"/>
      <c r="H27" s="282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>
      <c r="B30" s="28"/>
      <c r="D30" s="83" t="s">
        <v>36</v>
      </c>
      <c r="J30" s="59">
        <f>ROUND(J84, 2)</f>
        <v>0</v>
      </c>
      <c r="L30" s="28"/>
    </row>
    <row r="31" spans="2:12" s="1" customFormat="1" ht="6.9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" customHeight="1">
      <c r="B33" s="28"/>
      <c r="D33" s="48" t="s">
        <v>40</v>
      </c>
      <c r="E33" s="25" t="s">
        <v>41</v>
      </c>
      <c r="F33" s="84">
        <f>ROUND((SUM(BE84:BE124)),  2)</f>
        <v>0</v>
      </c>
      <c r="I33" s="85">
        <v>0.21</v>
      </c>
      <c r="J33" s="84">
        <f>ROUND(((SUM(BE84:BE124))*I33),  2)</f>
        <v>0</v>
      </c>
      <c r="L33" s="28"/>
    </row>
    <row r="34" spans="2:12" s="1" customFormat="1" ht="14.4" customHeight="1">
      <c r="B34" s="28"/>
      <c r="E34" s="25" t="s">
        <v>42</v>
      </c>
      <c r="F34" s="84">
        <f>ROUND((SUM(BF84:BF124)),  2)</f>
        <v>0</v>
      </c>
      <c r="I34" s="85">
        <v>0.12</v>
      </c>
      <c r="J34" s="84">
        <f>ROUND(((SUM(BF84:BF124))*I34),  2)</f>
        <v>0</v>
      </c>
      <c r="L34" s="28"/>
    </row>
    <row r="35" spans="2:12" s="1" customFormat="1" ht="14.4" hidden="1" customHeight="1">
      <c r="B35" s="28"/>
      <c r="E35" s="25" t="s">
        <v>43</v>
      </c>
      <c r="F35" s="84">
        <f>ROUND((SUM(BG84:BG124)),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5" t="s">
        <v>44</v>
      </c>
      <c r="F36" s="84">
        <f>ROUND((SUM(BH84:BH124)),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5" t="s">
        <v>45</v>
      </c>
      <c r="F37" s="84">
        <f>ROUND((SUM(BI84:BI124)),  2)</f>
        <v>0</v>
      </c>
      <c r="I37" s="85">
        <v>0</v>
      </c>
      <c r="J37" s="84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6"/>
      <c r="D39" s="87" t="s">
        <v>46</v>
      </c>
      <c r="E39" s="50"/>
      <c r="F39" s="50"/>
      <c r="G39" s="88" t="s">
        <v>47</v>
      </c>
      <c r="H39" s="89" t="s">
        <v>48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" customHeight="1">
      <c r="B45" s="28"/>
      <c r="C45" s="20" t="s">
        <v>90</v>
      </c>
      <c r="L45" s="28"/>
    </row>
    <row r="46" spans="2:12" s="1" customFormat="1" ht="6.9" customHeight="1">
      <c r="B46" s="28"/>
      <c r="L46" s="28"/>
    </row>
    <row r="47" spans="2:12" s="1" customFormat="1" ht="12" customHeight="1">
      <c r="B47" s="28"/>
      <c r="C47" s="25" t="s">
        <v>15</v>
      </c>
      <c r="L47" s="28"/>
    </row>
    <row r="48" spans="2:12" s="1" customFormat="1" ht="16.5" customHeight="1">
      <c r="B48" s="28"/>
      <c r="E48" s="286" t="str">
        <f>E7</f>
        <v>Manipulační plocha u ZŠ J. Vohradského - s aktivní zónou</v>
      </c>
      <c r="F48" s="287"/>
      <c r="G48" s="287"/>
      <c r="H48" s="287"/>
      <c r="L48" s="28"/>
    </row>
    <row r="49" spans="2:47" s="1" customFormat="1" ht="12" customHeight="1">
      <c r="B49" s="28"/>
      <c r="C49" s="25" t="s">
        <v>88</v>
      </c>
      <c r="L49" s="28"/>
    </row>
    <row r="50" spans="2:47" s="1" customFormat="1" ht="16.5" customHeight="1">
      <c r="B50" s="28"/>
      <c r="E50" s="264" t="str">
        <f>E9</f>
        <v xml:space="preserve">VRN - Vedlejší rozpočtové náklady </v>
      </c>
      <c r="F50" s="288"/>
      <c r="G50" s="288"/>
      <c r="H50" s="288"/>
      <c r="L50" s="28"/>
    </row>
    <row r="51" spans="2:47" s="1" customFormat="1" ht="6.9" customHeight="1">
      <c r="B51" s="28"/>
      <c r="L51" s="28"/>
    </row>
    <row r="52" spans="2:47" s="1" customFormat="1" ht="12" customHeight="1">
      <c r="B52" s="28"/>
      <c r="C52" s="25" t="s">
        <v>19</v>
      </c>
      <c r="F52" s="23" t="str">
        <f>F12</f>
        <v>p.p.č.k.1324/1,1325/1,1327 k.ú.Šluknov</v>
      </c>
      <c r="I52" s="25" t="s">
        <v>21</v>
      </c>
      <c r="J52" s="45" t="str">
        <f>IF(J12="","",J12)</f>
        <v>25. 3. 2024</v>
      </c>
      <c r="L52" s="28"/>
    </row>
    <row r="53" spans="2:47" s="1" customFormat="1" ht="6.9" customHeight="1">
      <c r="B53" s="28"/>
      <c r="L53" s="28"/>
    </row>
    <row r="54" spans="2:47" s="1" customFormat="1" ht="15.15" customHeight="1">
      <c r="B54" s="28"/>
      <c r="C54" s="25" t="s">
        <v>23</v>
      </c>
      <c r="F54" s="23" t="str">
        <f>E15</f>
        <v xml:space="preserve">Město Šluknov </v>
      </c>
      <c r="I54" s="25" t="s">
        <v>29</v>
      </c>
      <c r="J54" s="26" t="str">
        <f>E21</f>
        <v>ProProjekt s.r.o.</v>
      </c>
      <c r="L54" s="28"/>
    </row>
    <row r="55" spans="2:47" s="1" customFormat="1" ht="15.15" customHeight="1">
      <c r="B55" s="28"/>
      <c r="C55" s="25" t="s">
        <v>27</v>
      </c>
      <c r="F55" s="23" t="str">
        <f>IF(E18="","",E18)</f>
        <v>bude vybrán</v>
      </c>
      <c r="I55" s="25" t="s">
        <v>32</v>
      </c>
      <c r="J55" s="26" t="str">
        <f>E24</f>
        <v>Jakub Hon</v>
      </c>
      <c r="L55" s="28"/>
    </row>
    <row r="56" spans="2:47" s="1" customFormat="1" ht="10.3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35" customHeight="1">
      <c r="B58" s="28"/>
      <c r="L58" s="28"/>
    </row>
    <row r="59" spans="2:47" s="1" customFormat="1" ht="22.8" customHeight="1">
      <c r="B59" s="28"/>
      <c r="C59" s="94" t="s">
        <v>68</v>
      </c>
      <c r="J59" s="59">
        <f>J84</f>
        <v>0</v>
      </c>
      <c r="L59" s="28"/>
      <c r="AU59" s="16" t="s">
        <v>93</v>
      </c>
    </row>
    <row r="60" spans="2:47" s="8" customFormat="1" ht="24.9" customHeight="1">
      <c r="B60" s="95"/>
      <c r="D60" s="96" t="s">
        <v>478</v>
      </c>
      <c r="E60" s="97"/>
      <c r="F60" s="97"/>
      <c r="G60" s="97"/>
      <c r="H60" s="97"/>
      <c r="I60" s="97"/>
      <c r="J60" s="98">
        <f>J85</f>
        <v>0</v>
      </c>
      <c r="L60" s="95"/>
    </row>
    <row r="61" spans="2:47" s="9" customFormat="1" ht="19.95" customHeight="1">
      <c r="B61" s="99"/>
      <c r="D61" s="100" t="s">
        <v>479</v>
      </c>
      <c r="E61" s="101"/>
      <c r="F61" s="101"/>
      <c r="G61" s="101"/>
      <c r="H61" s="101"/>
      <c r="I61" s="101"/>
      <c r="J61" s="102">
        <f>J86</f>
        <v>0</v>
      </c>
      <c r="L61" s="99"/>
    </row>
    <row r="62" spans="2:47" s="9" customFormat="1" ht="19.95" customHeight="1">
      <c r="B62" s="99"/>
      <c r="D62" s="100" t="s">
        <v>480</v>
      </c>
      <c r="E62" s="101"/>
      <c r="F62" s="101"/>
      <c r="G62" s="101"/>
      <c r="H62" s="101"/>
      <c r="I62" s="101"/>
      <c r="J62" s="102">
        <f>J107</f>
        <v>0</v>
      </c>
      <c r="L62" s="99"/>
    </row>
    <row r="63" spans="2:47" s="9" customFormat="1" ht="19.95" customHeight="1">
      <c r="B63" s="99"/>
      <c r="D63" s="100" t="s">
        <v>481</v>
      </c>
      <c r="E63" s="101"/>
      <c r="F63" s="101"/>
      <c r="G63" s="101"/>
      <c r="H63" s="101"/>
      <c r="I63" s="101"/>
      <c r="J63" s="102">
        <f>J112</f>
        <v>0</v>
      </c>
      <c r="L63" s="99"/>
    </row>
    <row r="64" spans="2:47" s="9" customFormat="1" ht="19.95" customHeight="1">
      <c r="B64" s="99"/>
      <c r="D64" s="100" t="s">
        <v>482</v>
      </c>
      <c r="E64" s="101"/>
      <c r="F64" s="101"/>
      <c r="G64" s="101"/>
      <c r="H64" s="101"/>
      <c r="I64" s="101"/>
      <c r="J64" s="102">
        <f>J120</f>
        <v>0</v>
      </c>
      <c r="L64" s="99"/>
    </row>
    <row r="65" spans="2:12" s="1" customFormat="1" ht="21.75" customHeight="1">
      <c r="B65" s="28"/>
      <c r="L65" s="28"/>
    </row>
    <row r="66" spans="2:12" s="1" customFormat="1" ht="6.9" customHeigh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28"/>
    </row>
    <row r="70" spans="2:12" s="1" customFormat="1" ht="6.9" customHeight="1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28"/>
    </row>
    <row r="71" spans="2:12" s="1" customFormat="1" ht="24.9" customHeight="1">
      <c r="B71" s="28"/>
      <c r="C71" s="20" t="s">
        <v>104</v>
      </c>
      <c r="L71" s="28"/>
    </row>
    <row r="72" spans="2:12" s="1" customFormat="1" ht="6.9" customHeight="1">
      <c r="B72" s="28"/>
      <c r="L72" s="28"/>
    </row>
    <row r="73" spans="2:12" s="1" customFormat="1" ht="12" customHeight="1">
      <c r="B73" s="28"/>
      <c r="C73" s="25" t="s">
        <v>15</v>
      </c>
      <c r="L73" s="28"/>
    </row>
    <row r="74" spans="2:12" s="1" customFormat="1" ht="16.5" customHeight="1">
      <c r="B74" s="28"/>
      <c r="E74" s="286" t="str">
        <f>E7</f>
        <v>Manipulační plocha u ZŠ J. Vohradského - s aktivní zónou</v>
      </c>
      <c r="F74" s="287"/>
      <c r="G74" s="287"/>
      <c r="H74" s="287"/>
      <c r="L74" s="28"/>
    </row>
    <row r="75" spans="2:12" s="1" customFormat="1" ht="12" customHeight="1">
      <c r="B75" s="28"/>
      <c r="C75" s="25" t="s">
        <v>88</v>
      </c>
      <c r="L75" s="28"/>
    </row>
    <row r="76" spans="2:12" s="1" customFormat="1" ht="16.5" customHeight="1">
      <c r="B76" s="28"/>
      <c r="E76" s="264" t="str">
        <f>E9</f>
        <v xml:space="preserve">VRN - Vedlejší rozpočtové náklady </v>
      </c>
      <c r="F76" s="288"/>
      <c r="G76" s="288"/>
      <c r="H76" s="288"/>
      <c r="L76" s="28"/>
    </row>
    <row r="77" spans="2:12" s="1" customFormat="1" ht="6.9" customHeight="1">
      <c r="B77" s="28"/>
      <c r="L77" s="28"/>
    </row>
    <row r="78" spans="2:12" s="1" customFormat="1" ht="12" customHeight="1">
      <c r="B78" s="28"/>
      <c r="C78" s="25" t="s">
        <v>19</v>
      </c>
      <c r="F78" s="23" t="str">
        <f>F12</f>
        <v>p.p.č.k.1324/1,1325/1,1327 k.ú.Šluknov</v>
      </c>
      <c r="I78" s="25" t="s">
        <v>21</v>
      </c>
      <c r="J78" s="45" t="str">
        <f>IF(J12="","",J12)</f>
        <v>25. 3. 2024</v>
      </c>
      <c r="L78" s="28"/>
    </row>
    <row r="79" spans="2:12" s="1" customFormat="1" ht="6.9" customHeight="1">
      <c r="B79" s="28"/>
      <c r="L79" s="28"/>
    </row>
    <row r="80" spans="2:12" s="1" customFormat="1" ht="15.15" customHeight="1">
      <c r="B80" s="28"/>
      <c r="C80" s="25" t="s">
        <v>23</v>
      </c>
      <c r="F80" s="23" t="str">
        <f>E15</f>
        <v xml:space="preserve">Město Šluknov </v>
      </c>
      <c r="I80" s="25" t="s">
        <v>29</v>
      </c>
      <c r="J80" s="26" t="str">
        <f>E21</f>
        <v>ProProjekt s.r.o.</v>
      </c>
      <c r="L80" s="28"/>
    </row>
    <row r="81" spans="2:65" s="1" customFormat="1" ht="15.15" customHeight="1">
      <c r="B81" s="28"/>
      <c r="C81" s="25" t="s">
        <v>27</v>
      </c>
      <c r="F81" s="23" t="str">
        <f>IF(E18="","",E18)</f>
        <v>bude vybrán</v>
      </c>
      <c r="I81" s="25" t="s">
        <v>32</v>
      </c>
      <c r="J81" s="26" t="str">
        <f>E24</f>
        <v>Jakub Hon</v>
      </c>
      <c r="L81" s="28"/>
    </row>
    <row r="82" spans="2:65" s="1" customFormat="1" ht="10.35" customHeight="1">
      <c r="B82" s="28"/>
      <c r="L82" s="28"/>
    </row>
    <row r="83" spans="2:65" s="10" customFormat="1" ht="29.25" customHeight="1">
      <c r="B83" s="103"/>
      <c r="C83" s="104" t="s">
        <v>105</v>
      </c>
      <c r="D83" s="105" t="s">
        <v>55</v>
      </c>
      <c r="E83" s="105" t="s">
        <v>51</v>
      </c>
      <c r="F83" s="105" t="s">
        <v>52</v>
      </c>
      <c r="G83" s="105" t="s">
        <v>106</v>
      </c>
      <c r="H83" s="105" t="s">
        <v>107</v>
      </c>
      <c r="I83" s="105" t="s">
        <v>108</v>
      </c>
      <c r="J83" s="105" t="s">
        <v>92</v>
      </c>
      <c r="K83" s="106" t="s">
        <v>109</v>
      </c>
      <c r="L83" s="103"/>
      <c r="M83" s="52" t="s">
        <v>3</v>
      </c>
      <c r="N83" s="53" t="s">
        <v>40</v>
      </c>
      <c r="O83" s="53" t="s">
        <v>110</v>
      </c>
      <c r="P83" s="53" t="s">
        <v>111</v>
      </c>
      <c r="Q83" s="53" t="s">
        <v>112</v>
      </c>
      <c r="R83" s="53" t="s">
        <v>113</v>
      </c>
      <c r="S83" s="53" t="s">
        <v>114</v>
      </c>
      <c r="T83" s="54" t="s">
        <v>115</v>
      </c>
    </row>
    <row r="84" spans="2:65" s="1" customFormat="1" ht="22.8" customHeight="1">
      <c r="B84" s="28"/>
      <c r="C84" s="57" t="s">
        <v>116</v>
      </c>
      <c r="J84" s="107">
        <f>BK84</f>
        <v>0</v>
      </c>
      <c r="L84" s="28"/>
      <c r="M84" s="55"/>
      <c r="N84" s="46"/>
      <c r="O84" s="46"/>
      <c r="P84" s="108">
        <f>P85</f>
        <v>0</v>
      </c>
      <c r="Q84" s="46"/>
      <c r="R84" s="108">
        <f>R85</f>
        <v>0</v>
      </c>
      <c r="S84" s="46"/>
      <c r="T84" s="109">
        <f>T85</f>
        <v>0</v>
      </c>
      <c r="AT84" s="16" t="s">
        <v>69</v>
      </c>
      <c r="AU84" s="16" t="s">
        <v>93</v>
      </c>
      <c r="BK84" s="110">
        <f>BK85</f>
        <v>0</v>
      </c>
    </row>
    <row r="85" spans="2:65" s="11" customFormat="1" ht="25.95" customHeight="1">
      <c r="B85" s="111"/>
      <c r="D85" s="112" t="s">
        <v>69</v>
      </c>
      <c r="E85" s="113" t="s">
        <v>84</v>
      </c>
      <c r="F85" s="113" t="s">
        <v>483</v>
      </c>
      <c r="J85" s="114">
        <f>BK85</f>
        <v>0</v>
      </c>
      <c r="L85" s="111"/>
      <c r="M85" s="115"/>
      <c r="P85" s="116">
        <f>P86+P107+P112+P120</f>
        <v>0</v>
      </c>
      <c r="R85" s="116">
        <f>R86+R107+R112+R120</f>
        <v>0</v>
      </c>
      <c r="T85" s="117">
        <f>T86+T107+T112+T120</f>
        <v>0</v>
      </c>
      <c r="AR85" s="112" t="s">
        <v>154</v>
      </c>
      <c r="AT85" s="118" t="s">
        <v>69</v>
      </c>
      <c r="AU85" s="118" t="s">
        <v>70</v>
      </c>
      <c r="AY85" s="112" t="s">
        <v>119</v>
      </c>
      <c r="BK85" s="119">
        <f>BK86+BK107+BK112+BK120</f>
        <v>0</v>
      </c>
    </row>
    <row r="86" spans="2:65" s="11" customFormat="1" ht="22.8" customHeight="1">
      <c r="B86" s="111"/>
      <c r="D86" s="112" t="s">
        <v>69</v>
      </c>
      <c r="E86" s="120" t="s">
        <v>484</v>
      </c>
      <c r="F86" s="120" t="s">
        <v>485</v>
      </c>
      <c r="J86" s="121">
        <f>BK86</f>
        <v>0</v>
      </c>
      <c r="L86" s="111"/>
      <c r="M86" s="115"/>
      <c r="P86" s="116">
        <f>SUM(P87:P106)</f>
        <v>0</v>
      </c>
      <c r="R86" s="116">
        <f>SUM(R87:R106)</f>
        <v>0</v>
      </c>
      <c r="T86" s="117">
        <f>SUM(T87:T106)</f>
        <v>0</v>
      </c>
      <c r="AR86" s="112" t="s">
        <v>154</v>
      </c>
      <c r="AT86" s="118" t="s">
        <v>69</v>
      </c>
      <c r="AU86" s="118" t="s">
        <v>78</v>
      </c>
      <c r="AY86" s="112" t="s">
        <v>119</v>
      </c>
      <c r="BK86" s="119">
        <f>SUM(BK87:BK106)</f>
        <v>0</v>
      </c>
    </row>
    <row r="87" spans="2:65" s="1" customFormat="1" ht="16.5" customHeight="1">
      <c r="B87" s="122"/>
      <c r="C87" s="123" t="s">
        <v>78</v>
      </c>
      <c r="D87" s="123" t="s">
        <v>121</v>
      </c>
      <c r="E87" s="124" t="s">
        <v>486</v>
      </c>
      <c r="F87" s="125" t="s">
        <v>487</v>
      </c>
      <c r="G87" s="126" t="s">
        <v>488</v>
      </c>
      <c r="H87" s="127">
        <v>1</v>
      </c>
      <c r="I87" s="128"/>
      <c r="J87" s="128">
        <f>ROUND(I87*H87,2)</f>
        <v>0</v>
      </c>
      <c r="K87" s="125" t="s">
        <v>125</v>
      </c>
      <c r="L87" s="28"/>
      <c r="M87" s="129" t="s">
        <v>3</v>
      </c>
      <c r="N87" s="130" t="s">
        <v>41</v>
      </c>
      <c r="O87" s="131">
        <v>0</v>
      </c>
      <c r="P87" s="131">
        <f>O87*H87</f>
        <v>0</v>
      </c>
      <c r="Q87" s="131">
        <v>0</v>
      </c>
      <c r="R87" s="131">
        <f>Q87*H87</f>
        <v>0</v>
      </c>
      <c r="S87" s="131">
        <v>0</v>
      </c>
      <c r="T87" s="132">
        <f>S87*H87</f>
        <v>0</v>
      </c>
      <c r="AR87" s="133" t="s">
        <v>489</v>
      </c>
      <c r="AT87" s="133" t="s">
        <v>121</v>
      </c>
      <c r="AU87" s="133" t="s">
        <v>80</v>
      </c>
      <c r="AY87" s="16" t="s">
        <v>119</v>
      </c>
      <c r="BE87" s="134">
        <f>IF(N87="základní",J87,0)</f>
        <v>0</v>
      </c>
      <c r="BF87" s="134">
        <f>IF(N87="snížená",J87,0)</f>
        <v>0</v>
      </c>
      <c r="BG87" s="134">
        <f>IF(N87="zákl. přenesená",J87,0)</f>
        <v>0</v>
      </c>
      <c r="BH87" s="134">
        <f>IF(N87="sníž. přenesená",J87,0)</f>
        <v>0</v>
      </c>
      <c r="BI87" s="134">
        <f>IF(N87="nulová",J87,0)</f>
        <v>0</v>
      </c>
      <c r="BJ87" s="16" t="s">
        <v>78</v>
      </c>
      <c r="BK87" s="134">
        <f>ROUND(I87*H87,2)</f>
        <v>0</v>
      </c>
      <c r="BL87" s="16" t="s">
        <v>489</v>
      </c>
      <c r="BM87" s="133" t="s">
        <v>490</v>
      </c>
    </row>
    <row r="88" spans="2:65" s="1" customFormat="1">
      <c r="B88" s="28"/>
      <c r="D88" s="135" t="s">
        <v>128</v>
      </c>
      <c r="F88" s="136" t="s">
        <v>487</v>
      </c>
      <c r="L88" s="28"/>
      <c r="M88" s="137"/>
      <c r="T88" s="49"/>
      <c r="AT88" s="16" t="s">
        <v>128</v>
      </c>
      <c r="AU88" s="16" t="s">
        <v>80</v>
      </c>
    </row>
    <row r="89" spans="2:65" s="1" customFormat="1">
      <c r="B89" s="28"/>
      <c r="D89" s="138" t="s">
        <v>130</v>
      </c>
      <c r="F89" s="139" t="s">
        <v>491</v>
      </c>
      <c r="L89" s="28"/>
      <c r="M89" s="137"/>
      <c r="T89" s="49"/>
      <c r="AT89" s="16" t="s">
        <v>130</v>
      </c>
      <c r="AU89" s="16" t="s">
        <v>80</v>
      </c>
    </row>
    <row r="90" spans="2:65" s="12" customFormat="1">
      <c r="B90" s="140"/>
      <c r="D90" s="135" t="s">
        <v>132</v>
      </c>
      <c r="E90" s="141" t="s">
        <v>3</v>
      </c>
      <c r="F90" s="142" t="s">
        <v>78</v>
      </c>
      <c r="H90" s="143">
        <v>1</v>
      </c>
      <c r="L90" s="140"/>
      <c r="M90" s="144"/>
      <c r="T90" s="145"/>
      <c r="AT90" s="141" t="s">
        <v>132</v>
      </c>
      <c r="AU90" s="141" t="s">
        <v>80</v>
      </c>
      <c r="AV90" s="12" t="s">
        <v>80</v>
      </c>
      <c r="AW90" s="12" t="s">
        <v>31</v>
      </c>
      <c r="AX90" s="12" t="s">
        <v>78</v>
      </c>
      <c r="AY90" s="141" t="s">
        <v>119</v>
      </c>
    </row>
    <row r="91" spans="2:65" s="1" customFormat="1" ht="16.5" customHeight="1">
      <c r="B91" s="122"/>
      <c r="C91" s="123" t="s">
        <v>80</v>
      </c>
      <c r="D91" s="123" t="s">
        <v>121</v>
      </c>
      <c r="E91" s="124" t="s">
        <v>492</v>
      </c>
      <c r="F91" s="125" t="s">
        <v>493</v>
      </c>
      <c r="G91" s="126" t="s">
        <v>494</v>
      </c>
      <c r="H91" s="127">
        <v>1</v>
      </c>
      <c r="I91" s="128"/>
      <c r="J91" s="128">
        <f>ROUND(I91*H91,2)</f>
        <v>0</v>
      </c>
      <c r="K91" s="125" t="s">
        <v>495</v>
      </c>
      <c r="L91" s="28"/>
      <c r="M91" s="129" t="s">
        <v>3</v>
      </c>
      <c r="N91" s="130" t="s">
        <v>41</v>
      </c>
      <c r="O91" s="131">
        <v>0</v>
      </c>
      <c r="P91" s="131">
        <f>O91*H91</f>
        <v>0</v>
      </c>
      <c r="Q91" s="131">
        <v>0</v>
      </c>
      <c r="R91" s="131">
        <f>Q91*H91</f>
        <v>0</v>
      </c>
      <c r="S91" s="131">
        <v>0</v>
      </c>
      <c r="T91" s="132">
        <f>S91*H91</f>
        <v>0</v>
      </c>
      <c r="AR91" s="133" t="s">
        <v>489</v>
      </c>
      <c r="AT91" s="133" t="s">
        <v>121</v>
      </c>
      <c r="AU91" s="133" t="s">
        <v>80</v>
      </c>
      <c r="AY91" s="16" t="s">
        <v>119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78</v>
      </c>
      <c r="BK91" s="134">
        <f>ROUND(I91*H91,2)</f>
        <v>0</v>
      </c>
      <c r="BL91" s="16" t="s">
        <v>489</v>
      </c>
      <c r="BM91" s="133" t="s">
        <v>496</v>
      </c>
    </row>
    <row r="92" spans="2:65" s="1" customFormat="1">
      <c r="B92" s="28"/>
      <c r="D92" s="135" t="s">
        <v>128</v>
      </c>
      <c r="F92" s="136" t="s">
        <v>493</v>
      </c>
      <c r="L92" s="28"/>
      <c r="M92" s="137"/>
      <c r="T92" s="49"/>
      <c r="AT92" s="16" t="s">
        <v>128</v>
      </c>
      <c r="AU92" s="16" t="s">
        <v>80</v>
      </c>
    </row>
    <row r="93" spans="2:65" s="1" customFormat="1">
      <c r="B93" s="28"/>
      <c r="D93" s="138" t="s">
        <v>130</v>
      </c>
      <c r="F93" s="139" t="s">
        <v>497</v>
      </c>
      <c r="L93" s="28"/>
      <c r="M93" s="137"/>
      <c r="T93" s="49"/>
      <c r="AT93" s="16" t="s">
        <v>130</v>
      </c>
      <c r="AU93" s="16" t="s">
        <v>80</v>
      </c>
    </row>
    <row r="94" spans="2:65" s="12" customFormat="1">
      <c r="B94" s="140"/>
      <c r="D94" s="135" t="s">
        <v>132</v>
      </c>
      <c r="E94" s="141" t="s">
        <v>3</v>
      </c>
      <c r="F94" s="142" t="s">
        <v>78</v>
      </c>
      <c r="H94" s="143">
        <v>1</v>
      </c>
      <c r="L94" s="140"/>
      <c r="M94" s="144"/>
      <c r="T94" s="145"/>
      <c r="AT94" s="141" t="s">
        <v>132</v>
      </c>
      <c r="AU94" s="141" t="s">
        <v>80</v>
      </c>
      <c r="AV94" s="12" t="s">
        <v>80</v>
      </c>
      <c r="AW94" s="12" t="s">
        <v>31</v>
      </c>
      <c r="AX94" s="12" t="s">
        <v>78</v>
      </c>
      <c r="AY94" s="141" t="s">
        <v>119</v>
      </c>
    </row>
    <row r="95" spans="2:65" s="1" customFormat="1" ht="16.5" customHeight="1">
      <c r="B95" s="122"/>
      <c r="C95" s="123" t="s">
        <v>140</v>
      </c>
      <c r="D95" s="123" t="s">
        <v>121</v>
      </c>
      <c r="E95" s="124" t="s">
        <v>498</v>
      </c>
      <c r="F95" s="125" t="s">
        <v>499</v>
      </c>
      <c r="G95" s="126" t="s">
        <v>494</v>
      </c>
      <c r="H95" s="127">
        <v>1</v>
      </c>
      <c r="I95" s="128"/>
      <c r="J95" s="128">
        <f>ROUND(I95*H95,2)</f>
        <v>0</v>
      </c>
      <c r="K95" s="125" t="s">
        <v>495</v>
      </c>
      <c r="L95" s="28"/>
      <c r="M95" s="129" t="s">
        <v>3</v>
      </c>
      <c r="N95" s="130" t="s">
        <v>41</v>
      </c>
      <c r="O95" s="131">
        <v>0</v>
      </c>
      <c r="P95" s="131">
        <f>O95*H95</f>
        <v>0</v>
      </c>
      <c r="Q95" s="131">
        <v>0</v>
      </c>
      <c r="R95" s="131">
        <f>Q95*H95</f>
        <v>0</v>
      </c>
      <c r="S95" s="131">
        <v>0</v>
      </c>
      <c r="T95" s="132">
        <f>S95*H95</f>
        <v>0</v>
      </c>
      <c r="AR95" s="133" t="s">
        <v>489</v>
      </c>
      <c r="AT95" s="133" t="s">
        <v>121</v>
      </c>
      <c r="AU95" s="133" t="s">
        <v>80</v>
      </c>
      <c r="AY95" s="16" t="s">
        <v>119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6" t="s">
        <v>78</v>
      </c>
      <c r="BK95" s="134">
        <f>ROUND(I95*H95,2)</f>
        <v>0</v>
      </c>
      <c r="BL95" s="16" t="s">
        <v>489</v>
      </c>
      <c r="BM95" s="133" t="s">
        <v>500</v>
      </c>
    </row>
    <row r="96" spans="2:65" s="1" customFormat="1">
      <c r="B96" s="28"/>
      <c r="D96" s="135" t="s">
        <v>128</v>
      </c>
      <c r="F96" s="136" t="s">
        <v>501</v>
      </c>
      <c r="L96" s="28"/>
      <c r="M96" s="137"/>
      <c r="T96" s="49"/>
      <c r="AT96" s="16" t="s">
        <v>128</v>
      </c>
      <c r="AU96" s="16" t="s">
        <v>80</v>
      </c>
    </row>
    <row r="97" spans="2:65" s="1" customFormat="1">
      <c r="B97" s="28"/>
      <c r="D97" s="138" t="s">
        <v>130</v>
      </c>
      <c r="F97" s="139" t="s">
        <v>502</v>
      </c>
      <c r="L97" s="28"/>
      <c r="M97" s="137"/>
      <c r="T97" s="49"/>
      <c r="AT97" s="16" t="s">
        <v>130</v>
      </c>
      <c r="AU97" s="16" t="s">
        <v>80</v>
      </c>
    </row>
    <row r="98" spans="2:65" s="12" customFormat="1">
      <c r="B98" s="140"/>
      <c r="D98" s="135" t="s">
        <v>132</v>
      </c>
      <c r="E98" s="141" t="s">
        <v>3</v>
      </c>
      <c r="F98" s="142" t="s">
        <v>78</v>
      </c>
      <c r="H98" s="143">
        <v>1</v>
      </c>
      <c r="L98" s="140"/>
      <c r="M98" s="144"/>
      <c r="T98" s="145"/>
      <c r="AT98" s="141" t="s">
        <v>132</v>
      </c>
      <c r="AU98" s="141" t="s">
        <v>80</v>
      </c>
      <c r="AV98" s="12" t="s">
        <v>80</v>
      </c>
      <c r="AW98" s="12" t="s">
        <v>31</v>
      </c>
      <c r="AX98" s="12" t="s">
        <v>78</v>
      </c>
      <c r="AY98" s="141" t="s">
        <v>119</v>
      </c>
    </row>
    <row r="99" spans="2:65" s="1" customFormat="1" ht="16.5" customHeight="1">
      <c r="B99" s="122"/>
      <c r="C99" s="123" t="s">
        <v>126</v>
      </c>
      <c r="D99" s="123" t="s">
        <v>121</v>
      </c>
      <c r="E99" s="124" t="s">
        <v>503</v>
      </c>
      <c r="F99" s="125" t="s">
        <v>504</v>
      </c>
      <c r="G99" s="126" t="s">
        <v>494</v>
      </c>
      <c r="H99" s="127">
        <v>1</v>
      </c>
      <c r="I99" s="128"/>
      <c r="J99" s="128">
        <f>ROUND(I99*H99,2)</f>
        <v>0</v>
      </c>
      <c r="K99" s="125" t="s">
        <v>125</v>
      </c>
      <c r="L99" s="28"/>
      <c r="M99" s="129" t="s">
        <v>3</v>
      </c>
      <c r="N99" s="130" t="s">
        <v>41</v>
      </c>
      <c r="O99" s="131">
        <v>0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489</v>
      </c>
      <c r="AT99" s="133" t="s">
        <v>121</v>
      </c>
      <c r="AU99" s="133" t="s">
        <v>80</v>
      </c>
      <c r="AY99" s="16" t="s">
        <v>119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6" t="s">
        <v>78</v>
      </c>
      <c r="BK99" s="134">
        <f>ROUND(I99*H99,2)</f>
        <v>0</v>
      </c>
      <c r="BL99" s="16" t="s">
        <v>489</v>
      </c>
      <c r="BM99" s="133" t="s">
        <v>505</v>
      </c>
    </row>
    <row r="100" spans="2:65" s="1" customFormat="1">
      <c r="B100" s="28"/>
      <c r="D100" s="135" t="s">
        <v>128</v>
      </c>
      <c r="F100" s="136" t="s">
        <v>504</v>
      </c>
      <c r="L100" s="28"/>
      <c r="M100" s="137"/>
      <c r="T100" s="49"/>
      <c r="AT100" s="16" t="s">
        <v>128</v>
      </c>
      <c r="AU100" s="16" t="s">
        <v>80</v>
      </c>
    </row>
    <row r="101" spans="2:65" s="1" customFormat="1">
      <c r="B101" s="28"/>
      <c r="D101" s="138" t="s">
        <v>130</v>
      </c>
      <c r="F101" s="139" t="s">
        <v>506</v>
      </c>
      <c r="L101" s="28"/>
      <c r="M101" s="137"/>
      <c r="T101" s="49"/>
      <c r="AT101" s="16" t="s">
        <v>130</v>
      </c>
      <c r="AU101" s="16" t="s">
        <v>80</v>
      </c>
    </row>
    <row r="102" spans="2:65" s="12" customFormat="1">
      <c r="B102" s="140"/>
      <c r="D102" s="135" t="s">
        <v>132</v>
      </c>
      <c r="E102" s="141" t="s">
        <v>3</v>
      </c>
      <c r="F102" s="142" t="s">
        <v>78</v>
      </c>
      <c r="H102" s="143">
        <v>1</v>
      </c>
      <c r="L102" s="140"/>
      <c r="M102" s="144"/>
      <c r="T102" s="145"/>
      <c r="AT102" s="141" t="s">
        <v>132</v>
      </c>
      <c r="AU102" s="141" t="s">
        <v>80</v>
      </c>
      <c r="AV102" s="12" t="s">
        <v>80</v>
      </c>
      <c r="AW102" s="12" t="s">
        <v>31</v>
      </c>
      <c r="AX102" s="12" t="s">
        <v>78</v>
      </c>
      <c r="AY102" s="141" t="s">
        <v>119</v>
      </c>
    </row>
    <row r="103" spans="2:65" s="1" customFormat="1" ht="16.5" customHeight="1">
      <c r="B103" s="122"/>
      <c r="C103" s="123" t="s">
        <v>154</v>
      </c>
      <c r="D103" s="123" t="s">
        <v>121</v>
      </c>
      <c r="E103" s="124" t="s">
        <v>507</v>
      </c>
      <c r="F103" s="125" t="s">
        <v>508</v>
      </c>
      <c r="G103" s="126" t="s">
        <v>494</v>
      </c>
      <c r="H103" s="127">
        <v>1</v>
      </c>
      <c r="I103" s="128"/>
      <c r="J103" s="128">
        <f>ROUND(I103*H103,2)</f>
        <v>0</v>
      </c>
      <c r="K103" s="125" t="s">
        <v>495</v>
      </c>
      <c r="L103" s="28"/>
      <c r="M103" s="129" t="s">
        <v>3</v>
      </c>
      <c r="N103" s="130" t="s">
        <v>41</v>
      </c>
      <c r="O103" s="131">
        <v>0</v>
      </c>
      <c r="P103" s="131">
        <f>O103*H103</f>
        <v>0</v>
      </c>
      <c r="Q103" s="131">
        <v>0</v>
      </c>
      <c r="R103" s="131">
        <f>Q103*H103</f>
        <v>0</v>
      </c>
      <c r="S103" s="131">
        <v>0</v>
      </c>
      <c r="T103" s="132">
        <f>S103*H103</f>
        <v>0</v>
      </c>
      <c r="AR103" s="133" t="s">
        <v>489</v>
      </c>
      <c r="AT103" s="133" t="s">
        <v>121</v>
      </c>
      <c r="AU103" s="133" t="s">
        <v>80</v>
      </c>
      <c r="AY103" s="16" t="s">
        <v>119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78</v>
      </c>
      <c r="BK103" s="134">
        <f>ROUND(I103*H103,2)</f>
        <v>0</v>
      </c>
      <c r="BL103" s="16" t="s">
        <v>489</v>
      </c>
      <c r="BM103" s="133" t="s">
        <v>509</v>
      </c>
    </row>
    <row r="104" spans="2:65" s="1" customFormat="1">
      <c r="B104" s="28"/>
      <c r="D104" s="135" t="s">
        <v>128</v>
      </c>
      <c r="F104" s="136" t="s">
        <v>508</v>
      </c>
      <c r="L104" s="28"/>
      <c r="M104" s="137"/>
      <c r="T104" s="49"/>
      <c r="AT104" s="16" t="s">
        <v>128</v>
      </c>
      <c r="AU104" s="16" t="s">
        <v>80</v>
      </c>
    </row>
    <row r="105" spans="2:65" s="1" customFormat="1">
      <c r="B105" s="28"/>
      <c r="D105" s="138" t="s">
        <v>130</v>
      </c>
      <c r="F105" s="139" t="s">
        <v>510</v>
      </c>
      <c r="L105" s="28"/>
      <c r="M105" s="137"/>
      <c r="T105" s="49"/>
      <c r="AT105" s="16" t="s">
        <v>130</v>
      </c>
      <c r="AU105" s="16" t="s">
        <v>80</v>
      </c>
    </row>
    <row r="106" spans="2:65" s="12" customFormat="1">
      <c r="B106" s="140"/>
      <c r="D106" s="135" t="s">
        <v>132</v>
      </c>
      <c r="E106" s="141" t="s">
        <v>3</v>
      </c>
      <c r="F106" s="142" t="s">
        <v>78</v>
      </c>
      <c r="H106" s="143">
        <v>1</v>
      </c>
      <c r="L106" s="140"/>
      <c r="M106" s="144"/>
      <c r="T106" s="145"/>
      <c r="AT106" s="141" t="s">
        <v>132</v>
      </c>
      <c r="AU106" s="141" t="s">
        <v>80</v>
      </c>
      <c r="AV106" s="12" t="s">
        <v>80</v>
      </c>
      <c r="AW106" s="12" t="s">
        <v>31</v>
      </c>
      <c r="AX106" s="12" t="s">
        <v>78</v>
      </c>
      <c r="AY106" s="141" t="s">
        <v>119</v>
      </c>
    </row>
    <row r="107" spans="2:65" s="11" customFormat="1" ht="22.8" customHeight="1">
      <c r="B107" s="111"/>
      <c r="D107" s="112" t="s">
        <v>69</v>
      </c>
      <c r="E107" s="120" t="s">
        <v>511</v>
      </c>
      <c r="F107" s="120" t="s">
        <v>512</v>
      </c>
      <c r="J107" s="121">
        <f>BK107</f>
        <v>0</v>
      </c>
      <c r="L107" s="111"/>
      <c r="M107" s="115"/>
      <c r="P107" s="116">
        <f>SUM(P108:P111)</f>
        <v>0</v>
      </c>
      <c r="R107" s="116">
        <f>SUM(R108:R111)</f>
        <v>0</v>
      </c>
      <c r="T107" s="117">
        <f>SUM(T108:T111)</f>
        <v>0</v>
      </c>
      <c r="AR107" s="112" t="s">
        <v>154</v>
      </c>
      <c r="AT107" s="118" t="s">
        <v>69</v>
      </c>
      <c r="AU107" s="118" t="s">
        <v>78</v>
      </c>
      <c r="AY107" s="112" t="s">
        <v>119</v>
      </c>
      <c r="BK107" s="119">
        <f>SUM(BK108:BK111)</f>
        <v>0</v>
      </c>
    </row>
    <row r="108" spans="2:65" s="1" customFormat="1" ht="16.5" customHeight="1">
      <c r="B108" s="122"/>
      <c r="C108" s="123" t="s">
        <v>162</v>
      </c>
      <c r="D108" s="123" t="s">
        <v>121</v>
      </c>
      <c r="E108" s="124" t="s">
        <v>513</v>
      </c>
      <c r="F108" s="125" t="s">
        <v>512</v>
      </c>
      <c r="G108" s="126" t="s">
        <v>494</v>
      </c>
      <c r="H108" s="127">
        <v>1</v>
      </c>
      <c r="I108" s="128"/>
      <c r="J108" s="128">
        <f>ROUND(I108*H108,2)</f>
        <v>0</v>
      </c>
      <c r="K108" s="125" t="s">
        <v>495</v>
      </c>
      <c r="L108" s="28"/>
      <c r="M108" s="129" t="s">
        <v>3</v>
      </c>
      <c r="N108" s="130" t="s">
        <v>41</v>
      </c>
      <c r="O108" s="131">
        <v>0</v>
      </c>
      <c r="P108" s="131">
        <f>O108*H108</f>
        <v>0</v>
      </c>
      <c r="Q108" s="131">
        <v>0</v>
      </c>
      <c r="R108" s="131">
        <f>Q108*H108</f>
        <v>0</v>
      </c>
      <c r="S108" s="131">
        <v>0</v>
      </c>
      <c r="T108" s="132">
        <f>S108*H108</f>
        <v>0</v>
      </c>
      <c r="AR108" s="133" t="s">
        <v>489</v>
      </c>
      <c r="AT108" s="133" t="s">
        <v>121</v>
      </c>
      <c r="AU108" s="133" t="s">
        <v>80</v>
      </c>
      <c r="AY108" s="16" t="s">
        <v>119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78</v>
      </c>
      <c r="BK108" s="134">
        <f>ROUND(I108*H108,2)</f>
        <v>0</v>
      </c>
      <c r="BL108" s="16" t="s">
        <v>489</v>
      </c>
      <c r="BM108" s="133" t="s">
        <v>514</v>
      </c>
    </row>
    <row r="109" spans="2:65" s="1" customFormat="1">
      <c r="B109" s="28"/>
      <c r="D109" s="135" t="s">
        <v>128</v>
      </c>
      <c r="F109" s="136" t="s">
        <v>512</v>
      </c>
      <c r="L109" s="28"/>
      <c r="M109" s="137"/>
      <c r="T109" s="49"/>
      <c r="AT109" s="16" t="s">
        <v>128</v>
      </c>
      <c r="AU109" s="16" t="s">
        <v>80</v>
      </c>
    </row>
    <row r="110" spans="2:65" s="1" customFormat="1">
      <c r="B110" s="28"/>
      <c r="D110" s="138" t="s">
        <v>130</v>
      </c>
      <c r="F110" s="139" t="s">
        <v>515</v>
      </c>
      <c r="L110" s="28"/>
      <c r="M110" s="137"/>
      <c r="T110" s="49"/>
      <c r="AT110" s="16" t="s">
        <v>130</v>
      </c>
      <c r="AU110" s="16" t="s">
        <v>80</v>
      </c>
    </row>
    <row r="111" spans="2:65" s="12" customFormat="1">
      <c r="B111" s="140"/>
      <c r="D111" s="135" t="s">
        <v>132</v>
      </c>
      <c r="E111" s="141" t="s">
        <v>3</v>
      </c>
      <c r="F111" s="142" t="s">
        <v>78</v>
      </c>
      <c r="H111" s="143">
        <v>1</v>
      </c>
      <c r="L111" s="140"/>
      <c r="M111" s="144"/>
      <c r="T111" s="145"/>
      <c r="AT111" s="141" t="s">
        <v>132</v>
      </c>
      <c r="AU111" s="141" t="s">
        <v>80</v>
      </c>
      <c r="AV111" s="12" t="s">
        <v>80</v>
      </c>
      <c r="AW111" s="12" t="s">
        <v>31</v>
      </c>
      <c r="AX111" s="12" t="s">
        <v>78</v>
      </c>
      <c r="AY111" s="141" t="s">
        <v>119</v>
      </c>
    </row>
    <row r="112" spans="2:65" s="11" customFormat="1" ht="22.8" customHeight="1">
      <c r="B112" s="111"/>
      <c r="D112" s="112" t="s">
        <v>69</v>
      </c>
      <c r="E112" s="120" t="s">
        <v>516</v>
      </c>
      <c r="F112" s="120" t="s">
        <v>517</v>
      </c>
      <c r="J112" s="121">
        <f>BK112</f>
        <v>0</v>
      </c>
      <c r="L112" s="111"/>
      <c r="M112" s="115"/>
      <c r="P112" s="116">
        <f>SUM(P113:P119)</f>
        <v>0</v>
      </c>
      <c r="R112" s="116">
        <f>SUM(R113:R119)</f>
        <v>0</v>
      </c>
      <c r="T112" s="117">
        <f>SUM(T113:T119)</f>
        <v>0</v>
      </c>
      <c r="AR112" s="112" t="s">
        <v>154</v>
      </c>
      <c r="AT112" s="118" t="s">
        <v>69</v>
      </c>
      <c r="AU112" s="118" t="s">
        <v>78</v>
      </c>
      <c r="AY112" s="112" t="s">
        <v>119</v>
      </c>
      <c r="BK112" s="119">
        <f>SUM(BK113:BK119)</f>
        <v>0</v>
      </c>
    </row>
    <row r="113" spans="2:65" s="1" customFormat="1" ht="16.5" customHeight="1">
      <c r="B113" s="122"/>
      <c r="C113" s="123" t="s">
        <v>167</v>
      </c>
      <c r="D113" s="123" t="s">
        <v>121</v>
      </c>
      <c r="E113" s="124" t="s">
        <v>518</v>
      </c>
      <c r="F113" s="125" t="s">
        <v>519</v>
      </c>
      <c r="G113" s="126" t="s">
        <v>494</v>
      </c>
      <c r="H113" s="127">
        <v>1</v>
      </c>
      <c r="I113" s="128"/>
      <c r="J113" s="128">
        <f>ROUND(I113*H113,2)</f>
        <v>0</v>
      </c>
      <c r="K113" s="125" t="s">
        <v>495</v>
      </c>
      <c r="L113" s="28"/>
      <c r="M113" s="129" t="s">
        <v>3</v>
      </c>
      <c r="N113" s="130" t="s">
        <v>41</v>
      </c>
      <c r="O113" s="131">
        <v>0</v>
      </c>
      <c r="P113" s="131">
        <f>O113*H113</f>
        <v>0</v>
      </c>
      <c r="Q113" s="131">
        <v>0</v>
      </c>
      <c r="R113" s="131">
        <f>Q113*H113</f>
        <v>0</v>
      </c>
      <c r="S113" s="131">
        <v>0</v>
      </c>
      <c r="T113" s="132">
        <f>S113*H113</f>
        <v>0</v>
      </c>
      <c r="AR113" s="133" t="s">
        <v>489</v>
      </c>
      <c r="AT113" s="133" t="s">
        <v>121</v>
      </c>
      <c r="AU113" s="133" t="s">
        <v>80</v>
      </c>
      <c r="AY113" s="16" t="s">
        <v>119</v>
      </c>
      <c r="BE113" s="134">
        <f>IF(N113="základní",J113,0)</f>
        <v>0</v>
      </c>
      <c r="BF113" s="134">
        <f>IF(N113="snížená",J113,0)</f>
        <v>0</v>
      </c>
      <c r="BG113" s="134">
        <f>IF(N113="zákl. přenesená",J113,0)</f>
        <v>0</v>
      </c>
      <c r="BH113" s="134">
        <f>IF(N113="sníž. přenesená",J113,0)</f>
        <v>0</v>
      </c>
      <c r="BI113" s="134">
        <f>IF(N113="nulová",J113,0)</f>
        <v>0</v>
      </c>
      <c r="BJ113" s="16" t="s">
        <v>78</v>
      </c>
      <c r="BK113" s="134">
        <f>ROUND(I113*H113,2)</f>
        <v>0</v>
      </c>
      <c r="BL113" s="16" t="s">
        <v>489</v>
      </c>
      <c r="BM113" s="133" t="s">
        <v>520</v>
      </c>
    </row>
    <row r="114" spans="2:65" s="1" customFormat="1">
      <c r="B114" s="28"/>
      <c r="D114" s="135" t="s">
        <v>128</v>
      </c>
      <c r="F114" s="136" t="s">
        <v>521</v>
      </c>
      <c r="L114" s="28"/>
      <c r="M114" s="137"/>
      <c r="T114" s="49"/>
      <c r="AT114" s="16" t="s">
        <v>128</v>
      </c>
      <c r="AU114" s="16" t="s">
        <v>80</v>
      </c>
    </row>
    <row r="115" spans="2:65" s="1" customFormat="1">
      <c r="B115" s="28"/>
      <c r="D115" s="138" t="s">
        <v>130</v>
      </c>
      <c r="F115" s="139" t="s">
        <v>522</v>
      </c>
      <c r="L115" s="28"/>
      <c r="M115" s="137"/>
      <c r="T115" s="49"/>
      <c r="AT115" s="16" t="s">
        <v>130</v>
      </c>
      <c r="AU115" s="16" t="s">
        <v>80</v>
      </c>
    </row>
    <row r="116" spans="2:65" s="12" customFormat="1">
      <c r="B116" s="140"/>
      <c r="D116" s="135" t="s">
        <v>132</v>
      </c>
      <c r="E116" s="141" t="s">
        <v>3</v>
      </c>
      <c r="F116" s="142" t="s">
        <v>78</v>
      </c>
      <c r="H116" s="143">
        <v>1</v>
      </c>
      <c r="L116" s="140"/>
      <c r="M116" s="144"/>
      <c r="T116" s="145"/>
      <c r="AT116" s="141" t="s">
        <v>132</v>
      </c>
      <c r="AU116" s="141" t="s">
        <v>80</v>
      </c>
      <c r="AV116" s="12" t="s">
        <v>80</v>
      </c>
      <c r="AW116" s="12" t="s">
        <v>31</v>
      </c>
      <c r="AX116" s="12" t="s">
        <v>78</v>
      </c>
      <c r="AY116" s="141" t="s">
        <v>119</v>
      </c>
    </row>
    <row r="117" spans="2:65" s="1" customFormat="1" ht="16.5" customHeight="1">
      <c r="B117" s="122"/>
      <c r="C117" s="123" t="s">
        <v>168</v>
      </c>
      <c r="D117" s="123" t="s">
        <v>121</v>
      </c>
      <c r="E117" s="124" t="s">
        <v>523</v>
      </c>
      <c r="F117" s="125" t="s">
        <v>524</v>
      </c>
      <c r="G117" s="126" t="s">
        <v>494</v>
      </c>
      <c r="H117" s="127">
        <v>1</v>
      </c>
      <c r="I117" s="128"/>
      <c r="J117" s="128">
        <f>ROUND(I117*H117,2)</f>
        <v>0</v>
      </c>
      <c r="K117" s="125" t="s">
        <v>495</v>
      </c>
      <c r="L117" s="28"/>
      <c r="M117" s="129" t="s">
        <v>3</v>
      </c>
      <c r="N117" s="130" t="s">
        <v>41</v>
      </c>
      <c r="O117" s="131">
        <v>0</v>
      </c>
      <c r="P117" s="131">
        <f>O117*H117</f>
        <v>0</v>
      </c>
      <c r="Q117" s="131">
        <v>0</v>
      </c>
      <c r="R117" s="131">
        <f>Q117*H117</f>
        <v>0</v>
      </c>
      <c r="S117" s="131">
        <v>0</v>
      </c>
      <c r="T117" s="132">
        <f>S117*H117</f>
        <v>0</v>
      </c>
      <c r="AR117" s="133" t="s">
        <v>489</v>
      </c>
      <c r="AT117" s="133" t="s">
        <v>121</v>
      </c>
      <c r="AU117" s="133" t="s">
        <v>80</v>
      </c>
      <c r="AY117" s="16" t="s">
        <v>119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78</v>
      </c>
      <c r="BK117" s="134">
        <f>ROUND(I117*H117,2)</f>
        <v>0</v>
      </c>
      <c r="BL117" s="16" t="s">
        <v>489</v>
      </c>
      <c r="BM117" s="133" t="s">
        <v>525</v>
      </c>
    </row>
    <row r="118" spans="2:65" s="1" customFormat="1">
      <c r="B118" s="28"/>
      <c r="D118" s="135" t="s">
        <v>128</v>
      </c>
      <c r="F118" s="136" t="s">
        <v>524</v>
      </c>
      <c r="L118" s="28"/>
      <c r="M118" s="137"/>
      <c r="T118" s="49"/>
      <c r="AT118" s="16" t="s">
        <v>128</v>
      </c>
      <c r="AU118" s="16" t="s">
        <v>80</v>
      </c>
    </row>
    <row r="119" spans="2:65" s="1" customFormat="1">
      <c r="B119" s="28"/>
      <c r="D119" s="138" t="s">
        <v>130</v>
      </c>
      <c r="F119" s="139" t="s">
        <v>526</v>
      </c>
      <c r="L119" s="28"/>
      <c r="M119" s="137"/>
      <c r="T119" s="49"/>
      <c r="AT119" s="16" t="s">
        <v>130</v>
      </c>
      <c r="AU119" s="16" t="s">
        <v>80</v>
      </c>
    </row>
    <row r="120" spans="2:65" s="11" customFormat="1" ht="22.8" customHeight="1">
      <c r="B120" s="111"/>
      <c r="D120" s="112" t="s">
        <v>69</v>
      </c>
      <c r="E120" s="120" t="s">
        <v>527</v>
      </c>
      <c r="F120" s="120" t="s">
        <v>528</v>
      </c>
      <c r="J120" s="121">
        <f>BK120</f>
        <v>0</v>
      </c>
      <c r="L120" s="111"/>
      <c r="M120" s="115"/>
      <c r="P120" s="116">
        <f>SUM(P121:P124)</f>
        <v>0</v>
      </c>
      <c r="R120" s="116">
        <f>SUM(R121:R124)</f>
        <v>0</v>
      </c>
      <c r="T120" s="117">
        <f>SUM(T121:T124)</f>
        <v>0</v>
      </c>
      <c r="AR120" s="112" t="s">
        <v>154</v>
      </c>
      <c r="AT120" s="118" t="s">
        <v>69</v>
      </c>
      <c r="AU120" s="118" t="s">
        <v>78</v>
      </c>
      <c r="AY120" s="112" t="s">
        <v>119</v>
      </c>
      <c r="BK120" s="119">
        <f>SUM(BK121:BK124)</f>
        <v>0</v>
      </c>
    </row>
    <row r="121" spans="2:65" s="1" customFormat="1" ht="16.5" customHeight="1">
      <c r="B121" s="122"/>
      <c r="C121" s="123" t="s">
        <v>169</v>
      </c>
      <c r="D121" s="123" t="s">
        <v>121</v>
      </c>
      <c r="E121" s="124" t="s">
        <v>529</v>
      </c>
      <c r="F121" s="125" t="s">
        <v>528</v>
      </c>
      <c r="G121" s="126" t="s">
        <v>494</v>
      </c>
      <c r="H121" s="127">
        <v>1</v>
      </c>
      <c r="I121" s="128"/>
      <c r="J121" s="128">
        <f>ROUND(I121*H121,2)</f>
        <v>0</v>
      </c>
      <c r="K121" s="125" t="s">
        <v>495</v>
      </c>
      <c r="L121" s="28"/>
      <c r="M121" s="129" t="s">
        <v>3</v>
      </c>
      <c r="N121" s="130" t="s">
        <v>41</v>
      </c>
      <c r="O121" s="131">
        <v>0</v>
      </c>
      <c r="P121" s="131">
        <f>O121*H121</f>
        <v>0</v>
      </c>
      <c r="Q121" s="131">
        <v>0</v>
      </c>
      <c r="R121" s="131">
        <f>Q121*H121</f>
        <v>0</v>
      </c>
      <c r="S121" s="131">
        <v>0</v>
      </c>
      <c r="T121" s="132">
        <f>S121*H121</f>
        <v>0</v>
      </c>
      <c r="AR121" s="133" t="s">
        <v>489</v>
      </c>
      <c r="AT121" s="133" t="s">
        <v>121</v>
      </c>
      <c r="AU121" s="133" t="s">
        <v>80</v>
      </c>
      <c r="AY121" s="16" t="s">
        <v>119</v>
      </c>
      <c r="BE121" s="134">
        <f>IF(N121="základní",J121,0)</f>
        <v>0</v>
      </c>
      <c r="BF121" s="134">
        <f>IF(N121="snížená",J121,0)</f>
        <v>0</v>
      </c>
      <c r="BG121" s="134">
        <f>IF(N121="zákl. přenesená",J121,0)</f>
        <v>0</v>
      </c>
      <c r="BH121" s="134">
        <f>IF(N121="sníž. přenesená",J121,0)</f>
        <v>0</v>
      </c>
      <c r="BI121" s="134">
        <f>IF(N121="nulová",J121,0)</f>
        <v>0</v>
      </c>
      <c r="BJ121" s="16" t="s">
        <v>78</v>
      </c>
      <c r="BK121" s="134">
        <f>ROUND(I121*H121,2)</f>
        <v>0</v>
      </c>
      <c r="BL121" s="16" t="s">
        <v>489</v>
      </c>
      <c r="BM121" s="133" t="s">
        <v>530</v>
      </c>
    </row>
    <row r="122" spans="2:65" s="1" customFormat="1">
      <c r="B122" s="28"/>
      <c r="D122" s="135" t="s">
        <v>128</v>
      </c>
      <c r="F122" s="136" t="s">
        <v>528</v>
      </c>
      <c r="L122" s="28"/>
      <c r="M122" s="137"/>
      <c r="T122" s="49"/>
      <c r="AT122" s="16" t="s">
        <v>128</v>
      </c>
      <c r="AU122" s="16" t="s">
        <v>80</v>
      </c>
    </row>
    <row r="123" spans="2:65" s="1" customFormat="1">
      <c r="B123" s="28"/>
      <c r="D123" s="138" t="s">
        <v>130</v>
      </c>
      <c r="F123" s="139" t="s">
        <v>531</v>
      </c>
      <c r="L123" s="28"/>
      <c r="M123" s="137"/>
      <c r="T123" s="49"/>
      <c r="AT123" s="16" t="s">
        <v>130</v>
      </c>
      <c r="AU123" s="16" t="s">
        <v>80</v>
      </c>
    </row>
    <row r="124" spans="2:65" s="12" customFormat="1">
      <c r="B124" s="140"/>
      <c r="D124" s="135" t="s">
        <v>132</v>
      </c>
      <c r="E124" s="141" t="s">
        <v>3</v>
      </c>
      <c r="F124" s="142" t="s">
        <v>78</v>
      </c>
      <c r="H124" s="143">
        <v>1</v>
      </c>
      <c r="L124" s="140"/>
      <c r="M124" s="164"/>
      <c r="N124" s="165"/>
      <c r="O124" s="165"/>
      <c r="P124" s="165"/>
      <c r="Q124" s="165"/>
      <c r="R124" s="165"/>
      <c r="S124" s="165"/>
      <c r="T124" s="166"/>
      <c r="AT124" s="141" t="s">
        <v>132</v>
      </c>
      <c r="AU124" s="141" t="s">
        <v>80</v>
      </c>
      <c r="AV124" s="12" t="s">
        <v>80</v>
      </c>
      <c r="AW124" s="12" t="s">
        <v>31</v>
      </c>
      <c r="AX124" s="12" t="s">
        <v>78</v>
      </c>
      <c r="AY124" s="141" t="s">
        <v>119</v>
      </c>
    </row>
    <row r="125" spans="2:65" s="1" customFormat="1" ht="6.9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28"/>
    </row>
  </sheetData>
  <autoFilter ref="C83:K124" xr:uid="{00000000-0009-0000-0000-000003000000}"/>
  <mergeCells count="8">
    <mergeCell ref="E74:H74"/>
    <mergeCell ref="E76:H76"/>
    <mergeCell ref="L2:V2"/>
    <mergeCell ref="E7:H7"/>
    <mergeCell ref="E9:H9"/>
    <mergeCell ref="E27:H27"/>
    <mergeCell ref="E48:H48"/>
    <mergeCell ref="E50:H50"/>
  </mergeCells>
  <hyperlinks>
    <hyperlink ref="F89" r:id="rId1" xr:uid="{00000000-0004-0000-0300-000000000000}"/>
    <hyperlink ref="F93" r:id="rId2" xr:uid="{00000000-0004-0000-0300-000001000000}"/>
    <hyperlink ref="F97" r:id="rId3" xr:uid="{00000000-0004-0000-0300-000002000000}"/>
    <hyperlink ref="F101" r:id="rId4" xr:uid="{00000000-0004-0000-0300-000003000000}"/>
    <hyperlink ref="F105" r:id="rId5" xr:uid="{00000000-0004-0000-0300-000004000000}"/>
    <hyperlink ref="F110" r:id="rId6" xr:uid="{00000000-0004-0000-0300-000005000000}"/>
    <hyperlink ref="F115" r:id="rId7" xr:uid="{00000000-0004-0000-0300-000006000000}"/>
    <hyperlink ref="F119" r:id="rId8" xr:uid="{00000000-0004-0000-0300-000007000000}"/>
    <hyperlink ref="F123" r:id="rId9" xr:uid="{00000000-0004-0000-03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67" customWidth="1"/>
    <col min="2" max="2" width="1.7109375" style="167" customWidth="1"/>
    <col min="3" max="4" width="5" style="167" customWidth="1"/>
    <col min="5" max="5" width="11.7109375" style="167" customWidth="1"/>
    <col min="6" max="6" width="9.140625" style="167" customWidth="1"/>
    <col min="7" max="7" width="5" style="167" customWidth="1"/>
    <col min="8" max="8" width="77.85546875" style="167" customWidth="1"/>
    <col min="9" max="10" width="20" style="167" customWidth="1"/>
    <col min="11" max="11" width="1.7109375" style="167" customWidth="1"/>
  </cols>
  <sheetData>
    <row r="1" spans="2:11" customFormat="1" ht="37.5" customHeight="1"/>
    <row r="2" spans="2:11" customFormat="1" ht="7.5" customHeight="1">
      <c r="B2" s="168"/>
      <c r="C2" s="169"/>
      <c r="D2" s="169"/>
      <c r="E2" s="169"/>
      <c r="F2" s="169"/>
      <c r="G2" s="169"/>
      <c r="H2" s="169"/>
      <c r="I2" s="169"/>
      <c r="J2" s="169"/>
      <c r="K2" s="170"/>
    </row>
    <row r="3" spans="2:11" s="14" customFormat="1" ht="45" customHeight="1">
      <c r="B3" s="171"/>
      <c r="C3" s="291" t="s">
        <v>532</v>
      </c>
      <c r="D3" s="291"/>
      <c r="E3" s="291"/>
      <c r="F3" s="291"/>
      <c r="G3" s="291"/>
      <c r="H3" s="291"/>
      <c r="I3" s="291"/>
      <c r="J3" s="291"/>
      <c r="K3" s="172"/>
    </row>
    <row r="4" spans="2:11" customFormat="1" ht="25.5" customHeight="1">
      <c r="B4" s="173"/>
      <c r="C4" s="296" t="s">
        <v>533</v>
      </c>
      <c r="D4" s="296"/>
      <c r="E4" s="296"/>
      <c r="F4" s="296"/>
      <c r="G4" s="296"/>
      <c r="H4" s="296"/>
      <c r="I4" s="296"/>
      <c r="J4" s="296"/>
      <c r="K4" s="174"/>
    </row>
    <row r="5" spans="2:11" customFormat="1" ht="5.25" customHeight="1">
      <c r="B5" s="173"/>
      <c r="C5" s="175"/>
      <c r="D5" s="175"/>
      <c r="E5" s="175"/>
      <c r="F5" s="175"/>
      <c r="G5" s="175"/>
      <c r="H5" s="175"/>
      <c r="I5" s="175"/>
      <c r="J5" s="175"/>
      <c r="K5" s="174"/>
    </row>
    <row r="6" spans="2:11" customFormat="1" ht="15" customHeight="1">
      <c r="B6" s="173"/>
      <c r="C6" s="295" t="s">
        <v>534</v>
      </c>
      <c r="D6" s="295"/>
      <c r="E6" s="295"/>
      <c r="F6" s="295"/>
      <c r="G6" s="295"/>
      <c r="H6" s="295"/>
      <c r="I6" s="295"/>
      <c r="J6" s="295"/>
      <c r="K6" s="174"/>
    </row>
    <row r="7" spans="2:11" customFormat="1" ht="15" customHeight="1">
      <c r="B7" s="177"/>
      <c r="C7" s="295" t="s">
        <v>535</v>
      </c>
      <c r="D7" s="295"/>
      <c r="E7" s="295"/>
      <c r="F7" s="295"/>
      <c r="G7" s="295"/>
      <c r="H7" s="295"/>
      <c r="I7" s="295"/>
      <c r="J7" s="295"/>
      <c r="K7" s="174"/>
    </row>
    <row r="8" spans="2:11" customFormat="1" ht="12.75" customHeight="1">
      <c r="B8" s="177"/>
      <c r="C8" s="176"/>
      <c r="D8" s="176"/>
      <c r="E8" s="176"/>
      <c r="F8" s="176"/>
      <c r="G8" s="176"/>
      <c r="H8" s="176"/>
      <c r="I8" s="176"/>
      <c r="J8" s="176"/>
      <c r="K8" s="174"/>
    </row>
    <row r="9" spans="2:11" customFormat="1" ht="15" customHeight="1">
      <c r="B9" s="177"/>
      <c r="C9" s="295" t="s">
        <v>536</v>
      </c>
      <c r="D9" s="295"/>
      <c r="E9" s="295"/>
      <c r="F9" s="295"/>
      <c r="G9" s="295"/>
      <c r="H9" s="295"/>
      <c r="I9" s="295"/>
      <c r="J9" s="295"/>
      <c r="K9" s="174"/>
    </row>
    <row r="10" spans="2:11" customFormat="1" ht="15" customHeight="1">
      <c r="B10" s="177"/>
      <c r="C10" s="176"/>
      <c r="D10" s="295" t="s">
        <v>537</v>
      </c>
      <c r="E10" s="295"/>
      <c r="F10" s="295"/>
      <c r="G10" s="295"/>
      <c r="H10" s="295"/>
      <c r="I10" s="295"/>
      <c r="J10" s="295"/>
      <c r="K10" s="174"/>
    </row>
    <row r="11" spans="2:11" customFormat="1" ht="15" customHeight="1">
      <c r="B11" s="177"/>
      <c r="C11" s="178"/>
      <c r="D11" s="295" t="s">
        <v>538</v>
      </c>
      <c r="E11" s="295"/>
      <c r="F11" s="295"/>
      <c r="G11" s="295"/>
      <c r="H11" s="295"/>
      <c r="I11" s="295"/>
      <c r="J11" s="295"/>
      <c r="K11" s="174"/>
    </row>
    <row r="12" spans="2:11" customFormat="1" ht="15" customHeight="1">
      <c r="B12" s="177"/>
      <c r="C12" s="178"/>
      <c r="D12" s="176"/>
      <c r="E12" s="176"/>
      <c r="F12" s="176"/>
      <c r="G12" s="176"/>
      <c r="H12" s="176"/>
      <c r="I12" s="176"/>
      <c r="J12" s="176"/>
      <c r="K12" s="174"/>
    </row>
    <row r="13" spans="2:11" customFormat="1" ht="15" customHeight="1">
      <c r="B13" s="177"/>
      <c r="C13" s="178"/>
      <c r="D13" s="179" t="s">
        <v>539</v>
      </c>
      <c r="E13" s="176"/>
      <c r="F13" s="176"/>
      <c r="G13" s="176"/>
      <c r="H13" s="176"/>
      <c r="I13" s="176"/>
      <c r="J13" s="176"/>
      <c r="K13" s="174"/>
    </row>
    <row r="14" spans="2:11" customFormat="1" ht="12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4"/>
    </row>
    <row r="15" spans="2:11" customFormat="1" ht="15" customHeight="1">
      <c r="B15" s="177"/>
      <c r="C15" s="178"/>
      <c r="D15" s="295" t="s">
        <v>540</v>
      </c>
      <c r="E15" s="295"/>
      <c r="F15" s="295"/>
      <c r="G15" s="295"/>
      <c r="H15" s="295"/>
      <c r="I15" s="295"/>
      <c r="J15" s="295"/>
      <c r="K15" s="174"/>
    </row>
    <row r="16" spans="2:11" customFormat="1" ht="15" customHeight="1">
      <c r="B16" s="177"/>
      <c r="C16" s="178"/>
      <c r="D16" s="295" t="s">
        <v>541</v>
      </c>
      <c r="E16" s="295"/>
      <c r="F16" s="295"/>
      <c r="G16" s="295"/>
      <c r="H16" s="295"/>
      <c r="I16" s="295"/>
      <c r="J16" s="295"/>
      <c r="K16" s="174"/>
    </row>
    <row r="17" spans="2:11" customFormat="1" ht="15" customHeight="1">
      <c r="B17" s="177"/>
      <c r="C17" s="178"/>
      <c r="D17" s="295" t="s">
        <v>542</v>
      </c>
      <c r="E17" s="295"/>
      <c r="F17" s="295"/>
      <c r="G17" s="295"/>
      <c r="H17" s="295"/>
      <c r="I17" s="295"/>
      <c r="J17" s="295"/>
      <c r="K17" s="174"/>
    </row>
    <row r="18" spans="2:11" customFormat="1" ht="15" customHeight="1">
      <c r="B18" s="177"/>
      <c r="C18" s="178"/>
      <c r="D18" s="178"/>
      <c r="E18" s="180" t="s">
        <v>77</v>
      </c>
      <c r="F18" s="295" t="s">
        <v>543</v>
      </c>
      <c r="G18" s="295"/>
      <c r="H18" s="295"/>
      <c r="I18" s="295"/>
      <c r="J18" s="295"/>
      <c r="K18" s="174"/>
    </row>
    <row r="19" spans="2:11" customFormat="1" ht="15" customHeight="1">
      <c r="B19" s="177"/>
      <c r="C19" s="178"/>
      <c r="D19" s="178"/>
      <c r="E19" s="180" t="s">
        <v>544</v>
      </c>
      <c r="F19" s="295" t="s">
        <v>545</v>
      </c>
      <c r="G19" s="295"/>
      <c r="H19" s="295"/>
      <c r="I19" s="295"/>
      <c r="J19" s="295"/>
      <c r="K19" s="174"/>
    </row>
    <row r="20" spans="2:11" customFormat="1" ht="15" customHeight="1">
      <c r="B20" s="177"/>
      <c r="C20" s="178"/>
      <c r="D20" s="178"/>
      <c r="E20" s="180" t="s">
        <v>546</v>
      </c>
      <c r="F20" s="295" t="s">
        <v>547</v>
      </c>
      <c r="G20" s="295"/>
      <c r="H20" s="295"/>
      <c r="I20" s="295"/>
      <c r="J20" s="295"/>
      <c r="K20" s="174"/>
    </row>
    <row r="21" spans="2:11" customFormat="1" ht="15" customHeight="1">
      <c r="B21" s="177"/>
      <c r="C21" s="178"/>
      <c r="D21" s="178"/>
      <c r="E21" s="180" t="s">
        <v>548</v>
      </c>
      <c r="F21" s="295" t="s">
        <v>549</v>
      </c>
      <c r="G21" s="295"/>
      <c r="H21" s="295"/>
      <c r="I21" s="295"/>
      <c r="J21" s="295"/>
      <c r="K21" s="174"/>
    </row>
    <row r="22" spans="2:11" customFormat="1" ht="15" customHeight="1">
      <c r="B22" s="177"/>
      <c r="C22" s="178"/>
      <c r="D22" s="178"/>
      <c r="E22" s="180" t="s">
        <v>550</v>
      </c>
      <c r="F22" s="295" t="s">
        <v>551</v>
      </c>
      <c r="G22" s="295"/>
      <c r="H22" s="295"/>
      <c r="I22" s="295"/>
      <c r="J22" s="295"/>
      <c r="K22" s="174"/>
    </row>
    <row r="23" spans="2:11" customFormat="1" ht="15" customHeight="1">
      <c r="B23" s="177"/>
      <c r="C23" s="178"/>
      <c r="D23" s="178"/>
      <c r="E23" s="180" t="s">
        <v>552</v>
      </c>
      <c r="F23" s="295" t="s">
        <v>553</v>
      </c>
      <c r="G23" s="295"/>
      <c r="H23" s="295"/>
      <c r="I23" s="295"/>
      <c r="J23" s="295"/>
      <c r="K23" s="174"/>
    </row>
    <row r="24" spans="2:11" customFormat="1" ht="12.75" customHeight="1">
      <c r="B24" s="177"/>
      <c r="C24" s="178"/>
      <c r="D24" s="178"/>
      <c r="E24" s="178"/>
      <c r="F24" s="178"/>
      <c r="G24" s="178"/>
      <c r="H24" s="178"/>
      <c r="I24" s="178"/>
      <c r="J24" s="178"/>
      <c r="K24" s="174"/>
    </row>
    <row r="25" spans="2:11" customFormat="1" ht="15" customHeight="1">
      <c r="B25" s="177"/>
      <c r="C25" s="295" t="s">
        <v>554</v>
      </c>
      <c r="D25" s="295"/>
      <c r="E25" s="295"/>
      <c r="F25" s="295"/>
      <c r="G25" s="295"/>
      <c r="H25" s="295"/>
      <c r="I25" s="295"/>
      <c r="J25" s="295"/>
      <c r="K25" s="174"/>
    </row>
    <row r="26" spans="2:11" customFormat="1" ht="15" customHeight="1">
      <c r="B26" s="177"/>
      <c r="C26" s="295" t="s">
        <v>555</v>
      </c>
      <c r="D26" s="295"/>
      <c r="E26" s="295"/>
      <c r="F26" s="295"/>
      <c r="G26" s="295"/>
      <c r="H26" s="295"/>
      <c r="I26" s="295"/>
      <c r="J26" s="295"/>
      <c r="K26" s="174"/>
    </row>
    <row r="27" spans="2:11" customFormat="1" ht="15" customHeight="1">
      <c r="B27" s="177"/>
      <c r="C27" s="176"/>
      <c r="D27" s="295" t="s">
        <v>556</v>
      </c>
      <c r="E27" s="295"/>
      <c r="F27" s="295"/>
      <c r="G27" s="295"/>
      <c r="H27" s="295"/>
      <c r="I27" s="295"/>
      <c r="J27" s="295"/>
      <c r="K27" s="174"/>
    </row>
    <row r="28" spans="2:11" customFormat="1" ht="15" customHeight="1">
      <c r="B28" s="177"/>
      <c r="C28" s="178"/>
      <c r="D28" s="295" t="s">
        <v>557</v>
      </c>
      <c r="E28" s="295"/>
      <c r="F28" s="295"/>
      <c r="G28" s="295"/>
      <c r="H28" s="295"/>
      <c r="I28" s="295"/>
      <c r="J28" s="295"/>
      <c r="K28" s="174"/>
    </row>
    <row r="29" spans="2:11" customFormat="1" ht="12.75" customHeight="1">
      <c r="B29" s="177"/>
      <c r="C29" s="178"/>
      <c r="D29" s="178"/>
      <c r="E29" s="178"/>
      <c r="F29" s="178"/>
      <c r="G29" s="178"/>
      <c r="H29" s="178"/>
      <c r="I29" s="178"/>
      <c r="J29" s="178"/>
      <c r="K29" s="174"/>
    </row>
    <row r="30" spans="2:11" customFormat="1" ht="15" customHeight="1">
      <c r="B30" s="177"/>
      <c r="C30" s="178"/>
      <c r="D30" s="295" t="s">
        <v>558</v>
      </c>
      <c r="E30" s="295"/>
      <c r="F30" s="295"/>
      <c r="G30" s="295"/>
      <c r="H30" s="295"/>
      <c r="I30" s="295"/>
      <c r="J30" s="295"/>
      <c r="K30" s="174"/>
    </row>
    <row r="31" spans="2:11" customFormat="1" ht="15" customHeight="1">
      <c r="B31" s="177"/>
      <c r="C31" s="178"/>
      <c r="D31" s="295" t="s">
        <v>559</v>
      </c>
      <c r="E31" s="295"/>
      <c r="F31" s="295"/>
      <c r="G31" s="295"/>
      <c r="H31" s="295"/>
      <c r="I31" s="295"/>
      <c r="J31" s="295"/>
      <c r="K31" s="174"/>
    </row>
    <row r="32" spans="2:11" customFormat="1" ht="12.75" customHeight="1">
      <c r="B32" s="177"/>
      <c r="C32" s="178"/>
      <c r="D32" s="178"/>
      <c r="E32" s="178"/>
      <c r="F32" s="178"/>
      <c r="G32" s="178"/>
      <c r="H32" s="178"/>
      <c r="I32" s="178"/>
      <c r="J32" s="178"/>
      <c r="K32" s="174"/>
    </row>
    <row r="33" spans="2:11" customFormat="1" ht="15" customHeight="1">
      <c r="B33" s="177"/>
      <c r="C33" s="178"/>
      <c r="D33" s="295" t="s">
        <v>560</v>
      </c>
      <c r="E33" s="295"/>
      <c r="F33" s="295"/>
      <c r="G33" s="295"/>
      <c r="H33" s="295"/>
      <c r="I33" s="295"/>
      <c r="J33" s="295"/>
      <c r="K33" s="174"/>
    </row>
    <row r="34" spans="2:11" customFormat="1" ht="15" customHeight="1">
      <c r="B34" s="177"/>
      <c r="C34" s="178"/>
      <c r="D34" s="295" t="s">
        <v>561</v>
      </c>
      <c r="E34" s="295"/>
      <c r="F34" s="295"/>
      <c r="G34" s="295"/>
      <c r="H34" s="295"/>
      <c r="I34" s="295"/>
      <c r="J34" s="295"/>
      <c r="K34" s="174"/>
    </row>
    <row r="35" spans="2:11" customFormat="1" ht="15" customHeight="1">
      <c r="B35" s="177"/>
      <c r="C35" s="178"/>
      <c r="D35" s="295" t="s">
        <v>562</v>
      </c>
      <c r="E35" s="295"/>
      <c r="F35" s="295"/>
      <c r="G35" s="295"/>
      <c r="H35" s="295"/>
      <c r="I35" s="295"/>
      <c r="J35" s="295"/>
      <c r="K35" s="174"/>
    </row>
    <row r="36" spans="2:11" customFormat="1" ht="15" customHeight="1">
      <c r="B36" s="177"/>
      <c r="C36" s="178"/>
      <c r="D36" s="176"/>
      <c r="E36" s="179" t="s">
        <v>105</v>
      </c>
      <c r="F36" s="176"/>
      <c r="G36" s="295" t="s">
        <v>563</v>
      </c>
      <c r="H36" s="295"/>
      <c r="I36" s="295"/>
      <c r="J36" s="295"/>
      <c r="K36" s="174"/>
    </row>
    <row r="37" spans="2:11" customFormat="1" ht="30.75" customHeight="1">
      <c r="B37" s="177"/>
      <c r="C37" s="178"/>
      <c r="D37" s="176"/>
      <c r="E37" s="179" t="s">
        <v>564</v>
      </c>
      <c r="F37" s="176"/>
      <c r="G37" s="295" t="s">
        <v>565</v>
      </c>
      <c r="H37" s="295"/>
      <c r="I37" s="295"/>
      <c r="J37" s="295"/>
      <c r="K37" s="174"/>
    </row>
    <row r="38" spans="2:11" customFormat="1" ht="15" customHeight="1">
      <c r="B38" s="177"/>
      <c r="C38" s="178"/>
      <c r="D38" s="176"/>
      <c r="E38" s="179" t="s">
        <v>51</v>
      </c>
      <c r="F38" s="176"/>
      <c r="G38" s="295" t="s">
        <v>566</v>
      </c>
      <c r="H38" s="295"/>
      <c r="I38" s="295"/>
      <c r="J38" s="295"/>
      <c r="K38" s="174"/>
    </row>
    <row r="39" spans="2:11" customFormat="1" ht="15" customHeight="1">
      <c r="B39" s="177"/>
      <c r="C39" s="178"/>
      <c r="D39" s="176"/>
      <c r="E39" s="179" t="s">
        <v>52</v>
      </c>
      <c r="F39" s="176"/>
      <c r="G39" s="295" t="s">
        <v>567</v>
      </c>
      <c r="H39" s="295"/>
      <c r="I39" s="295"/>
      <c r="J39" s="295"/>
      <c r="K39" s="174"/>
    </row>
    <row r="40" spans="2:11" customFormat="1" ht="15" customHeight="1">
      <c r="B40" s="177"/>
      <c r="C40" s="178"/>
      <c r="D40" s="176"/>
      <c r="E40" s="179" t="s">
        <v>106</v>
      </c>
      <c r="F40" s="176"/>
      <c r="G40" s="295" t="s">
        <v>568</v>
      </c>
      <c r="H40" s="295"/>
      <c r="I40" s="295"/>
      <c r="J40" s="295"/>
      <c r="K40" s="174"/>
    </row>
    <row r="41" spans="2:11" customFormat="1" ht="15" customHeight="1">
      <c r="B41" s="177"/>
      <c r="C41" s="178"/>
      <c r="D41" s="176"/>
      <c r="E41" s="179" t="s">
        <v>107</v>
      </c>
      <c r="F41" s="176"/>
      <c r="G41" s="295" t="s">
        <v>569</v>
      </c>
      <c r="H41" s="295"/>
      <c r="I41" s="295"/>
      <c r="J41" s="295"/>
      <c r="K41" s="174"/>
    </row>
    <row r="42" spans="2:11" customFormat="1" ht="15" customHeight="1">
      <c r="B42" s="177"/>
      <c r="C42" s="178"/>
      <c r="D42" s="176"/>
      <c r="E42" s="179" t="s">
        <v>570</v>
      </c>
      <c r="F42" s="176"/>
      <c r="G42" s="295" t="s">
        <v>571</v>
      </c>
      <c r="H42" s="295"/>
      <c r="I42" s="295"/>
      <c r="J42" s="295"/>
      <c r="K42" s="174"/>
    </row>
    <row r="43" spans="2:11" customFormat="1" ht="15" customHeight="1">
      <c r="B43" s="177"/>
      <c r="C43" s="178"/>
      <c r="D43" s="176"/>
      <c r="E43" s="179"/>
      <c r="F43" s="176"/>
      <c r="G43" s="295" t="s">
        <v>572</v>
      </c>
      <c r="H43" s="295"/>
      <c r="I43" s="295"/>
      <c r="J43" s="295"/>
      <c r="K43" s="174"/>
    </row>
    <row r="44" spans="2:11" customFormat="1" ht="15" customHeight="1">
      <c r="B44" s="177"/>
      <c r="C44" s="178"/>
      <c r="D44" s="176"/>
      <c r="E44" s="179" t="s">
        <v>573</v>
      </c>
      <c r="F44" s="176"/>
      <c r="G44" s="295" t="s">
        <v>574</v>
      </c>
      <c r="H44" s="295"/>
      <c r="I44" s="295"/>
      <c r="J44" s="295"/>
      <c r="K44" s="174"/>
    </row>
    <row r="45" spans="2:11" customFormat="1" ht="15" customHeight="1">
      <c r="B45" s="177"/>
      <c r="C45" s="178"/>
      <c r="D45" s="176"/>
      <c r="E45" s="179" t="s">
        <v>109</v>
      </c>
      <c r="F45" s="176"/>
      <c r="G45" s="295" t="s">
        <v>575</v>
      </c>
      <c r="H45" s="295"/>
      <c r="I45" s="295"/>
      <c r="J45" s="295"/>
      <c r="K45" s="174"/>
    </row>
    <row r="46" spans="2:11" customFormat="1" ht="12.75" customHeight="1">
      <c r="B46" s="177"/>
      <c r="C46" s="178"/>
      <c r="D46" s="176"/>
      <c r="E46" s="176"/>
      <c r="F46" s="176"/>
      <c r="G46" s="176"/>
      <c r="H46" s="176"/>
      <c r="I46" s="176"/>
      <c r="J46" s="176"/>
      <c r="K46" s="174"/>
    </row>
    <row r="47" spans="2:11" customFormat="1" ht="15" customHeight="1">
      <c r="B47" s="177"/>
      <c r="C47" s="178"/>
      <c r="D47" s="295" t="s">
        <v>576</v>
      </c>
      <c r="E47" s="295"/>
      <c r="F47" s="295"/>
      <c r="G47" s="295"/>
      <c r="H47" s="295"/>
      <c r="I47" s="295"/>
      <c r="J47" s="295"/>
      <c r="K47" s="174"/>
    </row>
    <row r="48" spans="2:11" customFormat="1" ht="15" customHeight="1">
      <c r="B48" s="177"/>
      <c r="C48" s="178"/>
      <c r="D48" s="178"/>
      <c r="E48" s="295" t="s">
        <v>577</v>
      </c>
      <c r="F48" s="295"/>
      <c r="G48" s="295"/>
      <c r="H48" s="295"/>
      <c r="I48" s="295"/>
      <c r="J48" s="295"/>
      <c r="K48" s="174"/>
    </row>
    <row r="49" spans="2:11" customFormat="1" ht="15" customHeight="1">
      <c r="B49" s="177"/>
      <c r="C49" s="178"/>
      <c r="D49" s="178"/>
      <c r="E49" s="295" t="s">
        <v>578</v>
      </c>
      <c r="F49" s="295"/>
      <c r="G49" s="295"/>
      <c r="H49" s="295"/>
      <c r="I49" s="295"/>
      <c r="J49" s="295"/>
      <c r="K49" s="174"/>
    </row>
    <row r="50" spans="2:11" customFormat="1" ht="15" customHeight="1">
      <c r="B50" s="177"/>
      <c r="C50" s="178"/>
      <c r="D50" s="178"/>
      <c r="E50" s="295" t="s">
        <v>579</v>
      </c>
      <c r="F50" s="295"/>
      <c r="G50" s="295"/>
      <c r="H50" s="295"/>
      <c r="I50" s="295"/>
      <c r="J50" s="295"/>
      <c r="K50" s="174"/>
    </row>
    <row r="51" spans="2:11" customFormat="1" ht="15" customHeight="1">
      <c r="B51" s="177"/>
      <c r="C51" s="178"/>
      <c r="D51" s="295" t="s">
        <v>580</v>
      </c>
      <c r="E51" s="295"/>
      <c r="F51" s="295"/>
      <c r="G51" s="295"/>
      <c r="H51" s="295"/>
      <c r="I51" s="295"/>
      <c r="J51" s="295"/>
      <c r="K51" s="174"/>
    </row>
    <row r="52" spans="2:11" customFormat="1" ht="25.5" customHeight="1">
      <c r="B52" s="173"/>
      <c r="C52" s="296" t="s">
        <v>581</v>
      </c>
      <c r="D52" s="296"/>
      <c r="E52" s="296"/>
      <c r="F52" s="296"/>
      <c r="G52" s="296"/>
      <c r="H52" s="296"/>
      <c r="I52" s="296"/>
      <c r="J52" s="296"/>
      <c r="K52" s="174"/>
    </row>
    <row r="53" spans="2:11" customFormat="1" ht="5.25" customHeight="1">
      <c r="B53" s="173"/>
      <c r="C53" s="175"/>
      <c r="D53" s="175"/>
      <c r="E53" s="175"/>
      <c r="F53" s="175"/>
      <c r="G53" s="175"/>
      <c r="H53" s="175"/>
      <c r="I53" s="175"/>
      <c r="J53" s="175"/>
      <c r="K53" s="174"/>
    </row>
    <row r="54" spans="2:11" customFormat="1" ht="15" customHeight="1">
      <c r="B54" s="173"/>
      <c r="C54" s="295" t="s">
        <v>582</v>
      </c>
      <c r="D54" s="295"/>
      <c r="E54" s="295"/>
      <c r="F54" s="295"/>
      <c r="G54" s="295"/>
      <c r="H54" s="295"/>
      <c r="I54" s="295"/>
      <c r="J54" s="295"/>
      <c r="K54" s="174"/>
    </row>
    <row r="55" spans="2:11" customFormat="1" ht="15" customHeight="1">
      <c r="B55" s="173"/>
      <c r="C55" s="295" t="s">
        <v>583</v>
      </c>
      <c r="D55" s="295"/>
      <c r="E55" s="295"/>
      <c r="F55" s="295"/>
      <c r="G55" s="295"/>
      <c r="H55" s="295"/>
      <c r="I55" s="295"/>
      <c r="J55" s="295"/>
      <c r="K55" s="174"/>
    </row>
    <row r="56" spans="2:11" customFormat="1" ht="12.75" customHeight="1">
      <c r="B56" s="173"/>
      <c r="C56" s="176"/>
      <c r="D56" s="176"/>
      <c r="E56" s="176"/>
      <c r="F56" s="176"/>
      <c r="G56" s="176"/>
      <c r="H56" s="176"/>
      <c r="I56" s="176"/>
      <c r="J56" s="176"/>
      <c r="K56" s="174"/>
    </row>
    <row r="57" spans="2:11" customFormat="1" ht="15" customHeight="1">
      <c r="B57" s="173"/>
      <c r="C57" s="295" t="s">
        <v>584</v>
      </c>
      <c r="D57" s="295"/>
      <c r="E57" s="295"/>
      <c r="F57" s="295"/>
      <c r="G57" s="295"/>
      <c r="H57" s="295"/>
      <c r="I57" s="295"/>
      <c r="J57" s="295"/>
      <c r="K57" s="174"/>
    </row>
    <row r="58" spans="2:11" customFormat="1" ht="15" customHeight="1">
      <c r="B58" s="173"/>
      <c r="C58" s="178"/>
      <c r="D58" s="295" t="s">
        <v>585</v>
      </c>
      <c r="E58" s="295"/>
      <c r="F58" s="295"/>
      <c r="G58" s="295"/>
      <c r="H58" s="295"/>
      <c r="I58" s="295"/>
      <c r="J58" s="295"/>
      <c r="K58" s="174"/>
    </row>
    <row r="59" spans="2:11" customFormat="1" ht="15" customHeight="1">
      <c r="B59" s="173"/>
      <c r="C59" s="178"/>
      <c r="D59" s="295" t="s">
        <v>586</v>
      </c>
      <c r="E59" s="295"/>
      <c r="F59" s="295"/>
      <c r="G59" s="295"/>
      <c r="H59" s="295"/>
      <c r="I59" s="295"/>
      <c r="J59" s="295"/>
      <c r="K59" s="174"/>
    </row>
    <row r="60" spans="2:11" customFormat="1" ht="15" customHeight="1">
      <c r="B60" s="173"/>
      <c r="C60" s="178"/>
      <c r="D60" s="295" t="s">
        <v>587</v>
      </c>
      <c r="E60" s="295"/>
      <c r="F60" s="295"/>
      <c r="G60" s="295"/>
      <c r="H60" s="295"/>
      <c r="I60" s="295"/>
      <c r="J60" s="295"/>
      <c r="K60" s="174"/>
    </row>
    <row r="61" spans="2:11" customFormat="1" ht="15" customHeight="1">
      <c r="B61" s="173"/>
      <c r="C61" s="178"/>
      <c r="D61" s="295" t="s">
        <v>588</v>
      </c>
      <c r="E61" s="295"/>
      <c r="F61" s="295"/>
      <c r="G61" s="295"/>
      <c r="H61" s="295"/>
      <c r="I61" s="295"/>
      <c r="J61" s="295"/>
      <c r="K61" s="174"/>
    </row>
    <row r="62" spans="2:11" customFormat="1" ht="15" customHeight="1">
      <c r="B62" s="173"/>
      <c r="C62" s="178"/>
      <c r="D62" s="294" t="s">
        <v>589</v>
      </c>
      <c r="E62" s="294"/>
      <c r="F62" s="294"/>
      <c r="G62" s="294"/>
      <c r="H62" s="294"/>
      <c r="I62" s="294"/>
      <c r="J62" s="294"/>
      <c r="K62" s="174"/>
    </row>
    <row r="63" spans="2:11" customFormat="1" ht="15" customHeight="1">
      <c r="B63" s="173"/>
      <c r="C63" s="178"/>
      <c r="D63" s="295" t="s">
        <v>590</v>
      </c>
      <c r="E63" s="295"/>
      <c r="F63" s="295"/>
      <c r="G63" s="295"/>
      <c r="H63" s="295"/>
      <c r="I63" s="295"/>
      <c r="J63" s="295"/>
      <c r="K63" s="174"/>
    </row>
    <row r="64" spans="2:11" customFormat="1" ht="12.75" customHeight="1">
      <c r="B64" s="173"/>
      <c r="C64" s="178"/>
      <c r="D64" s="178"/>
      <c r="E64" s="181"/>
      <c r="F64" s="178"/>
      <c r="G64" s="178"/>
      <c r="H64" s="178"/>
      <c r="I64" s="178"/>
      <c r="J64" s="178"/>
      <c r="K64" s="174"/>
    </row>
    <row r="65" spans="2:11" customFormat="1" ht="15" customHeight="1">
      <c r="B65" s="173"/>
      <c r="C65" s="178"/>
      <c r="D65" s="295" t="s">
        <v>591</v>
      </c>
      <c r="E65" s="295"/>
      <c r="F65" s="295"/>
      <c r="G65" s="295"/>
      <c r="H65" s="295"/>
      <c r="I65" s="295"/>
      <c r="J65" s="295"/>
      <c r="K65" s="174"/>
    </row>
    <row r="66" spans="2:11" customFormat="1" ht="15" customHeight="1">
      <c r="B66" s="173"/>
      <c r="C66" s="178"/>
      <c r="D66" s="294" t="s">
        <v>592</v>
      </c>
      <c r="E66" s="294"/>
      <c r="F66" s="294"/>
      <c r="G66" s="294"/>
      <c r="H66" s="294"/>
      <c r="I66" s="294"/>
      <c r="J66" s="294"/>
      <c r="K66" s="174"/>
    </row>
    <row r="67" spans="2:11" customFormat="1" ht="15" customHeight="1">
      <c r="B67" s="173"/>
      <c r="C67" s="178"/>
      <c r="D67" s="295" t="s">
        <v>593</v>
      </c>
      <c r="E67" s="295"/>
      <c r="F67" s="295"/>
      <c r="G67" s="295"/>
      <c r="H67" s="295"/>
      <c r="I67" s="295"/>
      <c r="J67" s="295"/>
      <c r="K67" s="174"/>
    </row>
    <row r="68" spans="2:11" customFormat="1" ht="15" customHeight="1">
      <c r="B68" s="173"/>
      <c r="C68" s="178"/>
      <c r="D68" s="295" t="s">
        <v>594</v>
      </c>
      <c r="E68" s="295"/>
      <c r="F68" s="295"/>
      <c r="G68" s="295"/>
      <c r="H68" s="295"/>
      <c r="I68" s="295"/>
      <c r="J68" s="295"/>
      <c r="K68" s="174"/>
    </row>
    <row r="69" spans="2:11" customFormat="1" ht="15" customHeight="1">
      <c r="B69" s="173"/>
      <c r="C69" s="178"/>
      <c r="D69" s="295" t="s">
        <v>595</v>
      </c>
      <c r="E69" s="295"/>
      <c r="F69" s="295"/>
      <c r="G69" s="295"/>
      <c r="H69" s="295"/>
      <c r="I69" s="295"/>
      <c r="J69" s="295"/>
      <c r="K69" s="174"/>
    </row>
    <row r="70" spans="2:11" customFormat="1" ht="15" customHeight="1">
      <c r="B70" s="173"/>
      <c r="C70" s="178"/>
      <c r="D70" s="295" t="s">
        <v>596</v>
      </c>
      <c r="E70" s="295"/>
      <c r="F70" s="295"/>
      <c r="G70" s="295"/>
      <c r="H70" s="295"/>
      <c r="I70" s="295"/>
      <c r="J70" s="295"/>
      <c r="K70" s="174"/>
    </row>
    <row r="71" spans="2:11" customFormat="1" ht="12.75" customHeight="1">
      <c r="B71" s="182"/>
      <c r="C71" s="183"/>
      <c r="D71" s="183"/>
      <c r="E71" s="183"/>
      <c r="F71" s="183"/>
      <c r="G71" s="183"/>
      <c r="H71" s="183"/>
      <c r="I71" s="183"/>
      <c r="J71" s="183"/>
      <c r="K71" s="184"/>
    </row>
    <row r="72" spans="2:11" customFormat="1" ht="18.75" customHeight="1">
      <c r="B72" s="185"/>
      <c r="C72" s="185"/>
      <c r="D72" s="185"/>
      <c r="E72" s="185"/>
      <c r="F72" s="185"/>
      <c r="G72" s="185"/>
      <c r="H72" s="185"/>
      <c r="I72" s="185"/>
      <c r="J72" s="185"/>
      <c r="K72" s="186"/>
    </row>
    <row r="73" spans="2:11" customFormat="1" ht="18.75" customHeight="1">
      <c r="B73" s="186"/>
      <c r="C73" s="186"/>
      <c r="D73" s="186"/>
      <c r="E73" s="186"/>
      <c r="F73" s="186"/>
      <c r="G73" s="186"/>
      <c r="H73" s="186"/>
      <c r="I73" s="186"/>
      <c r="J73" s="186"/>
      <c r="K73" s="186"/>
    </row>
    <row r="74" spans="2:11" customFormat="1" ht="7.5" customHeight="1">
      <c r="B74" s="187"/>
      <c r="C74" s="188"/>
      <c r="D74" s="188"/>
      <c r="E74" s="188"/>
      <c r="F74" s="188"/>
      <c r="G74" s="188"/>
      <c r="H74" s="188"/>
      <c r="I74" s="188"/>
      <c r="J74" s="188"/>
      <c r="K74" s="189"/>
    </row>
    <row r="75" spans="2:11" customFormat="1" ht="45" customHeight="1">
      <c r="B75" s="190"/>
      <c r="C75" s="293" t="s">
        <v>597</v>
      </c>
      <c r="D75" s="293"/>
      <c r="E75" s="293"/>
      <c r="F75" s="293"/>
      <c r="G75" s="293"/>
      <c r="H75" s="293"/>
      <c r="I75" s="293"/>
      <c r="J75" s="293"/>
      <c r="K75" s="191"/>
    </row>
    <row r="76" spans="2:11" customFormat="1" ht="17.25" customHeight="1">
      <c r="B76" s="190"/>
      <c r="C76" s="192" t="s">
        <v>598</v>
      </c>
      <c r="D76" s="192"/>
      <c r="E76" s="192"/>
      <c r="F76" s="192" t="s">
        <v>599</v>
      </c>
      <c r="G76" s="193"/>
      <c r="H76" s="192" t="s">
        <v>52</v>
      </c>
      <c r="I76" s="192" t="s">
        <v>55</v>
      </c>
      <c r="J76" s="192" t="s">
        <v>600</v>
      </c>
      <c r="K76" s="191"/>
    </row>
    <row r="77" spans="2:11" customFormat="1" ht="17.25" customHeight="1">
      <c r="B77" s="190"/>
      <c r="C77" s="194" t="s">
        <v>601</v>
      </c>
      <c r="D77" s="194"/>
      <c r="E77" s="194"/>
      <c r="F77" s="195" t="s">
        <v>602</v>
      </c>
      <c r="G77" s="196"/>
      <c r="H77" s="194"/>
      <c r="I77" s="194"/>
      <c r="J77" s="194" t="s">
        <v>603</v>
      </c>
      <c r="K77" s="191"/>
    </row>
    <row r="78" spans="2:11" customFormat="1" ht="5.25" customHeight="1">
      <c r="B78" s="190"/>
      <c r="C78" s="197"/>
      <c r="D78" s="197"/>
      <c r="E78" s="197"/>
      <c r="F78" s="197"/>
      <c r="G78" s="198"/>
      <c r="H78" s="197"/>
      <c r="I78" s="197"/>
      <c r="J78" s="197"/>
      <c r="K78" s="191"/>
    </row>
    <row r="79" spans="2:11" customFormat="1" ht="15" customHeight="1">
      <c r="B79" s="190"/>
      <c r="C79" s="179" t="s">
        <v>51</v>
      </c>
      <c r="D79" s="199"/>
      <c r="E79" s="199"/>
      <c r="F79" s="200" t="s">
        <v>604</v>
      </c>
      <c r="G79" s="201"/>
      <c r="H79" s="179" t="s">
        <v>605</v>
      </c>
      <c r="I79" s="179" t="s">
        <v>606</v>
      </c>
      <c r="J79" s="179">
        <v>20</v>
      </c>
      <c r="K79" s="191"/>
    </row>
    <row r="80" spans="2:11" customFormat="1" ht="15" customHeight="1">
      <c r="B80" s="190"/>
      <c r="C80" s="179" t="s">
        <v>607</v>
      </c>
      <c r="D80" s="179"/>
      <c r="E80" s="179"/>
      <c r="F80" s="200" t="s">
        <v>604</v>
      </c>
      <c r="G80" s="201"/>
      <c r="H80" s="179" t="s">
        <v>608</v>
      </c>
      <c r="I80" s="179" t="s">
        <v>606</v>
      </c>
      <c r="J80" s="179">
        <v>120</v>
      </c>
      <c r="K80" s="191"/>
    </row>
    <row r="81" spans="2:11" customFormat="1" ht="15" customHeight="1">
      <c r="B81" s="202"/>
      <c r="C81" s="179" t="s">
        <v>609</v>
      </c>
      <c r="D81" s="179"/>
      <c r="E81" s="179"/>
      <c r="F81" s="200" t="s">
        <v>610</v>
      </c>
      <c r="G81" s="201"/>
      <c r="H81" s="179" t="s">
        <v>611</v>
      </c>
      <c r="I81" s="179" t="s">
        <v>606</v>
      </c>
      <c r="J81" s="179">
        <v>50</v>
      </c>
      <c r="K81" s="191"/>
    </row>
    <row r="82" spans="2:11" customFormat="1" ht="15" customHeight="1">
      <c r="B82" s="202"/>
      <c r="C82" s="179" t="s">
        <v>612</v>
      </c>
      <c r="D82" s="179"/>
      <c r="E82" s="179"/>
      <c r="F82" s="200" t="s">
        <v>604</v>
      </c>
      <c r="G82" s="201"/>
      <c r="H82" s="179" t="s">
        <v>613</v>
      </c>
      <c r="I82" s="179" t="s">
        <v>614</v>
      </c>
      <c r="J82" s="179"/>
      <c r="K82" s="191"/>
    </row>
    <row r="83" spans="2:11" customFormat="1" ht="15" customHeight="1">
      <c r="B83" s="202"/>
      <c r="C83" s="179" t="s">
        <v>615</v>
      </c>
      <c r="D83" s="179"/>
      <c r="E83" s="179"/>
      <c r="F83" s="200" t="s">
        <v>610</v>
      </c>
      <c r="G83" s="179"/>
      <c r="H83" s="179" t="s">
        <v>616</v>
      </c>
      <c r="I83" s="179" t="s">
        <v>606</v>
      </c>
      <c r="J83" s="179">
        <v>15</v>
      </c>
      <c r="K83" s="191"/>
    </row>
    <row r="84" spans="2:11" customFormat="1" ht="15" customHeight="1">
      <c r="B84" s="202"/>
      <c r="C84" s="179" t="s">
        <v>617</v>
      </c>
      <c r="D84" s="179"/>
      <c r="E84" s="179"/>
      <c r="F84" s="200" t="s">
        <v>610</v>
      </c>
      <c r="G84" s="179"/>
      <c r="H84" s="179" t="s">
        <v>618</v>
      </c>
      <c r="I84" s="179" t="s">
        <v>606</v>
      </c>
      <c r="J84" s="179">
        <v>15</v>
      </c>
      <c r="K84" s="191"/>
    </row>
    <row r="85" spans="2:11" customFormat="1" ht="15" customHeight="1">
      <c r="B85" s="202"/>
      <c r="C85" s="179" t="s">
        <v>619</v>
      </c>
      <c r="D85" s="179"/>
      <c r="E85" s="179"/>
      <c r="F85" s="200" t="s">
        <v>610</v>
      </c>
      <c r="G85" s="179"/>
      <c r="H85" s="179" t="s">
        <v>620</v>
      </c>
      <c r="I85" s="179" t="s">
        <v>606</v>
      </c>
      <c r="J85" s="179">
        <v>20</v>
      </c>
      <c r="K85" s="191"/>
    </row>
    <row r="86" spans="2:11" customFormat="1" ht="15" customHeight="1">
      <c r="B86" s="202"/>
      <c r="C86" s="179" t="s">
        <v>621</v>
      </c>
      <c r="D86" s="179"/>
      <c r="E86" s="179"/>
      <c r="F86" s="200" t="s">
        <v>610</v>
      </c>
      <c r="G86" s="179"/>
      <c r="H86" s="179" t="s">
        <v>622</v>
      </c>
      <c r="I86" s="179" t="s">
        <v>606</v>
      </c>
      <c r="J86" s="179">
        <v>20</v>
      </c>
      <c r="K86" s="191"/>
    </row>
    <row r="87" spans="2:11" customFormat="1" ht="15" customHeight="1">
      <c r="B87" s="202"/>
      <c r="C87" s="179" t="s">
        <v>623</v>
      </c>
      <c r="D87" s="179"/>
      <c r="E87" s="179"/>
      <c r="F87" s="200" t="s">
        <v>610</v>
      </c>
      <c r="G87" s="201"/>
      <c r="H87" s="179" t="s">
        <v>624</v>
      </c>
      <c r="I87" s="179" t="s">
        <v>606</v>
      </c>
      <c r="J87" s="179">
        <v>50</v>
      </c>
      <c r="K87" s="191"/>
    </row>
    <row r="88" spans="2:11" customFormat="1" ht="15" customHeight="1">
      <c r="B88" s="202"/>
      <c r="C88" s="179" t="s">
        <v>625</v>
      </c>
      <c r="D88" s="179"/>
      <c r="E88" s="179"/>
      <c r="F88" s="200" t="s">
        <v>610</v>
      </c>
      <c r="G88" s="201"/>
      <c r="H88" s="179" t="s">
        <v>626</v>
      </c>
      <c r="I88" s="179" t="s">
        <v>606</v>
      </c>
      <c r="J88" s="179">
        <v>20</v>
      </c>
      <c r="K88" s="191"/>
    </row>
    <row r="89" spans="2:11" customFormat="1" ht="15" customHeight="1">
      <c r="B89" s="202"/>
      <c r="C89" s="179" t="s">
        <v>627</v>
      </c>
      <c r="D89" s="179"/>
      <c r="E89" s="179"/>
      <c r="F89" s="200" t="s">
        <v>610</v>
      </c>
      <c r="G89" s="201"/>
      <c r="H89" s="179" t="s">
        <v>628</v>
      </c>
      <c r="I89" s="179" t="s">
        <v>606</v>
      </c>
      <c r="J89" s="179">
        <v>20</v>
      </c>
      <c r="K89" s="191"/>
    </row>
    <row r="90" spans="2:11" customFormat="1" ht="15" customHeight="1">
      <c r="B90" s="202"/>
      <c r="C90" s="179" t="s">
        <v>629</v>
      </c>
      <c r="D90" s="179"/>
      <c r="E90" s="179"/>
      <c r="F90" s="200" t="s">
        <v>610</v>
      </c>
      <c r="G90" s="201"/>
      <c r="H90" s="179" t="s">
        <v>630</v>
      </c>
      <c r="I90" s="179" t="s">
        <v>606</v>
      </c>
      <c r="J90" s="179">
        <v>50</v>
      </c>
      <c r="K90" s="191"/>
    </row>
    <row r="91" spans="2:11" customFormat="1" ht="15" customHeight="1">
      <c r="B91" s="202"/>
      <c r="C91" s="179" t="s">
        <v>631</v>
      </c>
      <c r="D91" s="179"/>
      <c r="E91" s="179"/>
      <c r="F91" s="200" t="s">
        <v>610</v>
      </c>
      <c r="G91" s="201"/>
      <c r="H91" s="179" t="s">
        <v>631</v>
      </c>
      <c r="I91" s="179" t="s">
        <v>606</v>
      </c>
      <c r="J91" s="179">
        <v>50</v>
      </c>
      <c r="K91" s="191"/>
    </row>
    <row r="92" spans="2:11" customFormat="1" ht="15" customHeight="1">
      <c r="B92" s="202"/>
      <c r="C92" s="179" t="s">
        <v>632</v>
      </c>
      <c r="D92" s="179"/>
      <c r="E92" s="179"/>
      <c r="F92" s="200" t="s">
        <v>610</v>
      </c>
      <c r="G92" s="201"/>
      <c r="H92" s="179" t="s">
        <v>633</v>
      </c>
      <c r="I92" s="179" t="s">
        <v>606</v>
      </c>
      <c r="J92" s="179">
        <v>255</v>
      </c>
      <c r="K92" s="191"/>
    </row>
    <row r="93" spans="2:11" customFormat="1" ht="15" customHeight="1">
      <c r="B93" s="202"/>
      <c r="C93" s="179" t="s">
        <v>634</v>
      </c>
      <c r="D93" s="179"/>
      <c r="E93" s="179"/>
      <c r="F93" s="200" t="s">
        <v>604</v>
      </c>
      <c r="G93" s="201"/>
      <c r="H93" s="179" t="s">
        <v>635</v>
      </c>
      <c r="I93" s="179" t="s">
        <v>636</v>
      </c>
      <c r="J93" s="179"/>
      <c r="K93" s="191"/>
    </row>
    <row r="94" spans="2:11" customFormat="1" ht="15" customHeight="1">
      <c r="B94" s="202"/>
      <c r="C94" s="179" t="s">
        <v>637</v>
      </c>
      <c r="D94" s="179"/>
      <c r="E94" s="179"/>
      <c r="F94" s="200" t="s">
        <v>604</v>
      </c>
      <c r="G94" s="201"/>
      <c r="H94" s="179" t="s">
        <v>638</v>
      </c>
      <c r="I94" s="179" t="s">
        <v>639</v>
      </c>
      <c r="J94" s="179"/>
      <c r="K94" s="191"/>
    </row>
    <row r="95" spans="2:11" customFormat="1" ht="15" customHeight="1">
      <c r="B95" s="202"/>
      <c r="C95" s="179" t="s">
        <v>640</v>
      </c>
      <c r="D95" s="179"/>
      <c r="E95" s="179"/>
      <c r="F95" s="200" t="s">
        <v>604</v>
      </c>
      <c r="G95" s="201"/>
      <c r="H95" s="179" t="s">
        <v>640</v>
      </c>
      <c r="I95" s="179" t="s">
        <v>639</v>
      </c>
      <c r="J95" s="179"/>
      <c r="K95" s="191"/>
    </row>
    <row r="96" spans="2:11" customFormat="1" ht="15" customHeight="1">
      <c r="B96" s="202"/>
      <c r="C96" s="179" t="s">
        <v>36</v>
      </c>
      <c r="D96" s="179"/>
      <c r="E96" s="179"/>
      <c r="F96" s="200" t="s">
        <v>604</v>
      </c>
      <c r="G96" s="201"/>
      <c r="H96" s="179" t="s">
        <v>641</v>
      </c>
      <c r="I96" s="179" t="s">
        <v>639</v>
      </c>
      <c r="J96" s="179"/>
      <c r="K96" s="191"/>
    </row>
    <row r="97" spans="2:11" customFormat="1" ht="15" customHeight="1">
      <c r="B97" s="202"/>
      <c r="C97" s="179" t="s">
        <v>46</v>
      </c>
      <c r="D97" s="179"/>
      <c r="E97" s="179"/>
      <c r="F97" s="200" t="s">
        <v>604</v>
      </c>
      <c r="G97" s="201"/>
      <c r="H97" s="179" t="s">
        <v>642</v>
      </c>
      <c r="I97" s="179" t="s">
        <v>639</v>
      </c>
      <c r="J97" s="179"/>
      <c r="K97" s="191"/>
    </row>
    <row r="98" spans="2:11" customFormat="1" ht="15" customHeight="1">
      <c r="B98" s="203"/>
      <c r="C98" s="204"/>
      <c r="D98" s="204"/>
      <c r="E98" s="204"/>
      <c r="F98" s="204"/>
      <c r="G98" s="204"/>
      <c r="H98" s="204"/>
      <c r="I98" s="204"/>
      <c r="J98" s="204"/>
      <c r="K98" s="205"/>
    </row>
    <row r="99" spans="2:11" customFormat="1" ht="18.75" customHeight="1">
      <c r="B99" s="206"/>
      <c r="C99" s="207"/>
      <c r="D99" s="207"/>
      <c r="E99" s="207"/>
      <c r="F99" s="207"/>
      <c r="G99" s="207"/>
      <c r="H99" s="207"/>
      <c r="I99" s="207"/>
      <c r="J99" s="207"/>
      <c r="K99" s="206"/>
    </row>
    <row r="100" spans="2:11" customFormat="1" ht="18.75" customHeight="1"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</row>
    <row r="101" spans="2:11" customFormat="1" ht="7.5" customHeight="1">
      <c r="B101" s="187"/>
      <c r="C101" s="188"/>
      <c r="D101" s="188"/>
      <c r="E101" s="188"/>
      <c r="F101" s="188"/>
      <c r="G101" s="188"/>
      <c r="H101" s="188"/>
      <c r="I101" s="188"/>
      <c r="J101" s="188"/>
      <c r="K101" s="189"/>
    </row>
    <row r="102" spans="2:11" customFormat="1" ht="45" customHeight="1">
      <c r="B102" s="190"/>
      <c r="C102" s="293" t="s">
        <v>643</v>
      </c>
      <c r="D102" s="293"/>
      <c r="E102" s="293"/>
      <c r="F102" s="293"/>
      <c r="G102" s="293"/>
      <c r="H102" s="293"/>
      <c r="I102" s="293"/>
      <c r="J102" s="293"/>
      <c r="K102" s="191"/>
    </row>
    <row r="103" spans="2:11" customFormat="1" ht="17.25" customHeight="1">
      <c r="B103" s="190"/>
      <c r="C103" s="192" t="s">
        <v>598</v>
      </c>
      <c r="D103" s="192"/>
      <c r="E103" s="192"/>
      <c r="F103" s="192" t="s">
        <v>599</v>
      </c>
      <c r="G103" s="193"/>
      <c r="H103" s="192" t="s">
        <v>52</v>
      </c>
      <c r="I103" s="192" t="s">
        <v>55</v>
      </c>
      <c r="J103" s="192" t="s">
        <v>600</v>
      </c>
      <c r="K103" s="191"/>
    </row>
    <row r="104" spans="2:11" customFormat="1" ht="17.25" customHeight="1">
      <c r="B104" s="190"/>
      <c r="C104" s="194" t="s">
        <v>601</v>
      </c>
      <c r="D104" s="194"/>
      <c r="E104" s="194"/>
      <c r="F104" s="195" t="s">
        <v>602</v>
      </c>
      <c r="G104" s="196"/>
      <c r="H104" s="194"/>
      <c r="I104" s="194"/>
      <c r="J104" s="194" t="s">
        <v>603</v>
      </c>
      <c r="K104" s="191"/>
    </row>
    <row r="105" spans="2:11" customFormat="1" ht="5.25" customHeight="1">
      <c r="B105" s="190"/>
      <c r="C105" s="192"/>
      <c r="D105" s="192"/>
      <c r="E105" s="192"/>
      <c r="F105" s="192"/>
      <c r="G105" s="208"/>
      <c r="H105" s="192"/>
      <c r="I105" s="192"/>
      <c r="J105" s="192"/>
      <c r="K105" s="191"/>
    </row>
    <row r="106" spans="2:11" customFormat="1" ht="15" customHeight="1">
      <c r="B106" s="190"/>
      <c r="C106" s="179" t="s">
        <v>51</v>
      </c>
      <c r="D106" s="199"/>
      <c r="E106" s="199"/>
      <c r="F106" s="200" t="s">
        <v>604</v>
      </c>
      <c r="G106" s="179"/>
      <c r="H106" s="179" t="s">
        <v>644</v>
      </c>
      <c r="I106" s="179" t="s">
        <v>606</v>
      </c>
      <c r="J106" s="179">
        <v>20</v>
      </c>
      <c r="K106" s="191"/>
    </row>
    <row r="107" spans="2:11" customFormat="1" ht="15" customHeight="1">
      <c r="B107" s="190"/>
      <c r="C107" s="179" t="s">
        <v>607</v>
      </c>
      <c r="D107" s="179"/>
      <c r="E107" s="179"/>
      <c r="F107" s="200" t="s">
        <v>604</v>
      </c>
      <c r="G107" s="179"/>
      <c r="H107" s="179" t="s">
        <v>644</v>
      </c>
      <c r="I107" s="179" t="s">
        <v>606</v>
      </c>
      <c r="J107" s="179">
        <v>120</v>
      </c>
      <c r="K107" s="191"/>
    </row>
    <row r="108" spans="2:11" customFormat="1" ht="15" customHeight="1">
      <c r="B108" s="202"/>
      <c r="C108" s="179" t="s">
        <v>609</v>
      </c>
      <c r="D108" s="179"/>
      <c r="E108" s="179"/>
      <c r="F108" s="200" t="s">
        <v>610</v>
      </c>
      <c r="G108" s="179"/>
      <c r="H108" s="179" t="s">
        <v>644</v>
      </c>
      <c r="I108" s="179" t="s">
        <v>606</v>
      </c>
      <c r="J108" s="179">
        <v>50</v>
      </c>
      <c r="K108" s="191"/>
    </row>
    <row r="109" spans="2:11" customFormat="1" ht="15" customHeight="1">
      <c r="B109" s="202"/>
      <c r="C109" s="179" t="s">
        <v>612</v>
      </c>
      <c r="D109" s="179"/>
      <c r="E109" s="179"/>
      <c r="F109" s="200" t="s">
        <v>604</v>
      </c>
      <c r="G109" s="179"/>
      <c r="H109" s="179" t="s">
        <v>644</v>
      </c>
      <c r="I109" s="179" t="s">
        <v>614</v>
      </c>
      <c r="J109" s="179"/>
      <c r="K109" s="191"/>
    </row>
    <row r="110" spans="2:11" customFormat="1" ht="15" customHeight="1">
      <c r="B110" s="202"/>
      <c r="C110" s="179" t="s">
        <v>623</v>
      </c>
      <c r="D110" s="179"/>
      <c r="E110" s="179"/>
      <c r="F110" s="200" t="s">
        <v>610</v>
      </c>
      <c r="G110" s="179"/>
      <c r="H110" s="179" t="s">
        <v>644</v>
      </c>
      <c r="I110" s="179" t="s">
        <v>606</v>
      </c>
      <c r="J110" s="179">
        <v>50</v>
      </c>
      <c r="K110" s="191"/>
    </row>
    <row r="111" spans="2:11" customFormat="1" ht="15" customHeight="1">
      <c r="B111" s="202"/>
      <c r="C111" s="179" t="s">
        <v>631</v>
      </c>
      <c r="D111" s="179"/>
      <c r="E111" s="179"/>
      <c r="F111" s="200" t="s">
        <v>610</v>
      </c>
      <c r="G111" s="179"/>
      <c r="H111" s="179" t="s">
        <v>644</v>
      </c>
      <c r="I111" s="179" t="s">
        <v>606</v>
      </c>
      <c r="J111" s="179">
        <v>50</v>
      </c>
      <c r="K111" s="191"/>
    </row>
    <row r="112" spans="2:11" customFormat="1" ht="15" customHeight="1">
      <c r="B112" s="202"/>
      <c r="C112" s="179" t="s">
        <v>629</v>
      </c>
      <c r="D112" s="179"/>
      <c r="E112" s="179"/>
      <c r="F112" s="200" t="s">
        <v>610</v>
      </c>
      <c r="G112" s="179"/>
      <c r="H112" s="179" t="s">
        <v>644</v>
      </c>
      <c r="I112" s="179" t="s">
        <v>606</v>
      </c>
      <c r="J112" s="179">
        <v>50</v>
      </c>
      <c r="K112" s="191"/>
    </row>
    <row r="113" spans="2:11" customFormat="1" ht="15" customHeight="1">
      <c r="B113" s="202"/>
      <c r="C113" s="179" t="s">
        <v>51</v>
      </c>
      <c r="D113" s="179"/>
      <c r="E113" s="179"/>
      <c r="F113" s="200" t="s">
        <v>604</v>
      </c>
      <c r="G113" s="179"/>
      <c r="H113" s="179" t="s">
        <v>645</v>
      </c>
      <c r="I113" s="179" t="s">
        <v>606</v>
      </c>
      <c r="J113" s="179">
        <v>20</v>
      </c>
      <c r="K113" s="191"/>
    </row>
    <row r="114" spans="2:11" customFormat="1" ht="15" customHeight="1">
      <c r="B114" s="202"/>
      <c r="C114" s="179" t="s">
        <v>646</v>
      </c>
      <c r="D114" s="179"/>
      <c r="E114" s="179"/>
      <c r="F114" s="200" t="s">
        <v>604</v>
      </c>
      <c r="G114" s="179"/>
      <c r="H114" s="179" t="s">
        <v>647</v>
      </c>
      <c r="I114" s="179" t="s">
        <v>606</v>
      </c>
      <c r="J114" s="179">
        <v>120</v>
      </c>
      <c r="K114" s="191"/>
    </row>
    <row r="115" spans="2:11" customFormat="1" ht="15" customHeight="1">
      <c r="B115" s="202"/>
      <c r="C115" s="179" t="s">
        <v>36</v>
      </c>
      <c r="D115" s="179"/>
      <c r="E115" s="179"/>
      <c r="F115" s="200" t="s">
        <v>604</v>
      </c>
      <c r="G115" s="179"/>
      <c r="H115" s="179" t="s">
        <v>648</v>
      </c>
      <c r="I115" s="179" t="s">
        <v>639</v>
      </c>
      <c r="J115" s="179"/>
      <c r="K115" s="191"/>
    </row>
    <row r="116" spans="2:11" customFormat="1" ht="15" customHeight="1">
      <c r="B116" s="202"/>
      <c r="C116" s="179" t="s">
        <v>46</v>
      </c>
      <c r="D116" s="179"/>
      <c r="E116" s="179"/>
      <c r="F116" s="200" t="s">
        <v>604</v>
      </c>
      <c r="G116" s="179"/>
      <c r="H116" s="179" t="s">
        <v>649</v>
      </c>
      <c r="I116" s="179" t="s">
        <v>639</v>
      </c>
      <c r="J116" s="179"/>
      <c r="K116" s="191"/>
    </row>
    <row r="117" spans="2:11" customFormat="1" ht="15" customHeight="1">
      <c r="B117" s="202"/>
      <c r="C117" s="179" t="s">
        <v>55</v>
      </c>
      <c r="D117" s="179"/>
      <c r="E117" s="179"/>
      <c r="F117" s="200" t="s">
        <v>604</v>
      </c>
      <c r="G117" s="179"/>
      <c r="H117" s="179" t="s">
        <v>650</v>
      </c>
      <c r="I117" s="179" t="s">
        <v>651</v>
      </c>
      <c r="J117" s="179"/>
      <c r="K117" s="191"/>
    </row>
    <row r="118" spans="2:11" customFormat="1" ht="15" customHeight="1">
      <c r="B118" s="203"/>
      <c r="C118" s="209"/>
      <c r="D118" s="209"/>
      <c r="E118" s="209"/>
      <c r="F118" s="209"/>
      <c r="G118" s="209"/>
      <c r="H118" s="209"/>
      <c r="I118" s="209"/>
      <c r="J118" s="209"/>
      <c r="K118" s="205"/>
    </row>
    <row r="119" spans="2:11" customFormat="1" ht="18.75" customHeight="1">
      <c r="B119" s="210"/>
      <c r="C119" s="211"/>
      <c r="D119" s="211"/>
      <c r="E119" s="211"/>
      <c r="F119" s="212"/>
      <c r="G119" s="211"/>
      <c r="H119" s="211"/>
      <c r="I119" s="211"/>
      <c r="J119" s="211"/>
      <c r="K119" s="210"/>
    </row>
    <row r="120" spans="2:11" customFormat="1" ht="18.75" customHeight="1"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</row>
    <row r="121" spans="2:11" customFormat="1" ht="7.5" customHeight="1">
      <c r="B121" s="213"/>
      <c r="C121" s="214"/>
      <c r="D121" s="214"/>
      <c r="E121" s="214"/>
      <c r="F121" s="214"/>
      <c r="G121" s="214"/>
      <c r="H121" s="214"/>
      <c r="I121" s="214"/>
      <c r="J121" s="214"/>
      <c r="K121" s="215"/>
    </row>
    <row r="122" spans="2:11" customFormat="1" ht="45" customHeight="1">
      <c r="B122" s="216"/>
      <c r="C122" s="291" t="s">
        <v>652</v>
      </c>
      <c r="D122" s="291"/>
      <c r="E122" s="291"/>
      <c r="F122" s="291"/>
      <c r="G122" s="291"/>
      <c r="H122" s="291"/>
      <c r="I122" s="291"/>
      <c r="J122" s="291"/>
      <c r="K122" s="217"/>
    </row>
    <row r="123" spans="2:11" customFormat="1" ht="17.25" customHeight="1">
      <c r="B123" s="218"/>
      <c r="C123" s="192" t="s">
        <v>598</v>
      </c>
      <c r="D123" s="192"/>
      <c r="E123" s="192"/>
      <c r="F123" s="192" t="s">
        <v>599</v>
      </c>
      <c r="G123" s="193"/>
      <c r="H123" s="192" t="s">
        <v>52</v>
      </c>
      <c r="I123" s="192" t="s">
        <v>55</v>
      </c>
      <c r="J123" s="192" t="s">
        <v>600</v>
      </c>
      <c r="K123" s="219"/>
    </row>
    <row r="124" spans="2:11" customFormat="1" ht="17.25" customHeight="1">
      <c r="B124" s="218"/>
      <c r="C124" s="194" t="s">
        <v>601</v>
      </c>
      <c r="D124" s="194"/>
      <c r="E124" s="194"/>
      <c r="F124" s="195" t="s">
        <v>602</v>
      </c>
      <c r="G124" s="196"/>
      <c r="H124" s="194"/>
      <c r="I124" s="194"/>
      <c r="J124" s="194" t="s">
        <v>603</v>
      </c>
      <c r="K124" s="219"/>
    </row>
    <row r="125" spans="2:11" customFormat="1" ht="5.25" customHeight="1">
      <c r="B125" s="220"/>
      <c r="C125" s="197"/>
      <c r="D125" s="197"/>
      <c r="E125" s="197"/>
      <c r="F125" s="197"/>
      <c r="G125" s="221"/>
      <c r="H125" s="197"/>
      <c r="I125" s="197"/>
      <c r="J125" s="197"/>
      <c r="K125" s="222"/>
    </row>
    <row r="126" spans="2:11" customFormat="1" ht="15" customHeight="1">
      <c r="B126" s="220"/>
      <c r="C126" s="179" t="s">
        <v>607</v>
      </c>
      <c r="D126" s="199"/>
      <c r="E126" s="199"/>
      <c r="F126" s="200" t="s">
        <v>604</v>
      </c>
      <c r="G126" s="179"/>
      <c r="H126" s="179" t="s">
        <v>644</v>
      </c>
      <c r="I126" s="179" t="s">
        <v>606</v>
      </c>
      <c r="J126" s="179">
        <v>120</v>
      </c>
      <c r="K126" s="223"/>
    </row>
    <row r="127" spans="2:11" customFormat="1" ht="15" customHeight="1">
      <c r="B127" s="220"/>
      <c r="C127" s="179" t="s">
        <v>653</v>
      </c>
      <c r="D127" s="179"/>
      <c r="E127" s="179"/>
      <c r="F127" s="200" t="s">
        <v>604</v>
      </c>
      <c r="G127" s="179"/>
      <c r="H127" s="179" t="s">
        <v>654</v>
      </c>
      <c r="I127" s="179" t="s">
        <v>606</v>
      </c>
      <c r="J127" s="179" t="s">
        <v>655</v>
      </c>
      <c r="K127" s="223"/>
    </row>
    <row r="128" spans="2:11" customFormat="1" ht="15" customHeight="1">
      <c r="B128" s="220"/>
      <c r="C128" s="179" t="s">
        <v>552</v>
      </c>
      <c r="D128" s="179"/>
      <c r="E128" s="179"/>
      <c r="F128" s="200" t="s">
        <v>604</v>
      </c>
      <c r="G128" s="179"/>
      <c r="H128" s="179" t="s">
        <v>656</v>
      </c>
      <c r="I128" s="179" t="s">
        <v>606</v>
      </c>
      <c r="J128" s="179" t="s">
        <v>655</v>
      </c>
      <c r="K128" s="223"/>
    </row>
    <row r="129" spans="2:11" customFormat="1" ht="15" customHeight="1">
      <c r="B129" s="220"/>
      <c r="C129" s="179" t="s">
        <v>615</v>
      </c>
      <c r="D129" s="179"/>
      <c r="E129" s="179"/>
      <c r="F129" s="200" t="s">
        <v>610</v>
      </c>
      <c r="G129" s="179"/>
      <c r="H129" s="179" t="s">
        <v>616</v>
      </c>
      <c r="I129" s="179" t="s">
        <v>606</v>
      </c>
      <c r="J129" s="179">
        <v>15</v>
      </c>
      <c r="K129" s="223"/>
    </row>
    <row r="130" spans="2:11" customFormat="1" ht="15" customHeight="1">
      <c r="B130" s="220"/>
      <c r="C130" s="179" t="s">
        <v>617</v>
      </c>
      <c r="D130" s="179"/>
      <c r="E130" s="179"/>
      <c r="F130" s="200" t="s">
        <v>610</v>
      </c>
      <c r="G130" s="179"/>
      <c r="H130" s="179" t="s">
        <v>618</v>
      </c>
      <c r="I130" s="179" t="s">
        <v>606</v>
      </c>
      <c r="J130" s="179">
        <v>15</v>
      </c>
      <c r="K130" s="223"/>
    </row>
    <row r="131" spans="2:11" customFormat="1" ht="15" customHeight="1">
      <c r="B131" s="220"/>
      <c r="C131" s="179" t="s">
        <v>619</v>
      </c>
      <c r="D131" s="179"/>
      <c r="E131" s="179"/>
      <c r="F131" s="200" t="s">
        <v>610</v>
      </c>
      <c r="G131" s="179"/>
      <c r="H131" s="179" t="s">
        <v>620</v>
      </c>
      <c r="I131" s="179" t="s">
        <v>606</v>
      </c>
      <c r="J131" s="179">
        <v>20</v>
      </c>
      <c r="K131" s="223"/>
    </row>
    <row r="132" spans="2:11" customFormat="1" ht="15" customHeight="1">
      <c r="B132" s="220"/>
      <c r="C132" s="179" t="s">
        <v>621</v>
      </c>
      <c r="D132" s="179"/>
      <c r="E132" s="179"/>
      <c r="F132" s="200" t="s">
        <v>610</v>
      </c>
      <c r="G132" s="179"/>
      <c r="H132" s="179" t="s">
        <v>622</v>
      </c>
      <c r="I132" s="179" t="s">
        <v>606</v>
      </c>
      <c r="J132" s="179">
        <v>20</v>
      </c>
      <c r="K132" s="223"/>
    </row>
    <row r="133" spans="2:11" customFormat="1" ht="15" customHeight="1">
      <c r="B133" s="220"/>
      <c r="C133" s="179" t="s">
        <v>609</v>
      </c>
      <c r="D133" s="179"/>
      <c r="E133" s="179"/>
      <c r="F133" s="200" t="s">
        <v>610</v>
      </c>
      <c r="G133" s="179"/>
      <c r="H133" s="179" t="s">
        <v>644</v>
      </c>
      <c r="I133" s="179" t="s">
        <v>606</v>
      </c>
      <c r="J133" s="179">
        <v>50</v>
      </c>
      <c r="K133" s="223"/>
    </row>
    <row r="134" spans="2:11" customFormat="1" ht="15" customHeight="1">
      <c r="B134" s="220"/>
      <c r="C134" s="179" t="s">
        <v>623</v>
      </c>
      <c r="D134" s="179"/>
      <c r="E134" s="179"/>
      <c r="F134" s="200" t="s">
        <v>610</v>
      </c>
      <c r="G134" s="179"/>
      <c r="H134" s="179" t="s">
        <v>644</v>
      </c>
      <c r="I134" s="179" t="s">
        <v>606</v>
      </c>
      <c r="J134" s="179">
        <v>50</v>
      </c>
      <c r="K134" s="223"/>
    </row>
    <row r="135" spans="2:11" customFormat="1" ht="15" customHeight="1">
      <c r="B135" s="220"/>
      <c r="C135" s="179" t="s">
        <v>629</v>
      </c>
      <c r="D135" s="179"/>
      <c r="E135" s="179"/>
      <c r="F135" s="200" t="s">
        <v>610</v>
      </c>
      <c r="G135" s="179"/>
      <c r="H135" s="179" t="s">
        <v>644</v>
      </c>
      <c r="I135" s="179" t="s">
        <v>606</v>
      </c>
      <c r="J135" s="179">
        <v>50</v>
      </c>
      <c r="K135" s="223"/>
    </row>
    <row r="136" spans="2:11" customFormat="1" ht="15" customHeight="1">
      <c r="B136" s="220"/>
      <c r="C136" s="179" t="s">
        <v>631</v>
      </c>
      <c r="D136" s="179"/>
      <c r="E136" s="179"/>
      <c r="F136" s="200" t="s">
        <v>610</v>
      </c>
      <c r="G136" s="179"/>
      <c r="H136" s="179" t="s">
        <v>644</v>
      </c>
      <c r="I136" s="179" t="s">
        <v>606</v>
      </c>
      <c r="J136" s="179">
        <v>50</v>
      </c>
      <c r="K136" s="223"/>
    </row>
    <row r="137" spans="2:11" customFormat="1" ht="15" customHeight="1">
      <c r="B137" s="220"/>
      <c r="C137" s="179" t="s">
        <v>632</v>
      </c>
      <c r="D137" s="179"/>
      <c r="E137" s="179"/>
      <c r="F137" s="200" t="s">
        <v>610</v>
      </c>
      <c r="G137" s="179"/>
      <c r="H137" s="179" t="s">
        <v>657</v>
      </c>
      <c r="I137" s="179" t="s">
        <v>606</v>
      </c>
      <c r="J137" s="179">
        <v>255</v>
      </c>
      <c r="K137" s="223"/>
    </row>
    <row r="138" spans="2:11" customFormat="1" ht="15" customHeight="1">
      <c r="B138" s="220"/>
      <c r="C138" s="179" t="s">
        <v>634</v>
      </c>
      <c r="D138" s="179"/>
      <c r="E138" s="179"/>
      <c r="F138" s="200" t="s">
        <v>604</v>
      </c>
      <c r="G138" s="179"/>
      <c r="H138" s="179" t="s">
        <v>658</v>
      </c>
      <c r="I138" s="179" t="s">
        <v>636</v>
      </c>
      <c r="J138" s="179"/>
      <c r="K138" s="223"/>
    </row>
    <row r="139" spans="2:11" customFormat="1" ht="15" customHeight="1">
      <c r="B139" s="220"/>
      <c r="C139" s="179" t="s">
        <v>637</v>
      </c>
      <c r="D139" s="179"/>
      <c r="E139" s="179"/>
      <c r="F139" s="200" t="s">
        <v>604</v>
      </c>
      <c r="G139" s="179"/>
      <c r="H139" s="179" t="s">
        <v>659</v>
      </c>
      <c r="I139" s="179" t="s">
        <v>639</v>
      </c>
      <c r="J139" s="179"/>
      <c r="K139" s="223"/>
    </row>
    <row r="140" spans="2:11" customFormat="1" ht="15" customHeight="1">
      <c r="B140" s="220"/>
      <c r="C140" s="179" t="s">
        <v>640</v>
      </c>
      <c r="D140" s="179"/>
      <c r="E140" s="179"/>
      <c r="F140" s="200" t="s">
        <v>604</v>
      </c>
      <c r="G140" s="179"/>
      <c r="H140" s="179" t="s">
        <v>640</v>
      </c>
      <c r="I140" s="179" t="s">
        <v>639</v>
      </c>
      <c r="J140" s="179"/>
      <c r="K140" s="223"/>
    </row>
    <row r="141" spans="2:11" customFormat="1" ht="15" customHeight="1">
      <c r="B141" s="220"/>
      <c r="C141" s="179" t="s">
        <v>36</v>
      </c>
      <c r="D141" s="179"/>
      <c r="E141" s="179"/>
      <c r="F141" s="200" t="s">
        <v>604</v>
      </c>
      <c r="G141" s="179"/>
      <c r="H141" s="179" t="s">
        <v>660</v>
      </c>
      <c r="I141" s="179" t="s">
        <v>639</v>
      </c>
      <c r="J141" s="179"/>
      <c r="K141" s="223"/>
    </row>
    <row r="142" spans="2:11" customFormat="1" ht="15" customHeight="1">
      <c r="B142" s="220"/>
      <c r="C142" s="179" t="s">
        <v>661</v>
      </c>
      <c r="D142" s="179"/>
      <c r="E142" s="179"/>
      <c r="F142" s="200" t="s">
        <v>604</v>
      </c>
      <c r="G142" s="179"/>
      <c r="H142" s="179" t="s">
        <v>662</v>
      </c>
      <c r="I142" s="179" t="s">
        <v>639</v>
      </c>
      <c r="J142" s="179"/>
      <c r="K142" s="223"/>
    </row>
    <row r="143" spans="2:11" customFormat="1" ht="15" customHeight="1">
      <c r="B143" s="224"/>
      <c r="C143" s="225"/>
      <c r="D143" s="225"/>
      <c r="E143" s="225"/>
      <c r="F143" s="225"/>
      <c r="G143" s="225"/>
      <c r="H143" s="225"/>
      <c r="I143" s="225"/>
      <c r="J143" s="225"/>
      <c r="K143" s="226"/>
    </row>
    <row r="144" spans="2:11" customFormat="1" ht="18.75" customHeight="1">
      <c r="B144" s="211"/>
      <c r="C144" s="211"/>
      <c r="D144" s="211"/>
      <c r="E144" s="211"/>
      <c r="F144" s="212"/>
      <c r="G144" s="211"/>
      <c r="H144" s="211"/>
      <c r="I144" s="211"/>
      <c r="J144" s="211"/>
      <c r="K144" s="211"/>
    </row>
    <row r="145" spans="2:11" customFormat="1" ht="18.75" customHeight="1"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</row>
    <row r="146" spans="2:11" customFormat="1" ht="7.5" customHeight="1">
      <c r="B146" s="187"/>
      <c r="C146" s="188"/>
      <c r="D146" s="188"/>
      <c r="E146" s="188"/>
      <c r="F146" s="188"/>
      <c r="G146" s="188"/>
      <c r="H146" s="188"/>
      <c r="I146" s="188"/>
      <c r="J146" s="188"/>
      <c r="K146" s="189"/>
    </row>
    <row r="147" spans="2:11" customFormat="1" ht="45" customHeight="1">
      <c r="B147" s="190"/>
      <c r="C147" s="293" t="s">
        <v>663</v>
      </c>
      <c r="D147" s="293"/>
      <c r="E147" s="293"/>
      <c r="F147" s="293"/>
      <c r="G147" s="293"/>
      <c r="H147" s="293"/>
      <c r="I147" s="293"/>
      <c r="J147" s="293"/>
      <c r="K147" s="191"/>
    </row>
    <row r="148" spans="2:11" customFormat="1" ht="17.25" customHeight="1">
      <c r="B148" s="190"/>
      <c r="C148" s="192" t="s">
        <v>598</v>
      </c>
      <c r="D148" s="192"/>
      <c r="E148" s="192"/>
      <c r="F148" s="192" t="s">
        <v>599</v>
      </c>
      <c r="G148" s="193"/>
      <c r="H148" s="192" t="s">
        <v>52</v>
      </c>
      <c r="I148" s="192" t="s">
        <v>55</v>
      </c>
      <c r="J148" s="192" t="s">
        <v>600</v>
      </c>
      <c r="K148" s="191"/>
    </row>
    <row r="149" spans="2:11" customFormat="1" ht="17.25" customHeight="1">
      <c r="B149" s="190"/>
      <c r="C149" s="194" t="s">
        <v>601</v>
      </c>
      <c r="D149" s="194"/>
      <c r="E149" s="194"/>
      <c r="F149" s="195" t="s">
        <v>602</v>
      </c>
      <c r="G149" s="196"/>
      <c r="H149" s="194"/>
      <c r="I149" s="194"/>
      <c r="J149" s="194" t="s">
        <v>603</v>
      </c>
      <c r="K149" s="191"/>
    </row>
    <row r="150" spans="2:11" customFormat="1" ht="5.25" customHeight="1">
      <c r="B150" s="202"/>
      <c r="C150" s="197"/>
      <c r="D150" s="197"/>
      <c r="E150" s="197"/>
      <c r="F150" s="197"/>
      <c r="G150" s="198"/>
      <c r="H150" s="197"/>
      <c r="I150" s="197"/>
      <c r="J150" s="197"/>
      <c r="K150" s="223"/>
    </row>
    <row r="151" spans="2:11" customFormat="1" ht="15" customHeight="1">
      <c r="B151" s="202"/>
      <c r="C151" s="227" t="s">
        <v>607</v>
      </c>
      <c r="D151" s="179"/>
      <c r="E151" s="179"/>
      <c r="F151" s="228" t="s">
        <v>604</v>
      </c>
      <c r="G151" s="179"/>
      <c r="H151" s="227" t="s">
        <v>644</v>
      </c>
      <c r="I151" s="227" t="s">
        <v>606</v>
      </c>
      <c r="J151" s="227">
        <v>120</v>
      </c>
      <c r="K151" s="223"/>
    </row>
    <row r="152" spans="2:11" customFormat="1" ht="15" customHeight="1">
      <c r="B152" s="202"/>
      <c r="C152" s="227" t="s">
        <v>653</v>
      </c>
      <c r="D152" s="179"/>
      <c r="E152" s="179"/>
      <c r="F152" s="228" t="s">
        <v>604</v>
      </c>
      <c r="G152" s="179"/>
      <c r="H152" s="227" t="s">
        <v>664</v>
      </c>
      <c r="I152" s="227" t="s">
        <v>606</v>
      </c>
      <c r="J152" s="227" t="s">
        <v>655</v>
      </c>
      <c r="K152" s="223"/>
    </row>
    <row r="153" spans="2:11" customFormat="1" ht="15" customHeight="1">
      <c r="B153" s="202"/>
      <c r="C153" s="227" t="s">
        <v>552</v>
      </c>
      <c r="D153" s="179"/>
      <c r="E153" s="179"/>
      <c r="F153" s="228" t="s">
        <v>604</v>
      </c>
      <c r="G153" s="179"/>
      <c r="H153" s="227" t="s">
        <v>665</v>
      </c>
      <c r="I153" s="227" t="s">
        <v>606</v>
      </c>
      <c r="J153" s="227" t="s">
        <v>655</v>
      </c>
      <c r="K153" s="223"/>
    </row>
    <row r="154" spans="2:11" customFormat="1" ht="15" customHeight="1">
      <c r="B154" s="202"/>
      <c r="C154" s="227" t="s">
        <v>609</v>
      </c>
      <c r="D154" s="179"/>
      <c r="E154" s="179"/>
      <c r="F154" s="228" t="s">
        <v>610</v>
      </c>
      <c r="G154" s="179"/>
      <c r="H154" s="227" t="s">
        <v>644</v>
      </c>
      <c r="I154" s="227" t="s">
        <v>606</v>
      </c>
      <c r="J154" s="227">
        <v>50</v>
      </c>
      <c r="K154" s="223"/>
    </row>
    <row r="155" spans="2:11" customFormat="1" ht="15" customHeight="1">
      <c r="B155" s="202"/>
      <c r="C155" s="227" t="s">
        <v>612</v>
      </c>
      <c r="D155" s="179"/>
      <c r="E155" s="179"/>
      <c r="F155" s="228" t="s">
        <v>604</v>
      </c>
      <c r="G155" s="179"/>
      <c r="H155" s="227" t="s">
        <v>644</v>
      </c>
      <c r="I155" s="227" t="s">
        <v>614</v>
      </c>
      <c r="J155" s="227"/>
      <c r="K155" s="223"/>
    </row>
    <row r="156" spans="2:11" customFormat="1" ht="15" customHeight="1">
      <c r="B156" s="202"/>
      <c r="C156" s="227" t="s">
        <v>623</v>
      </c>
      <c r="D156" s="179"/>
      <c r="E156" s="179"/>
      <c r="F156" s="228" t="s">
        <v>610</v>
      </c>
      <c r="G156" s="179"/>
      <c r="H156" s="227" t="s">
        <v>644</v>
      </c>
      <c r="I156" s="227" t="s">
        <v>606</v>
      </c>
      <c r="J156" s="227">
        <v>50</v>
      </c>
      <c r="K156" s="223"/>
    </row>
    <row r="157" spans="2:11" customFormat="1" ht="15" customHeight="1">
      <c r="B157" s="202"/>
      <c r="C157" s="227" t="s">
        <v>631</v>
      </c>
      <c r="D157" s="179"/>
      <c r="E157" s="179"/>
      <c r="F157" s="228" t="s">
        <v>610</v>
      </c>
      <c r="G157" s="179"/>
      <c r="H157" s="227" t="s">
        <v>644</v>
      </c>
      <c r="I157" s="227" t="s">
        <v>606</v>
      </c>
      <c r="J157" s="227">
        <v>50</v>
      </c>
      <c r="K157" s="223"/>
    </row>
    <row r="158" spans="2:11" customFormat="1" ht="15" customHeight="1">
      <c r="B158" s="202"/>
      <c r="C158" s="227" t="s">
        <v>629</v>
      </c>
      <c r="D158" s="179"/>
      <c r="E158" s="179"/>
      <c r="F158" s="228" t="s">
        <v>610</v>
      </c>
      <c r="G158" s="179"/>
      <c r="H158" s="227" t="s">
        <v>644</v>
      </c>
      <c r="I158" s="227" t="s">
        <v>606</v>
      </c>
      <c r="J158" s="227">
        <v>50</v>
      </c>
      <c r="K158" s="223"/>
    </row>
    <row r="159" spans="2:11" customFormat="1" ht="15" customHeight="1">
      <c r="B159" s="202"/>
      <c r="C159" s="227" t="s">
        <v>91</v>
      </c>
      <c r="D159" s="179"/>
      <c r="E159" s="179"/>
      <c r="F159" s="228" t="s">
        <v>604</v>
      </c>
      <c r="G159" s="179"/>
      <c r="H159" s="227" t="s">
        <v>666</v>
      </c>
      <c r="I159" s="227" t="s">
        <v>606</v>
      </c>
      <c r="J159" s="227" t="s">
        <v>667</v>
      </c>
      <c r="K159" s="223"/>
    </row>
    <row r="160" spans="2:11" customFormat="1" ht="15" customHeight="1">
      <c r="B160" s="202"/>
      <c r="C160" s="227" t="s">
        <v>668</v>
      </c>
      <c r="D160" s="179"/>
      <c r="E160" s="179"/>
      <c r="F160" s="228" t="s">
        <v>604</v>
      </c>
      <c r="G160" s="179"/>
      <c r="H160" s="227" t="s">
        <v>669</v>
      </c>
      <c r="I160" s="227" t="s">
        <v>639</v>
      </c>
      <c r="J160" s="227"/>
      <c r="K160" s="223"/>
    </row>
    <row r="161" spans="2:11" customFormat="1" ht="15" customHeight="1">
      <c r="B161" s="229"/>
      <c r="C161" s="209"/>
      <c r="D161" s="209"/>
      <c r="E161" s="209"/>
      <c r="F161" s="209"/>
      <c r="G161" s="209"/>
      <c r="H161" s="209"/>
      <c r="I161" s="209"/>
      <c r="J161" s="209"/>
      <c r="K161" s="230"/>
    </row>
    <row r="162" spans="2:11" customFormat="1" ht="18.75" customHeight="1">
      <c r="B162" s="211"/>
      <c r="C162" s="221"/>
      <c r="D162" s="221"/>
      <c r="E162" s="221"/>
      <c r="F162" s="231"/>
      <c r="G162" s="221"/>
      <c r="H162" s="221"/>
      <c r="I162" s="221"/>
      <c r="J162" s="221"/>
      <c r="K162" s="211"/>
    </row>
    <row r="163" spans="2:11" customFormat="1" ht="18.75" customHeight="1"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</row>
    <row r="164" spans="2:11" customFormat="1" ht="7.5" customHeight="1">
      <c r="B164" s="168"/>
      <c r="C164" s="169"/>
      <c r="D164" s="169"/>
      <c r="E164" s="169"/>
      <c r="F164" s="169"/>
      <c r="G164" s="169"/>
      <c r="H164" s="169"/>
      <c r="I164" s="169"/>
      <c r="J164" s="169"/>
      <c r="K164" s="170"/>
    </row>
    <row r="165" spans="2:11" customFormat="1" ht="45" customHeight="1">
      <c r="B165" s="171"/>
      <c r="C165" s="291" t="s">
        <v>670</v>
      </c>
      <c r="D165" s="291"/>
      <c r="E165" s="291"/>
      <c r="F165" s="291"/>
      <c r="G165" s="291"/>
      <c r="H165" s="291"/>
      <c r="I165" s="291"/>
      <c r="J165" s="291"/>
      <c r="K165" s="172"/>
    </row>
    <row r="166" spans="2:11" customFormat="1" ht="17.25" customHeight="1">
      <c r="B166" s="171"/>
      <c r="C166" s="192" t="s">
        <v>598</v>
      </c>
      <c r="D166" s="192"/>
      <c r="E166" s="192"/>
      <c r="F166" s="192" t="s">
        <v>599</v>
      </c>
      <c r="G166" s="232"/>
      <c r="H166" s="233" t="s">
        <v>52</v>
      </c>
      <c r="I166" s="233" t="s">
        <v>55</v>
      </c>
      <c r="J166" s="192" t="s">
        <v>600</v>
      </c>
      <c r="K166" s="172"/>
    </row>
    <row r="167" spans="2:11" customFormat="1" ht="17.25" customHeight="1">
      <c r="B167" s="173"/>
      <c r="C167" s="194" t="s">
        <v>601</v>
      </c>
      <c r="D167" s="194"/>
      <c r="E167" s="194"/>
      <c r="F167" s="195" t="s">
        <v>602</v>
      </c>
      <c r="G167" s="234"/>
      <c r="H167" s="235"/>
      <c r="I167" s="235"/>
      <c r="J167" s="194" t="s">
        <v>603</v>
      </c>
      <c r="K167" s="174"/>
    </row>
    <row r="168" spans="2:11" customFormat="1" ht="5.25" customHeight="1">
      <c r="B168" s="202"/>
      <c r="C168" s="197"/>
      <c r="D168" s="197"/>
      <c r="E168" s="197"/>
      <c r="F168" s="197"/>
      <c r="G168" s="198"/>
      <c r="H168" s="197"/>
      <c r="I168" s="197"/>
      <c r="J168" s="197"/>
      <c r="K168" s="223"/>
    </row>
    <row r="169" spans="2:11" customFormat="1" ht="15" customHeight="1">
      <c r="B169" s="202"/>
      <c r="C169" s="179" t="s">
        <v>607</v>
      </c>
      <c r="D169" s="179"/>
      <c r="E169" s="179"/>
      <c r="F169" s="200" t="s">
        <v>604</v>
      </c>
      <c r="G169" s="179"/>
      <c r="H169" s="179" t="s">
        <v>644</v>
      </c>
      <c r="I169" s="179" t="s">
        <v>606</v>
      </c>
      <c r="J169" s="179">
        <v>120</v>
      </c>
      <c r="K169" s="223"/>
    </row>
    <row r="170" spans="2:11" customFormat="1" ht="15" customHeight="1">
      <c r="B170" s="202"/>
      <c r="C170" s="179" t="s">
        <v>653</v>
      </c>
      <c r="D170" s="179"/>
      <c r="E170" s="179"/>
      <c r="F170" s="200" t="s">
        <v>604</v>
      </c>
      <c r="G170" s="179"/>
      <c r="H170" s="179" t="s">
        <v>654</v>
      </c>
      <c r="I170" s="179" t="s">
        <v>606</v>
      </c>
      <c r="J170" s="179" t="s">
        <v>655</v>
      </c>
      <c r="K170" s="223"/>
    </row>
    <row r="171" spans="2:11" customFormat="1" ht="15" customHeight="1">
      <c r="B171" s="202"/>
      <c r="C171" s="179" t="s">
        <v>552</v>
      </c>
      <c r="D171" s="179"/>
      <c r="E171" s="179"/>
      <c r="F171" s="200" t="s">
        <v>604</v>
      </c>
      <c r="G171" s="179"/>
      <c r="H171" s="179" t="s">
        <v>671</v>
      </c>
      <c r="I171" s="179" t="s">
        <v>606</v>
      </c>
      <c r="J171" s="179" t="s">
        <v>655</v>
      </c>
      <c r="K171" s="223"/>
    </row>
    <row r="172" spans="2:11" customFormat="1" ht="15" customHeight="1">
      <c r="B172" s="202"/>
      <c r="C172" s="179" t="s">
        <v>609</v>
      </c>
      <c r="D172" s="179"/>
      <c r="E172" s="179"/>
      <c r="F172" s="200" t="s">
        <v>610</v>
      </c>
      <c r="G172" s="179"/>
      <c r="H172" s="179" t="s">
        <v>671</v>
      </c>
      <c r="I172" s="179" t="s">
        <v>606</v>
      </c>
      <c r="J172" s="179">
        <v>50</v>
      </c>
      <c r="K172" s="223"/>
    </row>
    <row r="173" spans="2:11" customFormat="1" ht="15" customHeight="1">
      <c r="B173" s="202"/>
      <c r="C173" s="179" t="s">
        <v>612</v>
      </c>
      <c r="D173" s="179"/>
      <c r="E173" s="179"/>
      <c r="F173" s="200" t="s">
        <v>604</v>
      </c>
      <c r="G173" s="179"/>
      <c r="H173" s="179" t="s">
        <v>671</v>
      </c>
      <c r="I173" s="179" t="s">
        <v>614</v>
      </c>
      <c r="J173" s="179"/>
      <c r="K173" s="223"/>
    </row>
    <row r="174" spans="2:11" customFormat="1" ht="15" customHeight="1">
      <c r="B174" s="202"/>
      <c r="C174" s="179" t="s">
        <v>623</v>
      </c>
      <c r="D174" s="179"/>
      <c r="E174" s="179"/>
      <c r="F174" s="200" t="s">
        <v>610</v>
      </c>
      <c r="G174" s="179"/>
      <c r="H174" s="179" t="s">
        <v>671</v>
      </c>
      <c r="I174" s="179" t="s">
        <v>606</v>
      </c>
      <c r="J174" s="179">
        <v>50</v>
      </c>
      <c r="K174" s="223"/>
    </row>
    <row r="175" spans="2:11" customFormat="1" ht="15" customHeight="1">
      <c r="B175" s="202"/>
      <c r="C175" s="179" t="s">
        <v>631</v>
      </c>
      <c r="D175" s="179"/>
      <c r="E175" s="179"/>
      <c r="F175" s="200" t="s">
        <v>610</v>
      </c>
      <c r="G175" s="179"/>
      <c r="H175" s="179" t="s">
        <v>671</v>
      </c>
      <c r="I175" s="179" t="s">
        <v>606</v>
      </c>
      <c r="J175" s="179">
        <v>50</v>
      </c>
      <c r="K175" s="223"/>
    </row>
    <row r="176" spans="2:11" customFormat="1" ht="15" customHeight="1">
      <c r="B176" s="202"/>
      <c r="C176" s="179" t="s">
        <v>629</v>
      </c>
      <c r="D176" s="179"/>
      <c r="E176" s="179"/>
      <c r="F176" s="200" t="s">
        <v>610</v>
      </c>
      <c r="G176" s="179"/>
      <c r="H176" s="179" t="s">
        <v>671</v>
      </c>
      <c r="I176" s="179" t="s">
        <v>606</v>
      </c>
      <c r="J176" s="179">
        <v>50</v>
      </c>
      <c r="K176" s="223"/>
    </row>
    <row r="177" spans="2:11" customFormat="1" ht="15" customHeight="1">
      <c r="B177" s="202"/>
      <c r="C177" s="179" t="s">
        <v>105</v>
      </c>
      <c r="D177" s="179"/>
      <c r="E177" s="179"/>
      <c r="F177" s="200" t="s">
        <v>604</v>
      </c>
      <c r="G177" s="179"/>
      <c r="H177" s="179" t="s">
        <v>672</v>
      </c>
      <c r="I177" s="179" t="s">
        <v>673</v>
      </c>
      <c r="J177" s="179"/>
      <c r="K177" s="223"/>
    </row>
    <row r="178" spans="2:11" customFormat="1" ht="15" customHeight="1">
      <c r="B178" s="202"/>
      <c r="C178" s="179" t="s">
        <v>55</v>
      </c>
      <c r="D178" s="179"/>
      <c r="E178" s="179"/>
      <c r="F178" s="200" t="s">
        <v>604</v>
      </c>
      <c r="G178" s="179"/>
      <c r="H178" s="179" t="s">
        <v>674</v>
      </c>
      <c r="I178" s="179" t="s">
        <v>675</v>
      </c>
      <c r="J178" s="179">
        <v>1</v>
      </c>
      <c r="K178" s="223"/>
    </row>
    <row r="179" spans="2:11" customFormat="1" ht="15" customHeight="1">
      <c r="B179" s="202"/>
      <c r="C179" s="179" t="s">
        <v>51</v>
      </c>
      <c r="D179" s="179"/>
      <c r="E179" s="179"/>
      <c r="F179" s="200" t="s">
        <v>604</v>
      </c>
      <c r="G179" s="179"/>
      <c r="H179" s="179" t="s">
        <v>676</v>
      </c>
      <c r="I179" s="179" t="s">
        <v>606</v>
      </c>
      <c r="J179" s="179">
        <v>20</v>
      </c>
      <c r="K179" s="223"/>
    </row>
    <row r="180" spans="2:11" customFormat="1" ht="15" customHeight="1">
      <c r="B180" s="202"/>
      <c r="C180" s="179" t="s">
        <v>52</v>
      </c>
      <c r="D180" s="179"/>
      <c r="E180" s="179"/>
      <c r="F180" s="200" t="s">
        <v>604</v>
      </c>
      <c r="G180" s="179"/>
      <c r="H180" s="179" t="s">
        <v>677</v>
      </c>
      <c r="I180" s="179" t="s">
        <v>606</v>
      </c>
      <c r="J180" s="179">
        <v>255</v>
      </c>
      <c r="K180" s="223"/>
    </row>
    <row r="181" spans="2:11" customFormat="1" ht="15" customHeight="1">
      <c r="B181" s="202"/>
      <c r="C181" s="179" t="s">
        <v>106</v>
      </c>
      <c r="D181" s="179"/>
      <c r="E181" s="179"/>
      <c r="F181" s="200" t="s">
        <v>604</v>
      </c>
      <c r="G181" s="179"/>
      <c r="H181" s="179" t="s">
        <v>568</v>
      </c>
      <c r="I181" s="179" t="s">
        <v>606</v>
      </c>
      <c r="J181" s="179">
        <v>10</v>
      </c>
      <c r="K181" s="223"/>
    </row>
    <row r="182" spans="2:11" customFormat="1" ht="15" customHeight="1">
      <c r="B182" s="202"/>
      <c r="C182" s="179" t="s">
        <v>107</v>
      </c>
      <c r="D182" s="179"/>
      <c r="E182" s="179"/>
      <c r="F182" s="200" t="s">
        <v>604</v>
      </c>
      <c r="G182" s="179"/>
      <c r="H182" s="179" t="s">
        <v>678</v>
      </c>
      <c r="I182" s="179" t="s">
        <v>639</v>
      </c>
      <c r="J182" s="179"/>
      <c r="K182" s="223"/>
    </row>
    <row r="183" spans="2:11" customFormat="1" ht="15" customHeight="1">
      <c r="B183" s="202"/>
      <c r="C183" s="179" t="s">
        <v>679</v>
      </c>
      <c r="D183" s="179"/>
      <c r="E183" s="179"/>
      <c r="F183" s="200" t="s">
        <v>604</v>
      </c>
      <c r="G183" s="179"/>
      <c r="H183" s="179" t="s">
        <v>680</v>
      </c>
      <c r="I183" s="179" t="s">
        <v>639</v>
      </c>
      <c r="J183" s="179"/>
      <c r="K183" s="223"/>
    </row>
    <row r="184" spans="2:11" customFormat="1" ht="15" customHeight="1">
      <c r="B184" s="202"/>
      <c r="C184" s="179" t="s">
        <v>668</v>
      </c>
      <c r="D184" s="179"/>
      <c r="E184" s="179"/>
      <c r="F184" s="200" t="s">
        <v>604</v>
      </c>
      <c r="G184" s="179"/>
      <c r="H184" s="179" t="s">
        <v>681</v>
      </c>
      <c r="I184" s="179" t="s">
        <v>639</v>
      </c>
      <c r="J184" s="179"/>
      <c r="K184" s="223"/>
    </row>
    <row r="185" spans="2:11" customFormat="1" ht="15" customHeight="1">
      <c r="B185" s="202"/>
      <c r="C185" s="179" t="s">
        <v>109</v>
      </c>
      <c r="D185" s="179"/>
      <c r="E185" s="179"/>
      <c r="F185" s="200" t="s">
        <v>610</v>
      </c>
      <c r="G185" s="179"/>
      <c r="H185" s="179" t="s">
        <v>682</v>
      </c>
      <c r="I185" s="179" t="s">
        <v>606</v>
      </c>
      <c r="J185" s="179">
        <v>50</v>
      </c>
      <c r="K185" s="223"/>
    </row>
    <row r="186" spans="2:11" customFormat="1" ht="15" customHeight="1">
      <c r="B186" s="202"/>
      <c r="C186" s="179" t="s">
        <v>683</v>
      </c>
      <c r="D186" s="179"/>
      <c r="E186" s="179"/>
      <c r="F186" s="200" t="s">
        <v>610</v>
      </c>
      <c r="G186" s="179"/>
      <c r="H186" s="179" t="s">
        <v>684</v>
      </c>
      <c r="I186" s="179" t="s">
        <v>685</v>
      </c>
      <c r="J186" s="179"/>
      <c r="K186" s="223"/>
    </row>
    <row r="187" spans="2:11" customFormat="1" ht="15" customHeight="1">
      <c r="B187" s="202"/>
      <c r="C187" s="179" t="s">
        <v>686</v>
      </c>
      <c r="D187" s="179"/>
      <c r="E187" s="179"/>
      <c r="F187" s="200" t="s">
        <v>610</v>
      </c>
      <c r="G187" s="179"/>
      <c r="H187" s="179" t="s">
        <v>687</v>
      </c>
      <c r="I187" s="179" t="s">
        <v>685</v>
      </c>
      <c r="J187" s="179"/>
      <c r="K187" s="223"/>
    </row>
    <row r="188" spans="2:11" customFormat="1" ht="15" customHeight="1">
      <c r="B188" s="202"/>
      <c r="C188" s="179" t="s">
        <v>688</v>
      </c>
      <c r="D188" s="179"/>
      <c r="E188" s="179"/>
      <c r="F188" s="200" t="s">
        <v>610</v>
      </c>
      <c r="G188" s="179"/>
      <c r="H188" s="179" t="s">
        <v>689</v>
      </c>
      <c r="I188" s="179" t="s">
        <v>685</v>
      </c>
      <c r="J188" s="179"/>
      <c r="K188" s="223"/>
    </row>
    <row r="189" spans="2:11" customFormat="1" ht="15" customHeight="1">
      <c r="B189" s="202"/>
      <c r="C189" s="236" t="s">
        <v>690</v>
      </c>
      <c r="D189" s="179"/>
      <c r="E189" s="179"/>
      <c r="F189" s="200" t="s">
        <v>610</v>
      </c>
      <c r="G189" s="179"/>
      <c r="H189" s="179" t="s">
        <v>691</v>
      </c>
      <c r="I189" s="179" t="s">
        <v>692</v>
      </c>
      <c r="J189" s="237" t="s">
        <v>693</v>
      </c>
      <c r="K189" s="223"/>
    </row>
    <row r="190" spans="2:11" customFormat="1" ht="15" customHeight="1">
      <c r="B190" s="238"/>
      <c r="C190" s="239" t="s">
        <v>694</v>
      </c>
      <c r="D190" s="240"/>
      <c r="E190" s="240"/>
      <c r="F190" s="241" t="s">
        <v>610</v>
      </c>
      <c r="G190" s="240"/>
      <c r="H190" s="240" t="s">
        <v>695</v>
      </c>
      <c r="I190" s="240" t="s">
        <v>692</v>
      </c>
      <c r="J190" s="242" t="s">
        <v>693</v>
      </c>
      <c r="K190" s="243"/>
    </row>
    <row r="191" spans="2:11" customFormat="1" ht="15" customHeight="1">
      <c r="B191" s="202"/>
      <c r="C191" s="236" t="s">
        <v>40</v>
      </c>
      <c r="D191" s="179"/>
      <c r="E191" s="179"/>
      <c r="F191" s="200" t="s">
        <v>604</v>
      </c>
      <c r="G191" s="179"/>
      <c r="H191" s="176" t="s">
        <v>696</v>
      </c>
      <c r="I191" s="179" t="s">
        <v>697</v>
      </c>
      <c r="J191" s="179"/>
      <c r="K191" s="223"/>
    </row>
    <row r="192" spans="2:11" customFormat="1" ht="15" customHeight="1">
      <c r="B192" s="202"/>
      <c r="C192" s="236" t="s">
        <v>698</v>
      </c>
      <c r="D192" s="179"/>
      <c r="E192" s="179"/>
      <c r="F192" s="200" t="s">
        <v>604</v>
      </c>
      <c r="G192" s="179"/>
      <c r="H192" s="179" t="s">
        <v>699</v>
      </c>
      <c r="I192" s="179" t="s">
        <v>639</v>
      </c>
      <c r="J192" s="179"/>
      <c r="K192" s="223"/>
    </row>
    <row r="193" spans="2:11" customFormat="1" ht="15" customHeight="1">
      <c r="B193" s="202"/>
      <c r="C193" s="236" t="s">
        <v>700</v>
      </c>
      <c r="D193" s="179"/>
      <c r="E193" s="179"/>
      <c r="F193" s="200" t="s">
        <v>604</v>
      </c>
      <c r="G193" s="179"/>
      <c r="H193" s="179" t="s">
        <v>701</v>
      </c>
      <c r="I193" s="179" t="s">
        <v>639</v>
      </c>
      <c r="J193" s="179"/>
      <c r="K193" s="223"/>
    </row>
    <row r="194" spans="2:11" customFormat="1" ht="15" customHeight="1">
      <c r="B194" s="202"/>
      <c r="C194" s="236" t="s">
        <v>702</v>
      </c>
      <c r="D194" s="179"/>
      <c r="E194" s="179"/>
      <c r="F194" s="200" t="s">
        <v>610</v>
      </c>
      <c r="G194" s="179"/>
      <c r="H194" s="179" t="s">
        <v>703</v>
      </c>
      <c r="I194" s="179" t="s">
        <v>639</v>
      </c>
      <c r="J194" s="179"/>
      <c r="K194" s="223"/>
    </row>
    <row r="195" spans="2:11" customFormat="1" ht="15" customHeight="1">
      <c r="B195" s="229"/>
      <c r="C195" s="244"/>
      <c r="D195" s="209"/>
      <c r="E195" s="209"/>
      <c r="F195" s="209"/>
      <c r="G195" s="209"/>
      <c r="H195" s="209"/>
      <c r="I195" s="209"/>
      <c r="J195" s="209"/>
      <c r="K195" s="230"/>
    </row>
    <row r="196" spans="2:11" customFormat="1" ht="18.75" customHeight="1">
      <c r="B196" s="211"/>
      <c r="C196" s="221"/>
      <c r="D196" s="221"/>
      <c r="E196" s="221"/>
      <c r="F196" s="231"/>
      <c r="G196" s="221"/>
      <c r="H196" s="221"/>
      <c r="I196" s="221"/>
      <c r="J196" s="221"/>
      <c r="K196" s="211"/>
    </row>
    <row r="197" spans="2:11" customFormat="1" ht="18.75" customHeight="1">
      <c r="B197" s="211"/>
      <c r="C197" s="221"/>
      <c r="D197" s="221"/>
      <c r="E197" s="221"/>
      <c r="F197" s="231"/>
      <c r="G197" s="221"/>
      <c r="H197" s="221"/>
      <c r="I197" s="221"/>
      <c r="J197" s="221"/>
      <c r="K197" s="211"/>
    </row>
    <row r="198" spans="2:11" customFormat="1" ht="18.75" customHeight="1"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</row>
    <row r="199" spans="2:11" customFormat="1" ht="12">
      <c r="B199" s="168"/>
      <c r="C199" s="169"/>
      <c r="D199" s="169"/>
      <c r="E199" s="169"/>
      <c r="F199" s="169"/>
      <c r="G199" s="169"/>
      <c r="H199" s="169"/>
      <c r="I199" s="169"/>
      <c r="J199" s="169"/>
      <c r="K199" s="170"/>
    </row>
    <row r="200" spans="2:11" customFormat="1" ht="22.2">
      <c r="B200" s="171"/>
      <c r="C200" s="291" t="s">
        <v>704</v>
      </c>
      <c r="D200" s="291"/>
      <c r="E200" s="291"/>
      <c r="F200" s="291"/>
      <c r="G200" s="291"/>
      <c r="H200" s="291"/>
      <c r="I200" s="291"/>
      <c r="J200" s="291"/>
      <c r="K200" s="172"/>
    </row>
    <row r="201" spans="2:11" customFormat="1" ht="25.5" customHeight="1">
      <c r="B201" s="171"/>
      <c r="C201" s="245" t="s">
        <v>705</v>
      </c>
      <c r="D201" s="245"/>
      <c r="E201" s="245"/>
      <c r="F201" s="245" t="s">
        <v>706</v>
      </c>
      <c r="G201" s="246"/>
      <c r="H201" s="292" t="s">
        <v>707</v>
      </c>
      <c r="I201" s="292"/>
      <c r="J201" s="292"/>
      <c r="K201" s="172"/>
    </row>
    <row r="202" spans="2:11" customFormat="1" ht="5.25" customHeight="1">
      <c r="B202" s="202"/>
      <c r="C202" s="197"/>
      <c r="D202" s="197"/>
      <c r="E202" s="197"/>
      <c r="F202" s="197"/>
      <c r="G202" s="221"/>
      <c r="H202" s="197"/>
      <c r="I202" s="197"/>
      <c r="J202" s="197"/>
      <c r="K202" s="223"/>
    </row>
    <row r="203" spans="2:11" customFormat="1" ht="15" customHeight="1">
      <c r="B203" s="202"/>
      <c r="C203" s="179" t="s">
        <v>697</v>
      </c>
      <c r="D203" s="179"/>
      <c r="E203" s="179"/>
      <c r="F203" s="200" t="s">
        <v>41</v>
      </c>
      <c r="G203" s="179"/>
      <c r="H203" s="290" t="s">
        <v>708</v>
      </c>
      <c r="I203" s="290"/>
      <c r="J203" s="290"/>
      <c r="K203" s="223"/>
    </row>
    <row r="204" spans="2:11" customFormat="1" ht="15" customHeight="1">
      <c r="B204" s="202"/>
      <c r="C204" s="179"/>
      <c r="D204" s="179"/>
      <c r="E204" s="179"/>
      <c r="F204" s="200" t="s">
        <v>42</v>
      </c>
      <c r="G204" s="179"/>
      <c r="H204" s="290" t="s">
        <v>709</v>
      </c>
      <c r="I204" s="290"/>
      <c r="J204" s="290"/>
      <c r="K204" s="223"/>
    </row>
    <row r="205" spans="2:11" customFormat="1" ht="15" customHeight="1">
      <c r="B205" s="202"/>
      <c r="C205" s="179"/>
      <c r="D205" s="179"/>
      <c r="E205" s="179"/>
      <c r="F205" s="200" t="s">
        <v>45</v>
      </c>
      <c r="G205" s="179"/>
      <c r="H205" s="290" t="s">
        <v>710</v>
      </c>
      <c r="I205" s="290"/>
      <c r="J205" s="290"/>
      <c r="K205" s="223"/>
    </row>
    <row r="206" spans="2:11" customFormat="1" ht="15" customHeight="1">
      <c r="B206" s="202"/>
      <c r="C206" s="179"/>
      <c r="D206" s="179"/>
      <c r="E206" s="179"/>
      <c r="F206" s="200" t="s">
        <v>43</v>
      </c>
      <c r="G206" s="179"/>
      <c r="H206" s="290" t="s">
        <v>711</v>
      </c>
      <c r="I206" s="290"/>
      <c r="J206" s="290"/>
      <c r="K206" s="223"/>
    </row>
    <row r="207" spans="2:11" customFormat="1" ht="15" customHeight="1">
      <c r="B207" s="202"/>
      <c r="C207" s="179"/>
      <c r="D207" s="179"/>
      <c r="E207" s="179"/>
      <c r="F207" s="200" t="s">
        <v>44</v>
      </c>
      <c r="G207" s="179"/>
      <c r="H207" s="290" t="s">
        <v>712</v>
      </c>
      <c r="I207" s="290"/>
      <c r="J207" s="290"/>
      <c r="K207" s="223"/>
    </row>
    <row r="208" spans="2:11" customFormat="1" ht="15" customHeight="1">
      <c r="B208" s="202"/>
      <c r="C208" s="179"/>
      <c r="D208" s="179"/>
      <c r="E208" s="179"/>
      <c r="F208" s="200"/>
      <c r="G208" s="179"/>
      <c r="H208" s="179"/>
      <c r="I208" s="179"/>
      <c r="J208" s="179"/>
      <c r="K208" s="223"/>
    </row>
    <row r="209" spans="2:11" customFormat="1" ht="15" customHeight="1">
      <c r="B209" s="202"/>
      <c r="C209" s="179" t="s">
        <v>651</v>
      </c>
      <c r="D209" s="179"/>
      <c r="E209" s="179"/>
      <c r="F209" s="200" t="s">
        <v>77</v>
      </c>
      <c r="G209" s="179"/>
      <c r="H209" s="290" t="s">
        <v>713</v>
      </c>
      <c r="I209" s="290"/>
      <c r="J209" s="290"/>
      <c r="K209" s="223"/>
    </row>
    <row r="210" spans="2:11" customFormat="1" ht="15" customHeight="1">
      <c r="B210" s="202"/>
      <c r="C210" s="179"/>
      <c r="D210" s="179"/>
      <c r="E210" s="179"/>
      <c r="F210" s="200" t="s">
        <v>546</v>
      </c>
      <c r="G210" s="179"/>
      <c r="H210" s="290" t="s">
        <v>547</v>
      </c>
      <c r="I210" s="290"/>
      <c r="J210" s="290"/>
      <c r="K210" s="223"/>
    </row>
    <row r="211" spans="2:11" customFormat="1" ht="15" customHeight="1">
      <c r="B211" s="202"/>
      <c r="C211" s="179"/>
      <c r="D211" s="179"/>
      <c r="E211" s="179"/>
      <c r="F211" s="200" t="s">
        <v>544</v>
      </c>
      <c r="G211" s="179"/>
      <c r="H211" s="290" t="s">
        <v>714</v>
      </c>
      <c r="I211" s="290"/>
      <c r="J211" s="290"/>
      <c r="K211" s="223"/>
    </row>
    <row r="212" spans="2:11" customFormat="1" ht="15" customHeight="1">
      <c r="B212" s="247"/>
      <c r="C212" s="179"/>
      <c r="D212" s="179"/>
      <c r="E212" s="179"/>
      <c r="F212" s="200" t="s">
        <v>548</v>
      </c>
      <c r="G212" s="236"/>
      <c r="H212" s="289" t="s">
        <v>549</v>
      </c>
      <c r="I212" s="289"/>
      <c r="J212" s="289"/>
      <c r="K212" s="248"/>
    </row>
    <row r="213" spans="2:11" customFormat="1" ht="15" customHeight="1">
      <c r="B213" s="247"/>
      <c r="C213" s="179"/>
      <c r="D213" s="179"/>
      <c r="E213" s="179"/>
      <c r="F213" s="200" t="s">
        <v>550</v>
      </c>
      <c r="G213" s="236"/>
      <c r="H213" s="289" t="s">
        <v>715</v>
      </c>
      <c r="I213" s="289"/>
      <c r="J213" s="289"/>
      <c r="K213" s="248"/>
    </row>
    <row r="214" spans="2:11" customFormat="1" ht="15" customHeight="1">
      <c r="B214" s="247"/>
      <c r="C214" s="179"/>
      <c r="D214" s="179"/>
      <c r="E214" s="179"/>
      <c r="F214" s="200"/>
      <c r="G214" s="236"/>
      <c r="H214" s="227"/>
      <c r="I214" s="227"/>
      <c r="J214" s="227"/>
      <c r="K214" s="248"/>
    </row>
    <row r="215" spans="2:11" customFormat="1" ht="15" customHeight="1">
      <c r="B215" s="247"/>
      <c r="C215" s="179" t="s">
        <v>675</v>
      </c>
      <c r="D215" s="179"/>
      <c r="E215" s="179"/>
      <c r="F215" s="200">
        <v>1</v>
      </c>
      <c r="G215" s="236"/>
      <c r="H215" s="289" t="s">
        <v>716</v>
      </c>
      <c r="I215" s="289"/>
      <c r="J215" s="289"/>
      <c r="K215" s="248"/>
    </row>
    <row r="216" spans="2:11" customFormat="1" ht="15" customHeight="1">
      <c r="B216" s="247"/>
      <c r="C216" s="179"/>
      <c r="D216" s="179"/>
      <c r="E216" s="179"/>
      <c r="F216" s="200">
        <v>2</v>
      </c>
      <c r="G216" s="236"/>
      <c r="H216" s="289" t="s">
        <v>717</v>
      </c>
      <c r="I216" s="289"/>
      <c r="J216" s="289"/>
      <c r="K216" s="248"/>
    </row>
    <row r="217" spans="2:11" customFormat="1" ht="15" customHeight="1">
      <c r="B217" s="247"/>
      <c r="C217" s="179"/>
      <c r="D217" s="179"/>
      <c r="E217" s="179"/>
      <c r="F217" s="200">
        <v>3</v>
      </c>
      <c r="G217" s="236"/>
      <c r="H217" s="289" t="s">
        <v>718</v>
      </c>
      <c r="I217" s="289"/>
      <c r="J217" s="289"/>
      <c r="K217" s="248"/>
    </row>
    <row r="218" spans="2:11" customFormat="1" ht="15" customHeight="1">
      <c r="B218" s="247"/>
      <c r="C218" s="179"/>
      <c r="D218" s="179"/>
      <c r="E218" s="179"/>
      <c r="F218" s="200">
        <v>4</v>
      </c>
      <c r="G218" s="236"/>
      <c r="H218" s="289" t="s">
        <v>719</v>
      </c>
      <c r="I218" s="289"/>
      <c r="J218" s="289"/>
      <c r="K218" s="248"/>
    </row>
    <row r="219" spans="2:11" customFormat="1" ht="12.75" customHeight="1">
      <c r="B219" s="249"/>
      <c r="C219" s="250"/>
      <c r="D219" s="250"/>
      <c r="E219" s="250"/>
      <c r="F219" s="250"/>
      <c r="G219" s="250"/>
      <c r="H219" s="250"/>
      <c r="I219" s="250"/>
      <c r="J219" s="250"/>
      <c r="K219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100.01 - Manipulační p...</vt:lpstr>
      <vt:lpstr>SO 100.02 - Oplocení </vt:lpstr>
      <vt:lpstr>VRN - Vedlejší rozpočtové...</vt:lpstr>
      <vt:lpstr>Pokyny pro vyplnění</vt:lpstr>
      <vt:lpstr>'Rekapitulace stavby'!Názvy_tisku</vt:lpstr>
      <vt:lpstr>'SO 100.01 - Manipulační p...'!Názvy_tisku</vt:lpstr>
      <vt:lpstr>'SO 100.02 - Oplocení '!Názvy_tisku</vt:lpstr>
      <vt:lpstr>'VRN - Vedlejší rozpočtové...'!Názvy_tisku</vt:lpstr>
      <vt:lpstr>'Pokyny pro vyplnění'!Oblast_tisku</vt:lpstr>
      <vt:lpstr>'Rekapitulace stavby'!Oblast_tisku</vt:lpstr>
      <vt:lpstr>'SO 100.01 - Manipulační p...'!Oblast_tisku</vt:lpstr>
      <vt:lpstr>'SO 100.02 - Oplocení 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HON</dc:creator>
  <cp:lastModifiedBy>Mgr. Martin Chroust</cp:lastModifiedBy>
  <dcterms:created xsi:type="dcterms:W3CDTF">2024-12-05T06:43:11Z</dcterms:created>
  <dcterms:modified xsi:type="dcterms:W3CDTF">2024-12-18T06:23:57Z</dcterms:modified>
</cp:coreProperties>
</file>