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SO 0 - Vedlejší a ostatní..." sheetId="2" r:id="rId2"/>
    <sheet name="SO 1 - Beachvolejbalový kurt" sheetId="3" r:id="rId3"/>
    <sheet name="SO 2 - Nové oplocení" sheetId="4" r:id="rId4"/>
    <sheet name="SO 3 - Tribuna" sheetId="5" r:id="rId5"/>
    <sheet name="Pokyny pro vyplnění" sheetId="6" r:id="rId6"/>
  </sheets>
  <definedNames>
    <definedName name="_xlnm.Print_Area" localSheetId="0">'Rekapitulace zakázky'!$D$4:$AO$36,'Rekapitulace zakázky'!$C$42:$AQ$59</definedName>
    <definedName name="_xlnm._FilterDatabase" localSheetId="1" hidden="1">'SO 0 - Vedlejší a ostatní...'!$C$83:$K$97</definedName>
    <definedName name="_xlnm.Print_Area" localSheetId="1">'SO 0 - Vedlejší a ostatní...'!$C$4:$J$39,'SO 0 - Vedlejší a ostatní...'!$C$45:$J$65,'SO 0 - Vedlejší a ostatní...'!$C$71:$K$97</definedName>
    <definedName name="_xlnm._FilterDatabase" localSheetId="2" hidden="1">'SO 1 - Beachvolejbalový kurt'!$C$87:$K$180</definedName>
    <definedName name="_xlnm.Print_Area" localSheetId="2">'SO 1 - Beachvolejbalový kurt'!$C$4:$J$39,'SO 1 - Beachvolejbalový kurt'!$C$45:$J$69,'SO 1 - Beachvolejbalový kurt'!$C$75:$K$180</definedName>
    <definedName name="_xlnm._FilterDatabase" localSheetId="3" hidden="1">'SO 2 - Nové oplocení'!$C$87:$K$234</definedName>
    <definedName name="_xlnm.Print_Area" localSheetId="3">'SO 2 - Nové oplocení'!$C$4:$J$39,'SO 2 - Nové oplocení'!$C$45:$J$69,'SO 2 - Nové oplocení'!$C$75:$K$234</definedName>
    <definedName name="_xlnm._FilterDatabase" localSheetId="4" hidden="1">'SO 3 - Tribuna'!$C$85:$K$124</definedName>
    <definedName name="_xlnm.Print_Area" localSheetId="4">'SO 3 - Tribuna'!$C$4:$J$39,'SO 3 - Tribuna'!$C$45:$J$67,'SO 3 - Tribuna'!$C$73:$K$124</definedName>
    <definedName name="_xlnm.Print_Titles" localSheetId="0">'Rekapitulace zakázky'!$52:$52</definedName>
    <definedName name="_xlnm.Print_Titles" localSheetId="1">'SO 0 - Vedlejší a ostatní...'!$83:$83</definedName>
    <definedName name="_xlnm.Print_Titles" localSheetId="2">'SO 1 - Beachvolejbalový kurt'!$87:$87</definedName>
    <definedName name="_xlnm.Print_Titles" localSheetId="3">'SO 2 - Nové oplocení'!$87:$87</definedName>
    <definedName name="_xlnm.Print_Titles" localSheetId="4">'SO 3 - Tribuna'!$85:$85</definedName>
  </definedNames>
  <calcPr fullCalcOnLoad="1"/>
</workbook>
</file>

<file path=xl/sharedStrings.xml><?xml version="1.0" encoding="utf-8"?>
<sst xmlns="http://schemas.openxmlformats.org/spreadsheetml/2006/main" count="3732" uniqueCount="768">
  <si>
    <t>Export Komplet</t>
  </si>
  <si>
    <t>VZ</t>
  </si>
  <si>
    <t>2.0</t>
  </si>
  <si>
    <t>ZAMOK</t>
  </si>
  <si>
    <t>False</t>
  </si>
  <si>
    <t>{cc5b1312-f555-46b5-9540-f586eac07741}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</si>
  <si>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</si>
  <si>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</si>
  <si>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</si>
  <si>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</si>
  <si>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</si>
  <si>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</si>
  <si>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</si>
  <si>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</si>
  <si>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2023068-R1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</si>
  <si>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</si>
  <si>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</si>
  <si>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Revitallizace beachvolejbalového kurtu na p.p.č.k. 1590/2, k.ú. Šluknov</t>
  </si>
  <si>
    <t>KSO:</t>
  </si>
  <si>
    <t/>
  </si>
  <si>
    <t>CC-CZ:</t>
  </si>
  <si>
    <t>Místo:</t>
  </si>
  <si>
    <t>p.p.č.k. 1590/1, 1590/2; k.ú. Šluknov</t>
  </si>
  <si>
    <t>Datum:</t>
  </si>
  <si>
    <t>12. 10. 2023</t>
  </si>
  <si>
    <t>Zadavatel:</t>
  </si>
  <si>
    <t>IČ:</t>
  </si>
  <si>
    <t>00261688</t>
  </si>
  <si>
    <t>Mesto Šluknov</t>
  </si>
  <si>
    <t>DIČ:</t>
  </si>
  <si>
    <t>Uchazeč:</t>
  </si>
  <si>
    <t>Vyplň údaj</t>
  </si>
  <si>
    <t>Projektant:</t>
  </si>
  <si>
    <t>25487892</t>
  </si>
  <si>
    <t xml:space="preserve">ProProjekt s.r.o. </t>
  </si>
  <si>
    <t>CZ25487892</t>
  </si>
  <si>
    <t>True</t>
  </si>
  <si>
    <t>Zpracovatel:</t>
  </si>
  <si>
    <t>Martin Rousek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</si>
  <si>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</si>
  <si>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</si>
  <si>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</si>
  <si>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</si>
  <si>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</si>
  <si>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</si>
  <si>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</si>
  <si>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</si>
  <si>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</si>
  <si>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</si>
  <si>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</si>
  <si>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</si>
  <si>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</si>
  <si>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</si>
  <si>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</si>
  <si>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</si>
  <si>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</si>
  <si>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</si>
  <si>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</si>
  <si>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</si>
  <si>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</si>
  <si>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</si>
  <si>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</si>
  <si>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</si>
  <si>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</si>
  <si>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</si>
  <si>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</si>
  <si>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</si>
  <si>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</si>
  <si>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</si>
  <si>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</si>
  <si>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</si>
  <si>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</si>
  <si>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</si>
  <si>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</si>
  <si>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</si>
  <si>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</si>
  <si>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</si>
  <si>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</si>
  <si>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</si>
  <si>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</si>
  <si>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SO 0</t>
  </si>
  <si>
    <t>Vedlejší a ostatní náklady</t>
  </si>
  <si>
    <t>STA</t>
  </si>
  <si>
    <t>1</t>
  </si>
  <si>
    <t>{b0df0372-bba7-4a79-bca9-6a2387fcfccc}</t>
  </si>
  <si>
    <t>2</t>
  </si>
  <si>
    <t>SO 1</t>
  </si>
  <si>
    <t>Beachvolejbalový kurt</t>
  </si>
  <si>
    <t>{85ee3b19-2b43-4fd9-bcd1-0ea56a67074b}</t>
  </si>
  <si>
    <t>SO 2</t>
  </si>
  <si>
    <t>Nové oplocení</t>
  </si>
  <si>
    <t>{5f359b64-57df-41de-9acb-8072f1c50e0f}</t>
  </si>
  <si>
    <t>SO 3</t>
  </si>
  <si>
    <t>Tribuna</t>
  </si>
  <si>
    <t>{0a09b150-1d88-444b-9d4d-8c12a66f4359}</t>
  </si>
  <si>
    <t>KRYCÍ LIST SOUPISU PRACÍ</t>
  </si>
  <si>
    <t>Objekt:</t>
  </si>
  <si>
    <t>SO 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</si>
  <si>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</si>
  <si>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</si>
  <si>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</si>
  <si>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</si>
  <si>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</si>
  <si>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</si>
  <si>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</si>
  <si>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</si>
  <si>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</si>
  <si>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</si>
  <si>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</si>
  <si>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</si>
  <si>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</si>
  <si>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</si>
  <si>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</si>
  <si>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</si>
  <si>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</si>
  <si>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</si>
  <si>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</si>
  <si>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</si>
  <si>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</si>
  <si>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</si>
  <si>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</si>
  <si>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</si>
  <si>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</si>
  <si>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</si>
  <si>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</si>
  <si>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</si>
  <si>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</si>
  <si>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</si>
  <si>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 včetně vytyčení inženýrských sítí</t>
  </si>
  <si>
    <t>…</t>
  </si>
  <si>
    <t>CS ÚRS 2023 02</t>
  </si>
  <si>
    <t>1024</t>
  </si>
  <si>
    <t>-501655821</t>
  </si>
  <si>
    <t>Online PSC</t>
  </si>
  <si>
    <t>https://podminky.urs.cz/item/CS_URS_2023_02/012002000</t>
  </si>
  <si>
    <t>VRN3</t>
  </si>
  <si>
    <t>Zařízení staveniště</t>
  </si>
  <si>
    <t>030001000</t>
  </si>
  <si>
    <t>-637154006</t>
  </si>
  <si>
    <t>https://podminky.urs.cz/item/CS_URS_2023_02/030001000</t>
  </si>
  <si>
    <t>VRN4</t>
  </si>
  <si>
    <t>Inženýrská činnost</t>
  </si>
  <si>
    <t>3</t>
  </si>
  <si>
    <t>045002000</t>
  </si>
  <si>
    <t>Kompletační a koordinační činnost včetně dokladové části</t>
  </si>
  <si>
    <t>1417156228</t>
  </si>
  <si>
    <t>https://podminky.urs.cz/item/CS_URS_2023_02/045002000</t>
  </si>
  <si>
    <t>VRN7</t>
  </si>
  <si>
    <t>Provozní vlivy</t>
  </si>
  <si>
    <t>4</t>
  </si>
  <si>
    <t>070001000</t>
  </si>
  <si>
    <t>-1936401129</t>
  </si>
  <si>
    <t>https://podminky.urs.cz/item/CS_URS_2023_02/070001000</t>
  </si>
  <si>
    <t>SO 1 - Beachvolejbalový kurt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</si>
  <si>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</si>
  <si>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</si>
  <si>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</si>
  <si>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</si>
  <si>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</si>
  <si>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</si>
  <si>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</si>
  <si>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</si>
  <si>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</si>
  <si>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HSV</t>
  </si>
  <si>
    <t>Práce a dodávky HSV</t>
  </si>
  <si>
    <t>Zemní práce</t>
  </si>
  <si>
    <t>113311171</t>
  </si>
  <si>
    <t>Odstranění geosyntetik s uložením na vzdálenost do 20 m nebo naložením na dopravní prostředek geotextilie</t>
  </si>
  <si>
    <t>m2</t>
  </si>
  <si>
    <t>-1021789616</t>
  </si>
  <si>
    <t>https://podminky.urs.cz/item/CS_URS_2023_02/113311171</t>
  </si>
  <si>
    <t>VV</t>
  </si>
  <si>
    <t>(35*16,2)*1,1</t>
  </si>
  <si>
    <t>122151103</t>
  </si>
  <si>
    <t>Odkopávky a prokopávky nezapažené strojně v hornině třídy těžitelnosti I skupiny 1 a 2 přes 50 do 100 m3</t>
  </si>
  <si>
    <t>m3</t>
  </si>
  <si>
    <t>-774771163</t>
  </si>
  <si>
    <t>https://podminky.urs.cz/item/CS_URS_2023_02/122151103</t>
  </si>
  <si>
    <t>34,95*15,2*0,05+16*8*0,4"odstranění písku</t>
  </si>
  <si>
    <t>(18*2+10*2)*2*0,2"odkopávka podkladní vrstvy štěrkopísku - pro rozšíření</t>
  </si>
  <si>
    <t>(1,5*1,5)*2*0,2"odkopávka podkladní vrstvy štěrkopísku - pro patky sloupů sítě</t>
  </si>
  <si>
    <t>Součet</t>
  </si>
  <si>
    <t>122251102</t>
  </si>
  <si>
    <t>Odkopávky a prokopávky nezapažené strojně v hornině třídy těžitelnosti I skupiny 3 přes 20 do 50 m3</t>
  </si>
  <si>
    <t>533276532</t>
  </si>
  <si>
    <t>https://podminky.urs.cz/item/CS_URS_2023_02/122251102</t>
  </si>
  <si>
    <t>0,5*(18*2+10*2)"odkopávka zeminy - rozšíření kurtu</t>
  </si>
  <si>
    <t>129951121</t>
  </si>
  <si>
    <t>Bourání konstrukcí v odkopávkách a prokopávkách strojně s přemístěním suti na hromady na vzdálenost do 20 m nebo s naložením na dopravní prostředek z betonu prostého neprokládaného</t>
  </si>
  <si>
    <t>327740441</t>
  </si>
  <si>
    <t>https://podminky.urs.cz/item/CS_URS_2023_02/129951121</t>
  </si>
  <si>
    <t>(0,6*0,6*0,6)*2"předpoklad - sloupky sítě</t>
  </si>
  <si>
    <t>131251100</t>
  </si>
  <si>
    <t>Hloubení nezapažených jam a zářezů strojně s urovnáním dna do předepsaného profilu a spádu v hornině třídy těžitelnosti I skupiny 3 do 20 m3</t>
  </si>
  <si>
    <t>1759946701</t>
  </si>
  <si>
    <t>https://podminky.urs.cz/item/CS_URS_2023_02/131251100</t>
  </si>
  <si>
    <t>(0,8*0,8*0,9)*2"sloupky sítě</t>
  </si>
  <si>
    <t>6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</si>
  <si>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</si>
  <si>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</si>
  <si>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821687322</t>
  </si>
  <si>
    <t>https://podminky.urs.cz/item/CS_URS_2023_02/162351103</t>
  </si>
  <si>
    <t>0,432"beton</t>
  </si>
  <si>
    <t>101,062+28+1,152"zemina a písek</t>
  </si>
  <si>
    <t>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</si>
  <si>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</si>
  <si>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</si>
  <si>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-1030969601</t>
  </si>
  <si>
    <t>https://podminky.urs.cz/item/CS_URS_2023_02/162751117</t>
  </si>
  <si>
    <t>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</si>
  <si>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</si>
  <si>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</si>
  <si>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1333007221</t>
  </si>
  <si>
    <t>https://podminky.urs.cz/item/CS_URS_2023_02/162751119</t>
  </si>
  <si>
    <t>130,646*40 'Přepočtené koeficientem množství</t>
  </si>
  <si>
    <t>9</t>
  </si>
  <si>
    <t>167151111</t>
  </si>
  <si>
    <t>Nakládání, skládání a překládání neulehlého výkopku nebo sypaniny strojně nakládání, množství přes 100 m3, z hornin třídy těžitelnosti I, skupiny 1 až 3</t>
  </si>
  <si>
    <t>-1644671359</t>
  </si>
  <si>
    <t>https://podminky.urs.cz/item/CS_URS_2023_02/167151111</t>
  </si>
  <si>
    <t>10</t>
  </si>
  <si>
    <t>171201231</t>
  </si>
  <si>
    <t>Poplatek za uložení stavebního odpadu na recyklační skládce (skládkovné) zeminy a kamení zatříděného do Katalogu odpadů pod kódem 17 05 04</t>
  </si>
  <si>
    <t>t</t>
  </si>
  <si>
    <t>1662690036</t>
  </si>
  <si>
    <t>https://podminky.urs.cz/item/CS_URS_2023_02/171201231</t>
  </si>
  <si>
    <t>130,214*2 'Přepočtené koeficientem množství</t>
  </si>
  <si>
    <t>11</t>
  </si>
  <si>
    <t>171151111</t>
  </si>
  <si>
    <t>Uložení sypanin do násypů strojně s rozprostřením sypaniny ve vrstvách a s hrubým urovnáním zhutněných z hornin nesoudržných sypkých</t>
  </si>
  <si>
    <t>-1410522890</t>
  </si>
  <si>
    <t>https://podminky.urs.cz/item/CS_URS_2023_02/171151111</t>
  </si>
  <si>
    <t>35*15,2*0,05+((16+1,375*2)+(8+1,375*2))*0,4"písek křemičitý</t>
  </si>
  <si>
    <t>12</t>
  </si>
  <si>
    <t>M</t>
  </si>
  <si>
    <t>581544-r</t>
  </si>
  <si>
    <t>písek křemičitý pro plážový volejbal</t>
  </si>
  <si>
    <t>737614382</t>
  </si>
  <si>
    <t>38,4*2 'Přepočtené koeficientem množství</t>
  </si>
  <si>
    <t>13</t>
  </si>
  <si>
    <t>171251201</t>
  </si>
  <si>
    <t>Uložení sypaniny na skládky nebo meziskládky bez hutnění s upravením uložené sypaniny do předepsaného tvaru</t>
  </si>
  <si>
    <t>1854409887</t>
  </si>
  <si>
    <t>https://podminky.urs.cz/item/CS_URS_2023_02/171251201</t>
  </si>
  <si>
    <t>14</t>
  </si>
  <si>
    <t>181912112</t>
  </si>
  <si>
    <t>Úprava pláně vyrovnáním výškových rozdílů ručně v hornině třídy těžitelnosti I skupiny 3 se zhutněním</t>
  </si>
  <si>
    <t>-1544853646</t>
  </si>
  <si>
    <t>https://podminky.urs.cz/item/CS_URS_2023_02/181912112</t>
  </si>
  <si>
    <t>35*15,2</t>
  </si>
  <si>
    <t>182151111</t>
  </si>
  <si>
    <t>Svahování trvalých svahů do projektovaných profilů strojně s potřebným přemístěním výkopku při svahování v zářezech v hornině třídy těžitelnosti I, skupiny 1 až 3</t>
  </si>
  <si>
    <t>1804406619</t>
  </si>
  <si>
    <t>https://podminky.urs.cz/item/CS_URS_2023_02/182151111</t>
  </si>
  <si>
    <t>1*(18*2+10*2)</t>
  </si>
  <si>
    <t>Zakládání</t>
  </si>
  <si>
    <t>16</t>
  </si>
  <si>
    <t>271572211</t>
  </si>
  <si>
    <t>Podsyp pod základové konstrukce se zhutněním a urovnáním povrchu ze štěrkopísku netříděného</t>
  </si>
  <si>
    <t>1405730303</t>
  </si>
  <si>
    <t>https://podminky.urs.cz/item/CS_URS_2023_02/271572211</t>
  </si>
  <si>
    <t>1,8*(18*2+10*2)*0,15"podsyp na terén</t>
  </si>
  <si>
    <t>17</t>
  </si>
  <si>
    <t>275313711</t>
  </si>
  <si>
    <t>Základy z betonu prostého patky a bloky z betonu kamenem neprokládaného tř. C 20/25</t>
  </si>
  <si>
    <t>1714353986</t>
  </si>
  <si>
    <t>https://podminky.urs.cz/item/CS_URS_2023_02/275313711</t>
  </si>
  <si>
    <t>(0,8*0,8*0,9)*2"sloupky pro sítě</t>
  </si>
  <si>
    <t>18</t>
  </si>
  <si>
    <t>275351121</t>
  </si>
  <si>
    <t>Bednění základů patek zřízení</t>
  </si>
  <si>
    <t>2092014846</t>
  </si>
  <si>
    <t>https://podminky.urs.cz/item/CS_URS_2023_02/275351121</t>
  </si>
  <si>
    <t>(0,8*4)*2*0,3</t>
  </si>
  <si>
    <t>19</t>
  </si>
  <si>
    <t>275351122</t>
  </si>
  <si>
    <t>Bednění základů patek odstranění</t>
  </si>
  <si>
    <t>865030949</t>
  </si>
  <si>
    <t>https://podminky.urs.cz/item/CS_URS_2023_02/275351122</t>
  </si>
  <si>
    <t>Svislé a kompletní konstrukce</t>
  </si>
  <si>
    <t>20</t>
  </si>
  <si>
    <t>3381711-R</t>
  </si>
  <si>
    <t xml:space="preserve">Montáž sloupků ocelových trubkových nebo profilovaných jakékoli výšky do betonových patek </t>
  </si>
  <si>
    <t>kus</t>
  </si>
  <si>
    <t>-1587902968</t>
  </si>
  <si>
    <t>553420-r1</t>
  </si>
  <si>
    <t>2x sloupek ocelový prům. 102 s víčkem, provedení antivandal, povrchová úprava Pz včetně setu pro uchycení a napnutí sítě (napínací mechanismus, kolečko, háčky)</t>
  </si>
  <si>
    <t>set</t>
  </si>
  <si>
    <t>2097345788</t>
  </si>
  <si>
    <t>Ostatní konstrukce a práce, bourání</t>
  </si>
  <si>
    <t>22</t>
  </si>
  <si>
    <t>919726122</t>
  </si>
  <si>
    <t>Geotextilie netkaná pro ochranu, separaci nebo filtraci měrná hmotnost přes 200 do 300 g/m2</t>
  </si>
  <si>
    <t>-1076276862</t>
  </si>
  <si>
    <t>https://podminky.urs.cz/item/CS_URS_2023_02/919726122</t>
  </si>
  <si>
    <t>35*15,5</t>
  </si>
  <si>
    <t>997</t>
  </si>
  <si>
    <t>Přesun sutě</t>
  </si>
  <si>
    <t>23</t>
  </si>
  <si>
    <t>997231111</t>
  </si>
  <si>
    <t>Vodorovná doprava suti a vybouraných hmot s vyložením a hrubým urovnáním na vzdálenost do 1 km</t>
  </si>
  <si>
    <t>2133692149</t>
  </si>
  <si>
    <t>https://podminky.urs.cz/item/CS_URS_2023_02/997231111</t>
  </si>
  <si>
    <t>24</t>
  </si>
  <si>
    <t>997231119</t>
  </si>
  <si>
    <t>Vodorovná doprava suti a vybouraných hmot s vyložením a hrubým urovnáním na vzdálenost Příplatek k cenám za každý další i započatý 1 km</t>
  </si>
  <si>
    <t>-285722650</t>
  </si>
  <si>
    <t>https://podminky.urs.cz/item/CS_URS_2023_02/997231119</t>
  </si>
  <si>
    <t>0,549*49 'Přepočtené koeficientem množství</t>
  </si>
  <si>
    <t>25</t>
  </si>
  <si>
    <t>997231511</t>
  </si>
  <si>
    <t>Vodorovná doprava suti a vybouraných hmot s vyložením a hrubým urovnáním nakládání nebo překládání na dopravní prostředek při vodorovné dopravě suti a vybouraných hmot</t>
  </si>
  <si>
    <t>-148295382</t>
  </si>
  <si>
    <t>https://podminky.urs.cz/item/CS_URS_2023_02/997231511</t>
  </si>
  <si>
    <t>26</t>
  </si>
  <si>
    <t>997013813</t>
  </si>
  <si>
    <t>Poplatek za uložení stavebního odpadu na skládce (skládkovné) z plastických hmot zatříděného do Katalogu odpadů pod kódem 17 02 03</t>
  </si>
  <si>
    <t>-438672350</t>
  </si>
  <si>
    <t>https://podminky.urs.cz/item/CS_URS_2023_02/997013813</t>
  </si>
  <si>
    <t>27</t>
  </si>
  <si>
    <t>997013861</t>
  </si>
  <si>
    <t>Poplatek za uložení stavebního odpadu na recyklační skládce (skládkovné) z prostého betonu zatříděného do Katalogu odpadů pod kódem 17 01 01</t>
  </si>
  <si>
    <t>1635136548</t>
  </si>
  <si>
    <t>https://podminky.urs.cz/item/CS_URS_2023_02/997013861</t>
  </si>
  <si>
    <t>0,432*2</t>
  </si>
  <si>
    <t>998</t>
  </si>
  <si>
    <t>Přesun hmot</t>
  </si>
  <si>
    <t>28</t>
  </si>
  <si>
    <t>998222012</t>
  </si>
  <si>
    <t>Přesun hmot pro tělovýchovné plochy dopravní vzdálenost do 200 m</t>
  </si>
  <si>
    <t>143976036</t>
  </si>
  <si>
    <t>https://podminky.urs.cz/item/CS_URS_2023_02/998222012</t>
  </si>
  <si>
    <t>PSV</t>
  </si>
  <si>
    <t>Práce a dodávky PSV</t>
  </si>
  <si>
    <t>767</t>
  </si>
  <si>
    <t>Konstrukce zámečnické</t>
  </si>
  <si>
    <t>29</t>
  </si>
  <si>
    <t>767996701</t>
  </si>
  <si>
    <t>Demontáž ostatních zámečnických konstrukcí řezáním o hmotnosti jednotlivých dílů do 50 kg</t>
  </si>
  <si>
    <t>kg</t>
  </si>
  <si>
    <t>1604237948</t>
  </si>
  <si>
    <t>https://podminky.urs.cz/item/CS_URS_2023_02/767996701</t>
  </si>
  <si>
    <t>50"sloupků sítě</t>
  </si>
  <si>
    <t>SO 2 - Nové oplocení</t>
  </si>
  <si>
    <t xml:space="preserve">    5 - Komunikace pozemní</t>
  </si>
  <si>
    <t xml:space="preserve">    6 - Úpravy povrchů, podlahy a osazování výplní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</si>
  <si>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</si>
  <si>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</si>
  <si>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-1185246138</t>
  </si>
  <si>
    <t>https://podminky.urs.cz/item/CS_URS_2023_02/113107122</t>
  </si>
  <si>
    <t>(1*0,5)*10"pro sloupky u asfaltové plochy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</si>
  <si>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</si>
  <si>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</si>
  <si>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577109991</t>
  </si>
  <si>
    <t>https://podminky.urs.cz/item/CS_URS_2023_02/113107142</t>
  </si>
  <si>
    <t>113204111</t>
  </si>
  <si>
    <t>Vytrhání obrub s vybouráním lože, s přemístěním hmot na skládku na vzdálenost do 3 m nebo s naložením na dopravní prostředek záhonových</t>
  </si>
  <si>
    <t>m</t>
  </si>
  <si>
    <t>566917757</t>
  </si>
  <si>
    <t>https://podminky.urs.cz/item/CS_URS_2023_02/113204111</t>
  </si>
  <si>
    <t>30,4+35+6,4+27,2</t>
  </si>
  <si>
    <t>131213701</t>
  </si>
  <si>
    <t>Hloubení nezapažených jam ručně s urovnáním dna do předepsaného profilu a spádu v hornině třídy těžitelnosti I skupiny 3 soudržných</t>
  </si>
  <si>
    <t>-1777050632</t>
  </si>
  <si>
    <t>https://podminky.urs.cz/item/CS_URS_2023_02/131213701</t>
  </si>
  <si>
    <t>(0,6*0,6*1)*(56-13-22)"u antukového hřiště - severo západní a jiho západní strana</t>
  </si>
  <si>
    <t>-1474276538</t>
  </si>
  <si>
    <t>(0,6*0,6*1)*(22)"u volejbal hřiště - severo východní a západní strana hřiště</t>
  </si>
  <si>
    <t>132211401</t>
  </si>
  <si>
    <t>Hloubená vykopávka pod základy ručně s přehozením výkopku na vzdálenost 3 m nebo s naložením na dopravní prostředek v hornině třídy těžitelnosti I skupiny 3</t>
  </si>
  <si>
    <t>-717739514</t>
  </si>
  <si>
    <t>https://podminky.urs.cz/item/CS_URS_2023_02/132211401</t>
  </si>
  <si>
    <t>(0,6*0,6*1)*(13)</t>
  </si>
  <si>
    <t>139911121</t>
  </si>
  <si>
    <t>Bourání konstrukcí v hloubených vykopávkách ručně s přemístěním suti na hromady na vzdálenost do 20 m nebo s naložením na dopravní prostředek z betonu prostého neprokládaného</t>
  </si>
  <si>
    <t>429830590</t>
  </si>
  <si>
    <t>https://podminky.urs.cz/item/CS_URS_2023_02/139911121</t>
  </si>
  <si>
    <t>(0,6*0,6*0,9)*5"základu sloupků</t>
  </si>
  <si>
    <t>139951121</t>
  </si>
  <si>
    <t>Bourání konstrukcí v hloubených vykopávkách strojně s přemístěním suti na hromady na vzdálenost do 20 m nebo s naložením na dopravní prostředek z betonu prostého neprokládaného</t>
  </si>
  <si>
    <t>1514405556</t>
  </si>
  <si>
    <t>https://podminky.urs.cz/item/CS_URS_2023_02/139951121</t>
  </si>
  <si>
    <t>(0,6*0,6*0,9)*(50-5)"základu sloupků</t>
  </si>
  <si>
    <t>-692063546</t>
  </si>
  <si>
    <t xml:space="preserve">7,56+7,92+4,68"vykopaná zemina </t>
  </si>
  <si>
    <t>1,376"zemina k zásypu</t>
  </si>
  <si>
    <t>Mezisoučet</t>
  </si>
  <si>
    <t>1,62+14,58"beton</t>
  </si>
  <si>
    <t>-1376871799</t>
  </si>
  <si>
    <t>-1,376"zemina k zásypu</t>
  </si>
  <si>
    <t>340525810</t>
  </si>
  <si>
    <t>34,984*40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</si>
  <si>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</si>
  <si>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</si>
  <si>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1592795744</t>
  </si>
  <si>
    <t>https://podminky.urs.cz/item/CS_URS_2023_02/167151101</t>
  </si>
  <si>
    <t>-781537129</t>
  </si>
  <si>
    <t>18,784*2 'Přepočtené koeficientem množství</t>
  </si>
  <si>
    <t>-1986311620</t>
  </si>
  <si>
    <t>174111101</t>
  </si>
  <si>
    <t>Zásyp sypaninou z jakékoliv horniny ručně s uložením výkopku ve vrstvách se zhutněním jam, šachet, rýh nebo kolem objektů v těchto vykopávkách</t>
  </si>
  <si>
    <t>1609421470</t>
  </si>
  <si>
    <t>https://podminky.urs.cz/item/CS_URS_2023_02/174111101</t>
  </si>
  <si>
    <t>(0,8*0,4)*0,1*(56-13)"zásyp zeminou patek</t>
  </si>
  <si>
    <t>275321411</t>
  </si>
  <si>
    <t>Základy z betonu železového (bez výztuže) patky z betonu bez zvláštních nároků na prostředí tř. C 20/25</t>
  </si>
  <si>
    <t>1571420691</t>
  </si>
  <si>
    <t>https://podminky.urs.cz/item/CS_URS_2023_02/275321411</t>
  </si>
  <si>
    <t>(0,8*0,6*0,9)*56"patky sloupů</t>
  </si>
  <si>
    <t>Montáž sloupků a vzpěr plotových ocelových trubkových nebo profilovaných výšky přes 2,6 do 3,6 m se zabetonováním do 0,08 m3 do připravených jamek</t>
  </si>
  <si>
    <t>-849387967</t>
  </si>
  <si>
    <t>55342168</t>
  </si>
  <si>
    <t>plotový sloupek pro svařované panely profilovaný oválný 70x100mm dl 3,0-3,5m povrchová úprava Pz a komaxit</t>
  </si>
  <si>
    <t>1938594124</t>
  </si>
  <si>
    <t>553421-bs</t>
  </si>
  <si>
    <t>systémové brankové sloupeky 60x60 mm dl 2,5 m včetně příslušenství, povrchová úprava Pz a komaxit</t>
  </si>
  <si>
    <t>pár</t>
  </si>
  <si>
    <t>1929972785</t>
  </si>
  <si>
    <t>348101210</t>
  </si>
  <si>
    <t>Osazení vrat nebo vrátek k oplocení na sloupky ocelové, plochy jednotlivě do 2 m2</t>
  </si>
  <si>
    <t>-1930633904</t>
  </si>
  <si>
    <t>https://podminky.urs.cz/item/CS_URS_2023_02/348101210</t>
  </si>
  <si>
    <t>159450-pb</t>
  </si>
  <si>
    <t>systémová branka plotová jednokřídlá s výplní z plotových panelů 1250x2000mm, povrchová úprava Pz a komaxit včetně pantů, kliky, zámku, klíčů</t>
  </si>
  <si>
    <t>-1880573443</t>
  </si>
  <si>
    <t>348121221</t>
  </si>
  <si>
    <t>Osazení podhrabových desek na ocelové sloupky, délky desek přes 2 do 3 m</t>
  </si>
  <si>
    <t>1314001289</t>
  </si>
  <si>
    <t>https://podminky.urs.cz/item/CS_URS_2023_02/348121221</t>
  </si>
  <si>
    <t>592325-pd</t>
  </si>
  <si>
    <t>betonová podhrabová deska 2510x400x35mm se zámkem 25mm na ukotvení sloupků profilovaných oválných 70x100mm</t>
  </si>
  <si>
    <t>-1964186206</t>
  </si>
  <si>
    <t>3481212-R</t>
  </si>
  <si>
    <t>Úprava podhrabových desek (zkracování a vyřezávání zámků) pro osazení do sloupků</t>
  </si>
  <si>
    <t>1409887967</t>
  </si>
  <si>
    <t>348171141</t>
  </si>
  <si>
    <t>Montáž oplocení z dílců kovových panelových svařovaných, na ocelové profilované sloupky, výšky do 1,0 m</t>
  </si>
  <si>
    <t>889182438</t>
  </si>
  <si>
    <t>https://podminky.urs.cz/item/CS_URS_2023_02/348171141</t>
  </si>
  <si>
    <t>1,5*2</t>
  </si>
  <si>
    <t>55342420</t>
  </si>
  <si>
    <t>plotový panel svařovaný v 0,5-1,0m š do 2,5m průměru drátu 6mm oka 55x200mm s dvojitým horizontálním drátem 8mm povrchová úprava PZ komaxit</t>
  </si>
  <si>
    <t>-1468063734</t>
  </si>
  <si>
    <t>348171152</t>
  </si>
  <si>
    <t>Montáž oplocení z dílců kovových panelových svařovaných, na ocelové profilované sloupky, výšky přes 2,5 m</t>
  </si>
  <si>
    <t>1879717906</t>
  </si>
  <si>
    <t>https://podminky.urs.cz/item/CS_URS_2023_02/348171152</t>
  </si>
  <si>
    <t>34,95+30,45+27,15+6,4+1,45+29,5-(1,25*2)</t>
  </si>
  <si>
    <t>55342424</t>
  </si>
  <si>
    <t>plotový panel svařovaný v 2,5-3,0m š do 2,5m průměru drátu 6mm oka 55x200mm s dvojitým horizontálním drátem 8mm povrchová úprava PZ komaxit</t>
  </si>
  <si>
    <t>-1402467438</t>
  </si>
  <si>
    <t>Komunikace pozemní</t>
  </si>
  <si>
    <t>566901141</t>
  </si>
  <si>
    <t>Vyspravení podkladu po překopech inženýrských sítí plochy do 15 m2 s rozprostřením a zhutněním kamenivem hrubým drceným tl. 100 mm</t>
  </si>
  <si>
    <t>-320799160</t>
  </si>
  <si>
    <t>https://podminky.urs.cz/item/CS_URS_2023_02/566901141</t>
  </si>
  <si>
    <t>30</t>
  </si>
  <si>
    <t>566901161</t>
  </si>
  <si>
    <t>Vyspravení podkladu po překopech inženýrských sítí plochy do 15 m2 s rozprostřením a zhutněním obalovaným kamenivem ACP (OK) tl. 100 mm</t>
  </si>
  <si>
    <t>668947218</t>
  </si>
  <si>
    <t>https://podminky.urs.cz/item/CS_URS_2023_02/566901161</t>
  </si>
  <si>
    <t>31</t>
  </si>
  <si>
    <t>572340111</t>
  </si>
  <si>
    <t>Vyspravení krytu komunikací po překopech inženýrských sítí plochy do 15 m2 asfaltovým betonem ACO (AB), po zhutnění tl. přes 30 do 50 mm</t>
  </si>
  <si>
    <t>-957349613</t>
  </si>
  <si>
    <t>https://podminky.urs.cz/item/CS_URS_2023_02/572340111</t>
  </si>
  <si>
    <t>32</t>
  </si>
  <si>
    <t>589116114</t>
  </si>
  <si>
    <t>Kryt ploch pro tělovýchovu jednovrstvový nebo dvouvrstvový s rozprostřením hmot, vlhčením a zhutněním antukový, o tl. přes 20 do 50 mm</t>
  </si>
  <si>
    <t>-1445694913</t>
  </si>
  <si>
    <t>https://podminky.urs.cz/item/CS_URS_2023_02/589116114</t>
  </si>
  <si>
    <t>(1,2*0,6)*(28+13)"oprava antuky u patek plotu</t>
  </si>
  <si>
    <t>Úpravy povrchů, podlahy a osazování výplní</t>
  </si>
  <si>
    <t>33</t>
  </si>
  <si>
    <t>629991001</t>
  </si>
  <si>
    <t>Zakrytí vnějších ploch před znečištěním včetně pozdějšího odkrytí ploch podélných rovných (např. chodníků) fólií položenou volně</t>
  </si>
  <si>
    <t>-1106160731</t>
  </si>
  <si>
    <t>https://podminky.urs.cz/item/CS_URS_2023_02/629991001</t>
  </si>
  <si>
    <t>50"pro uložení materiálu</t>
  </si>
  <si>
    <t>34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</si>
  <si>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</si>
  <si>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</si>
  <si>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-431942022</t>
  </si>
  <si>
    <t>https://podminky.urs.cz/item/CS_URS_2023_02/919732221</t>
  </si>
  <si>
    <t>(1+0,5*2)*10"pro sloupky u asfaltové plochy</t>
  </si>
  <si>
    <t>35</t>
  </si>
  <si>
    <t>919735113</t>
  </si>
  <si>
    <t>Řezání stávajícího živičného krytu nebo podkladu hloubky přes 100 do 150 mm</t>
  </si>
  <si>
    <t>1805660119</t>
  </si>
  <si>
    <t>https://podminky.urs.cz/item/CS_URS_2023_02/919735113</t>
  </si>
  <si>
    <t>36</t>
  </si>
  <si>
    <t>966071721</t>
  </si>
  <si>
    <t>Bourání plotových sloupků a vzpěr ocelových trubkových nebo profilovaných výšky do 2,50 m odřezáním</t>
  </si>
  <si>
    <t>1752585970</t>
  </si>
  <si>
    <t>https://podminky.urs.cz/item/CS_URS_2023_02/966071721</t>
  </si>
  <si>
    <t>50"sloupky</t>
  </si>
  <si>
    <t>6"vzpěry</t>
  </si>
  <si>
    <t>37</t>
  </si>
  <si>
    <t>966071823</t>
  </si>
  <si>
    <t>Rozebrání oplocení z pletiva drátěného se čtvercovými oky, výšky přes 2,0 do 4,0 m</t>
  </si>
  <si>
    <t>-1152504023</t>
  </si>
  <si>
    <t>https://podminky.urs.cz/item/CS_URS_2023_02/966071823</t>
  </si>
  <si>
    <t>30,4+35+29,5+6,4+27,2+1,5</t>
  </si>
  <si>
    <t>38</t>
  </si>
  <si>
    <t>966073810</t>
  </si>
  <si>
    <t>Rozebrání vrat a vrátek k oplocení plochy jednotlivě do 2 m2</t>
  </si>
  <si>
    <t>817352921</t>
  </si>
  <si>
    <t>https://podminky.urs.cz/item/CS_URS_2023_02/966073810</t>
  </si>
  <si>
    <t>39</t>
  </si>
  <si>
    <t>-501431850</t>
  </si>
  <si>
    <t>40</t>
  </si>
  <si>
    <t>706778608</t>
  </si>
  <si>
    <t>7,794*49 'Přepočtené koeficientem množství</t>
  </si>
  <si>
    <t>41</t>
  </si>
  <si>
    <t>-2047418543</t>
  </si>
  <si>
    <t>42</t>
  </si>
  <si>
    <t>997221861</t>
  </si>
  <si>
    <t>1245719313</t>
  </si>
  <si>
    <t>https://podminky.urs.cz/item/CS_URS_2023_02/997221861</t>
  </si>
  <si>
    <t>3,96"obrubníky</t>
  </si>
  <si>
    <t>16,2*2"základové patky stáv. oplocení</t>
  </si>
  <si>
    <t>43</t>
  </si>
  <si>
    <t>997221873</t>
  </si>
  <si>
    <t>-1820395860</t>
  </si>
  <si>
    <t>https://podminky.urs.cz/item/CS_URS_2023_02/997221873</t>
  </si>
  <si>
    <t>1,45"kamenivo</t>
  </si>
  <si>
    <t>44</t>
  </si>
  <si>
    <t>997221875</t>
  </si>
  <si>
    <t>Poplatek za uložení stavebního odpadu na recyklační skládce (skládkovné) asfaltového bez obsahu dehtu zatříděného do Katalogu odpadů pod kódem 17 03 02</t>
  </si>
  <si>
    <t>-657963623</t>
  </si>
  <si>
    <t>https://podminky.urs.cz/item/CS_URS_2023_02/997221875</t>
  </si>
  <si>
    <t>1,1"živice</t>
  </si>
  <si>
    <t>45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</si>
  <si>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</si>
  <si>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</si>
  <si>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97670659</t>
  </si>
  <si>
    <t>https://podminky.urs.cz/item/CS_URS_2023_02/998232110</t>
  </si>
  <si>
    <t>46</t>
  </si>
  <si>
    <t>998232121</t>
  </si>
  <si>
    <t>Přesun hmot pro oplocení se svislou nosnou konstrukcí zděnou z cihel, tvárnic, bloků, popř. kovovou nebo dřevěnou Příplatek k ceně za zvětšený přesun přes vymezenou největší dopravní vzdálenost do 1000 m</t>
  </si>
  <si>
    <t>-2021651547</t>
  </si>
  <si>
    <t>https://podminky.urs.cz/item/CS_URS_2023_02/998232121</t>
  </si>
  <si>
    <t>SO 3 - Tribuna</t>
  </si>
  <si>
    <t>131212531</t>
  </si>
  <si>
    <t>Hloubení jamek ručně objemu do 0,5 m3 s odhozením výkopku do 3 m nebo naložením na dopravní prostředek v hornině třídy těžitelnosti I skupiny 3 soudržných</t>
  </si>
  <si>
    <t>-2063206442</t>
  </si>
  <si>
    <t>https://podminky.urs.cz/item/CS_URS_2023_02/131212531</t>
  </si>
  <si>
    <t>(0,5*0,5*0,2)*12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</si>
  <si>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</si>
  <si>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</si>
  <si>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-817290120</t>
  </si>
  <si>
    <t>https://podminky.urs.cz/item/CS_URS_2023_02/162211311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</si>
  <si>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</si>
  <si>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</si>
  <si>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1874354998</t>
  </si>
  <si>
    <t>https://podminky.urs.cz/item/CS_URS_2023_02/162211319</t>
  </si>
  <si>
    <t>0,6*5 'Přepočtené koeficientem množství</t>
  </si>
  <si>
    <t>-586361084</t>
  </si>
  <si>
    <t>-710524401</t>
  </si>
  <si>
    <t>0,6*40 'Přepočtené koeficientem množství</t>
  </si>
  <si>
    <t>-484471004</t>
  </si>
  <si>
    <t>-957198635</t>
  </si>
  <si>
    <t>0,6*2 'Přepočtené koeficientem množství</t>
  </si>
  <si>
    <t>-1950570369</t>
  </si>
  <si>
    <t>271532213</t>
  </si>
  <si>
    <t>Podsyp pod základové konstrukce se zhutněním a urovnáním povrchu z kameniva hrubého, frakce 8 - 16 mm</t>
  </si>
  <si>
    <t>-117117032</t>
  </si>
  <si>
    <t>https://podminky.urs.cz/item/CS_URS_2023_02/271532213</t>
  </si>
  <si>
    <t>(0,5*0,5*0,15)*12</t>
  </si>
  <si>
    <t>596841220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</si>
  <si>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do 50 m2</t>
  </si>
  <si>
    <t>1491252393</t>
  </si>
  <si>
    <t>https://podminky.urs.cz/item/CS_URS_2023_02/596841220</t>
  </si>
  <si>
    <t>0,5*0,5*12</t>
  </si>
  <si>
    <t>59246003</t>
  </si>
  <si>
    <t>dlažba plošná betonová terasová hladká 500x500x50mm</t>
  </si>
  <si>
    <t>2041482106</t>
  </si>
  <si>
    <t>-1783780644</t>
  </si>
  <si>
    <t>7670000-T</t>
  </si>
  <si>
    <t>Dodávka a montáž tribuny pro venkovní sportoviště s plastovými sedačkami ve dvou řadách, rouměru cca délky 5,0 m a šířky 1,3 m</t>
  </si>
  <si>
    <t>-1524454766</t>
  </si>
  <si>
    <t>P</t>
  </si>
  <si>
    <t xml:space="preserve">Poznámka k položce:
- tribuna s plastovými sedadly
- konstrukce tribuny je vyrobena z ocelových profilů
- podest tribuny je z kovového roštu
- čelo schodů a podestu je uzavřené pozinkovaným plechem
- všechny kovové části jsou chráněny žárovým zinkováním
- tribuna je opatřena bezpečnostním zábradlím po stranách a na zadní straně
- sedadla bez opěradla nebo s opěradlem o výšce 32,5 cm
- osvědčení o schodě s normami EN
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</si>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</sst>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2002000" TargetMode="External" /><Relationship Id="rId2" Type="http://schemas.openxmlformats.org/officeDocument/2006/relationships/hyperlink" Target="https://podminky.urs.cz/item/CS_URS_2023_02/030001000" TargetMode="External" /><Relationship Id="rId3" Type="http://schemas.openxmlformats.org/officeDocument/2006/relationships/hyperlink" Target="https://podminky.urs.cz/item/CS_URS_2023_02/045002000" TargetMode="External" /><Relationship Id="rId4" Type="http://schemas.openxmlformats.org/officeDocument/2006/relationships/hyperlink" Target="https://podminky.urs.cz/item/CS_URS_2023_02/070001000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311171" TargetMode="External" /><Relationship Id="rId2" Type="http://schemas.openxmlformats.org/officeDocument/2006/relationships/hyperlink" Target="https://podminky.urs.cz/item/CS_URS_2023_02/122151103" TargetMode="External" /><Relationship Id="rId3" Type="http://schemas.openxmlformats.org/officeDocument/2006/relationships/hyperlink" Target="https://podminky.urs.cz/item/CS_URS_2023_02/122251102" TargetMode="External" /><Relationship Id="rId4" Type="http://schemas.openxmlformats.org/officeDocument/2006/relationships/hyperlink" Target="https://podminky.urs.cz/item/CS_URS_2023_02/129951121" TargetMode="External" /><Relationship Id="rId5" Type="http://schemas.openxmlformats.org/officeDocument/2006/relationships/hyperlink" Target="https://podminky.urs.cz/item/CS_URS_2023_02/131251100" TargetMode="External" /><Relationship Id="rId6" Type="http://schemas.openxmlformats.org/officeDocument/2006/relationships/hyperlink" Target="https://podminky.urs.cz/item/CS_URS_2023_02/162351103" TargetMode="External" /><Relationship Id="rId7" Type="http://schemas.openxmlformats.org/officeDocument/2006/relationships/hyperlink" Target="https://podminky.urs.cz/item/CS_URS_2023_02/162751117" TargetMode="External" /><Relationship Id="rId8" Type="http://schemas.openxmlformats.org/officeDocument/2006/relationships/hyperlink" Target="https://podminky.urs.cz/item/CS_URS_2023_02/162751119" TargetMode="External" /><Relationship Id="rId9" Type="http://schemas.openxmlformats.org/officeDocument/2006/relationships/hyperlink" Target="https://podminky.urs.cz/item/CS_URS_2023_02/167151111" TargetMode="External" /><Relationship Id="rId10" Type="http://schemas.openxmlformats.org/officeDocument/2006/relationships/hyperlink" Target="https://podminky.urs.cz/item/CS_URS_2023_02/171201231" TargetMode="External" /><Relationship Id="rId11" Type="http://schemas.openxmlformats.org/officeDocument/2006/relationships/hyperlink" Target="https://podminky.urs.cz/item/CS_URS_2023_02/171151111" TargetMode="External" /><Relationship Id="rId12" Type="http://schemas.openxmlformats.org/officeDocument/2006/relationships/hyperlink" Target="https://podminky.urs.cz/item/CS_URS_2023_02/171251201" TargetMode="External" /><Relationship Id="rId13" Type="http://schemas.openxmlformats.org/officeDocument/2006/relationships/hyperlink" Target="https://podminky.urs.cz/item/CS_URS_2023_02/181912112" TargetMode="External" /><Relationship Id="rId14" Type="http://schemas.openxmlformats.org/officeDocument/2006/relationships/hyperlink" Target="https://podminky.urs.cz/item/CS_URS_2023_02/182151111" TargetMode="External" /><Relationship Id="rId15" Type="http://schemas.openxmlformats.org/officeDocument/2006/relationships/hyperlink" Target="https://podminky.urs.cz/item/CS_URS_2023_02/271572211" TargetMode="External" /><Relationship Id="rId16" Type="http://schemas.openxmlformats.org/officeDocument/2006/relationships/hyperlink" Target="https://podminky.urs.cz/item/CS_URS_2023_02/275313711" TargetMode="External" /><Relationship Id="rId17" Type="http://schemas.openxmlformats.org/officeDocument/2006/relationships/hyperlink" Target="https://podminky.urs.cz/item/CS_URS_2023_02/275351121" TargetMode="External" /><Relationship Id="rId18" Type="http://schemas.openxmlformats.org/officeDocument/2006/relationships/hyperlink" Target="https://podminky.urs.cz/item/CS_URS_2023_02/275351122" TargetMode="External" /><Relationship Id="rId19" Type="http://schemas.openxmlformats.org/officeDocument/2006/relationships/hyperlink" Target="https://podminky.urs.cz/item/CS_URS_2023_02/919726122" TargetMode="External" /><Relationship Id="rId20" Type="http://schemas.openxmlformats.org/officeDocument/2006/relationships/hyperlink" Target="https://podminky.urs.cz/item/CS_URS_2023_02/997231111" TargetMode="External" /><Relationship Id="rId21" Type="http://schemas.openxmlformats.org/officeDocument/2006/relationships/hyperlink" Target="https://podminky.urs.cz/item/CS_URS_2023_02/997231119" TargetMode="External" /><Relationship Id="rId22" Type="http://schemas.openxmlformats.org/officeDocument/2006/relationships/hyperlink" Target="https://podminky.urs.cz/item/CS_URS_2023_02/997231511" TargetMode="External" /><Relationship Id="rId23" Type="http://schemas.openxmlformats.org/officeDocument/2006/relationships/hyperlink" Target="https://podminky.urs.cz/item/CS_URS_2023_02/997013813" TargetMode="External" /><Relationship Id="rId24" Type="http://schemas.openxmlformats.org/officeDocument/2006/relationships/hyperlink" Target="https://podminky.urs.cz/item/CS_URS_2023_02/997013861" TargetMode="External" /><Relationship Id="rId25" Type="http://schemas.openxmlformats.org/officeDocument/2006/relationships/hyperlink" Target="https://podminky.urs.cz/item/CS_URS_2023_02/998222012" TargetMode="External" /><Relationship Id="rId26" Type="http://schemas.openxmlformats.org/officeDocument/2006/relationships/hyperlink" Target="https://podminky.urs.cz/item/CS_URS_2023_02/767996701" TargetMode="External" /><Relationship Id="rId2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122" TargetMode="External" /><Relationship Id="rId2" Type="http://schemas.openxmlformats.org/officeDocument/2006/relationships/hyperlink" Target="https://podminky.urs.cz/item/CS_URS_2023_02/113107142" TargetMode="External" /><Relationship Id="rId3" Type="http://schemas.openxmlformats.org/officeDocument/2006/relationships/hyperlink" Target="https://podminky.urs.cz/item/CS_URS_2023_02/113204111" TargetMode="External" /><Relationship Id="rId4" Type="http://schemas.openxmlformats.org/officeDocument/2006/relationships/hyperlink" Target="https://podminky.urs.cz/item/CS_URS_2023_02/131213701" TargetMode="External" /><Relationship Id="rId5" Type="http://schemas.openxmlformats.org/officeDocument/2006/relationships/hyperlink" Target="https://podminky.urs.cz/item/CS_URS_2023_02/131251100" TargetMode="External" /><Relationship Id="rId6" Type="http://schemas.openxmlformats.org/officeDocument/2006/relationships/hyperlink" Target="https://podminky.urs.cz/item/CS_URS_2023_02/132211401" TargetMode="External" /><Relationship Id="rId7" Type="http://schemas.openxmlformats.org/officeDocument/2006/relationships/hyperlink" Target="https://podminky.urs.cz/item/CS_URS_2023_02/139911121" TargetMode="External" /><Relationship Id="rId8" Type="http://schemas.openxmlformats.org/officeDocument/2006/relationships/hyperlink" Target="https://podminky.urs.cz/item/CS_URS_2023_02/139951121" TargetMode="External" /><Relationship Id="rId9" Type="http://schemas.openxmlformats.org/officeDocument/2006/relationships/hyperlink" Target="https://podminky.urs.cz/item/CS_URS_2023_02/162351103" TargetMode="External" /><Relationship Id="rId10" Type="http://schemas.openxmlformats.org/officeDocument/2006/relationships/hyperlink" Target="https://podminky.urs.cz/item/CS_URS_2023_02/162751117" TargetMode="External" /><Relationship Id="rId11" Type="http://schemas.openxmlformats.org/officeDocument/2006/relationships/hyperlink" Target="https://podminky.urs.cz/item/CS_URS_2023_02/162751119" TargetMode="External" /><Relationship Id="rId12" Type="http://schemas.openxmlformats.org/officeDocument/2006/relationships/hyperlink" Target="https://podminky.urs.cz/item/CS_URS_2023_02/167151101" TargetMode="External" /><Relationship Id="rId13" Type="http://schemas.openxmlformats.org/officeDocument/2006/relationships/hyperlink" Target="https://podminky.urs.cz/item/CS_URS_2023_02/171201231" TargetMode="External" /><Relationship Id="rId14" Type="http://schemas.openxmlformats.org/officeDocument/2006/relationships/hyperlink" Target="https://podminky.urs.cz/item/CS_URS_2023_02/171251201" TargetMode="External" /><Relationship Id="rId15" Type="http://schemas.openxmlformats.org/officeDocument/2006/relationships/hyperlink" Target="https://podminky.urs.cz/item/CS_URS_2023_02/174111101" TargetMode="External" /><Relationship Id="rId16" Type="http://schemas.openxmlformats.org/officeDocument/2006/relationships/hyperlink" Target="https://podminky.urs.cz/item/CS_URS_2023_02/275321411" TargetMode="External" /><Relationship Id="rId17" Type="http://schemas.openxmlformats.org/officeDocument/2006/relationships/hyperlink" Target="https://podminky.urs.cz/item/CS_URS_2023_02/348101210" TargetMode="External" /><Relationship Id="rId18" Type="http://schemas.openxmlformats.org/officeDocument/2006/relationships/hyperlink" Target="https://podminky.urs.cz/item/CS_URS_2023_02/348121221" TargetMode="External" /><Relationship Id="rId19" Type="http://schemas.openxmlformats.org/officeDocument/2006/relationships/hyperlink" Target="https://podminky.urs.cz/item/CS_URS_2023_02/348171141" TargetMode="External" /><Relationship Id="rId20" Type="http://schemas.openxmlformats.org/officeDocument/2006/relationships/hyperlink" Target="https://podminky.urs.cz/item/CS_URS_2023_02/348171152" TargetMode="External" /><Relationship Id="rId21" Type="http://schemas.openxmlformats.org/officeDocument/2006/relationships/hyperlink" Target="https://podminky.urs.cz/item/CS_URS_2023_02/566901141" TargetMode="External" /><Relationship Id="rId22" Type="http://schemas.openxmlformats.org/officeDocument/2006/relationships/hyperlink" Target="https://podminky.urs.cz/item/CS_URS_2023_02/566901161" TargetMode="External" /><Relationship Id="rId23" Type="http://schemas.openxmlformats.org/officeDocument/2006/relationships/hyperlink" Target="https://podminky.urs.cz/item/CS_URS_2023_02/572340111" TargetMode="External" /><Relationship Id="rId24" Type="http://schemas.openxmlformats.org/officeDocument/2006/relationships/hyperlink" Target="https://podminky.urs.cz/item/CS_URS_2023_02/589116114" TargetMode="External" /><Relationship Id="rId25" Type="http://schemas.openxmlformats.org/officeDocument/2006/relationships/hyperlink" Target="https://podminky.urs.cz/item/CS_URS_2023_02/629991001" TargetMode="External" /><Relationship Id="rId26" Type="http://schemas.openxmlformats.org/officeDocument/2006/relationships/hyperlink" Target="https://podminky.urs.cz/item/CS_URS_2023_02/919732221" TargetMode="External" /><Relationship Id="rId27" Type="http://schemas.openxmlformats.org/officeDocument/2006/relationships/hyperlink" Target="https://podminky.urs.cz/item/CS_URS_2023_02/919735113" TargetMode="External" /><Relationship Id="rId28" Type="http://schemas.openxmlformats.org/officeDocument/2006/relationships/hyperlink" Target="https://podminky.urs.cz/item/CS_URS_2023_02/966071721" TargetMode="External" /><Relationship Id="rId29" Type="http://schemas.openxmlformats.org/officeDocument/2006/relationships/hyperlink" Target="https://podminky.urs.cz/item/CS_URS_2023_02/966071823" TargetMode="External" /><Relationship Id="rId30" Type="http://schemas.openxmlformats.org/officeDocument/2006/relationships/hyperlink" Target="https://podminky.urs.cz/item/CS_URS_2023_02/966073810" TargetMode="External" /><Relationship Id="rId31" Type="http://schemas.openxmlformats.org/officeDocument/2006/relationships/hyperlink" Target="https://podminky.urs.cz/item/CS_URS_2023_02/997231111" TargetMode="External" /><Relationship Id="rId32" Type="http://schemas.openxmlformats.org/officeDocument/2006/relationships/hyperlink" Target="https://podminky.urs.cz/item/CS_URS_2023_02/997231119" TargetMode="External" /><Relationship Id="rId33" Type="http://schemas.openxmlformats.org/officeDocument/2006/relationships/hyperlink" Target="https://podminky.urs.cz/item/CS_URS_2023_02/997231511" TargetMode="External" /><Relationship Id="rId34" Type="http://schemas.openxmlformats.org/officeDocument/2006/relationships/hyperlink" Target="https://podminky.urs.cz/item/CS_URS_2023_02/997221861" TargetMode="External" /><Relationship Id="rId35" Type="http://schemas.openxmlformats.org/officeDocument/2006/relationships/hyperlink" Target="https://podminky.urs.cz/item/CS_URS_2023_02/997221873" TargetMode="External" /><Relationship Id="rId36" Type="http://schemas.openxmlformats.org/officeDocument/2006/relationships/hyperlink" Target="https://podminky.urs.cz/item/CS_URS_2023_02/997221875" TargetMode="External" /><Relationship Id="rId37" Type="http://schemas.openxmlformats.org/officeDocument/2006/relationships/hyperlink" Target="https://podminky.urs.cz/item/CS_URS_2023_02/998232110" TargetMode="External" /><Relationship Id="rId38" Type="http://schemas.openxmlformats.org/officeDocument/2006/relationships/hyperlink" Target="https://podminky.urs.cz/item/CS_URS_2023_02/998232121" TargetMode="External" /><Relationship Id="rId3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1212531" TargetMode="External" /><Relationship Id="rId2" Type="http://schemas.openxmlformats.org/officeDocument/2006/relationships/hyperlink" Target="https://podminky.urs.cz/item/CS_URS_2023_02/162211311" TargetMode="External" /><Relationship Id="rId3" Type="http://schemas.openxmlformats.org/officeDocument/2006/relationships/hyperlink" Target="https://podminky.urs.cz/item/CS_URS_2023_02/162211319" TargetMode="External" /><Relationship Id="rId4" Type="http://schemas.openxmlformats.org/officeDocument/2006/relationships/hyperlink" Target="https://podminky.urs.cz/item/CS_URS_2023_02/162751117" TargetMode="External" /><Relationship Id="rId5" Type="http://schemas.openxmlformats.org/officeDocument/2006/relationships/hyperlink" Target="https://podminky.urs.cz/item/CS_URS_2023_02/162751119" TargetMode="External" /><Relationship Id="rId6" Type="http://schemas.openxmlformats.org/officeDocument/2006/relationships/hyperlink" Target="https://podminky.urs.cz/item/CS_URS_2023_02/167151101" TargetMode="External" /><Relationship Id="rId7" Type="http://schemas.openxmlformats.org/officeDocument/2006/relationships/hyperlink" Target="https://podminky.urs.cz/item/CS_URS_2023_02/171201231" TargetMode="External" /><Relationship Id="rId8" Type="http://schemas.openxmlformats.org/officeDocument/2006/relationships/hyperlink" Target="https://podminky.urs.cz/item/CS_URS_2023_02/171251201" TargetMode="External" /><Relationship Id="rId9" Type="http://schemas.openxmlformats.org/officeDocument/2006/relationships/hyperlink" Target="https://podminky.urs.cz/item/CS_URS_2023_02/271532213" TargetMode="External" /><Relationship Id="rId10" Type="http://schemas.openxmlformats.org/officeDocument/2006/relationships/hyperlink" Target="https://podminky.urs.cz/item/CS_URS_2023_02/596841220" TargetMode="External" /><Relationship Id="rId11" Type="http://schemas.openxmlformats.org/officeDocument/2006/relationships/hyperlink" Target="https://podminky.urs.cz/item/CS_URS_2023_02/998222012" TargetMode="External" /><Relationship Id="rId1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2023068-R1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Revitallizace beachvolejbalového kurtu na p.p.č.k. 1590/2, k.ú. Šluknov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p.p.č.k. 1590/1, 1590/2; k.ú. Šluknov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12. 10. 2023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Mesto Šluknov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 xml:space="preserve">ProProjekt s.r.o. 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>Martin Rousek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74</v>
      </c>
      <c r="BT54" s="110" t="s">
        <v>75</v>
      </c>
      <c r="BU54" s="111" t="s">
        <v>76</v>
      </c>
      <c r="BV54" s="110" t="s">
        <v>77</v>
      </c>
      <c r="BW54" s="110" t="s">
        <v>5</v>
      </c>
      <c r="BX54" s="110" t="s">
        <v>78</v>
      </c>
      <c r="CL54" s="110" t="s">
        <v>19</v>
      </c>
    </row>
    <row r="55" spans="1:91" s="7" customFormat="1" ht="16.5" customHeight="1">
      <c r="A55" s="112" t="s">
        <v>79</v>
      </c>
      <c r="B55" s="113"/>
      <c r="C55" s="114"/>
      <c r="D55" s="115" t="s">
        <v>80</v>
      </c>
      <c r="E55" s="115"/>
      <c r="F55" s="115"/>
      <c r="G55" s="115"/>
      <c r="H55" s="115"/>
      <c r="I55" s="116"/>
      <c r="J55" s="115" t="s">
        <v>81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0 - Vedlejší a ostatní...'!J30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82</v>
      </c>
      <c r="AR55" s="119"/>
      <c r="AS55" s="120">
        <v>0</v>
      </c>
      <c r="AT55" s="121">
        <f>ROUND(SUM(AV55:AW55),2)</f>
        <v>0</v>
      </c>
      <c r="AU55" s="122">
        <f>'SO 0 - Vedlejší a ostatní...'!P84</f>
        <v>0</v>
      </c>
      <c r="AV55" s="121">
        <f>'SO 0 - Vedlejší a ostatní...'!J33</f>
        <v>0</v>
      </c>
      <c r="AW55" s="121">
        <f>'SO 0 - Vedlejší a ostatní...'!J34</f>
        <v>0</v>
      </c>
      <c r="AX55" s="121">
        <f>'SO 0 - Vedlejší a ostatní...'!J35</f>
        <v>0</v>
      </c>
      <c r="AY55" s="121">
        <f>'SO 0 - Vedlejší a ostatní...'!J36</f>
        <v>0</v>
      </c>
      <c r="AZ55" s="121">
        <f>'SO 0 - Vedlejší a ostatní...'!F33</f>
        <v>0</v>
      </c>
      <c r="BA55" s="121">
        <f>'SO 0 - Vedlejší a ostatní...'!F34</f>
        <v>0</v>
      </c>
      <c r="BB55" s="121">
        <f>'SO 0 - Vedlejší a ostatní...'!F35</f>
        <v>0</v>
      </c>
      <c r="BC55" s="121">
        <f>'SO 0 - Vedlejší a ostatní...'!F36</f>
        <v>0</v>
      </c>
      <c r="BD55" s="123">
        <f>'SO 0 - Vedlejší a ostatní...'!F37</f>
        <v>0</v>
      </c>
      <c r="BE55" s="7"/>
      <c r="BT55" s="124" t="s">
        <v>83</v>
      </c>
      <c r="BV55" s="124" t="s">
        <v>77</v>
      </c>
      <c r="BW55" s="124" t="s">
        <v>84</v>
      </c>
      <c r="BX55" s="124" t="s">
        <v>5</v>
      </c>
      <c r="CL55" s="124" t="s">
        <v>19</v>
      </c>
      <c r="CM55" s="124" t="s">
        <v>85</v>
      </c>
    </row>
    <row r="56" spans="1:91" s="7" customFormat="1" ht="16.5" customHeight="1">
      <c r="A56" s="112" t="s">
        <v>79</v>
      </c>
      <c r="B56" s="113"/>
      <c r="C56" s="114"/>
      <c r="D56" s="115" t="s">
        <v>86</v>
      </c>
      <c r="E56" s="115"/>
      <c r="F56" s="115"/>
      <c r="G56" s="115"/>
      <c r="H56" s="115"/>
      <c r="I56" s="116"/>
      <c r="J56" s="115" t="s">
        <v>87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1 - Beachvolejbalový kurt'!J30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82</v>
      </c>
      <c r="AR56" s="119"/>
      <c r="AS56" s="120">
        <v>0</v>
      </c>
      <c r="AT56" s="121">
        <f>ROUND(SUM(AV56:AW56),2)</f>
        <v>0</v>
      </c>
      <c r="AU56" s="122">
        <f>'SO 1 - Beachvolejbalový kurt'!P88</f>
        <v>0</v>
      </c>
      <c r="AV56" s="121">
        <f>'SO 1 - Beachvolejbalový kurt'!J33</f>
        <v>0</v>
      </c>
      <c r="AW56" s="121">
        <f>'SO 1 - Beachvolejbalový kurt'!J34</f>
        <v>0</v>
      </c>
      <c r="AX56" s="121">
        <f>'SO 1 - Beachvolejbalový kurt'!J35</f>
        <v>0</v>
      </c>
      <c r="AY56" s="121">
        <f>'SO 1 - Beachvolejbalový kurt'!J36</f>
        <v>0</v>
      </c>
      <c r="AZ56" s="121">
        <f>'SO 1 - Beachvolejbalový kurt'!F33</f>
        <v>0</v>
      </c>
      <c r="BA56" s="121">
        <f>'SO 1 - Beachvolejbalový kurt'!F34</f>
        <v>0</v>
      </c>
      <c r="BB56" s="121">
        <f>'SO 1 - Beachvolejbalový kurt'!F35</f>
        <v>0</v>
      </c>
      <c r="BC56" s="121">
        <f>'SO 1 - Beachvolejbalový kurt'!F36</f>
        <v>0</v>
      </c>
      <c r="BD56" s="123">
        <f>'SO 1 - Beachvolejbalový kurt'!F37</f>
        <v>0</v>
      </c>
      <c r="BE56" s="7"/>
      <c r="BT56" s="124" t="s">
        <v>83</v>
      </c>
      <c r="BV56" s="124" t="s">
        <v>77</v>
      </c>
      <c r="BW56" s="124" t="s">
        <v>88</v>
      </c>
      <c r="BX56" s="124" t="s">
        <v>5</v>
      </c>
      <c r="CL56" s="124" t="s">
        <v>19</v>
      </c>
      <c r="CM56" s="124" t="s">
        <v>85</v>
      </c>
    </row>
    <row r="57" spans="1:91" s="7" customFormat="1" ht="16.5" customHeight="1">
      <c r="A57" s="112" t="s">
        <v>79</v>
      </c>
      <c r="B57" s="113"/>
      <c r="C57" s="114"/>
      <c r="D57" s="115" t="s">
        <v>89</v>
      </c>
      <c r="E57" s="115"/>
      <c r="F57" s="115"/>
      <c r="G57" s="115"/>
      <c r="H57" s="115"/>
      <c r="I57" s="116"/>
      <c r="J57" s="115" t="s">
        <v>90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2 - Nové oplocení'!J30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82</v>
      </c>
      <c r="AR57" s="119"/>
      <c r="AS57" s="120">
        <v>0</v>
      </c>
      <c r="AT57" s="121">
        <f>ROUND(SUM(AV57:AW57),2)</f>
        <v>0</v>
      </c>
      <c r="AU57" s="122">
        <f>'SO 2 - Nové oplocení'!P88</f>
        <v>0</v>
      </c>
      <c r="AV57" s="121">
        <f>'SO 2 - Nové oplocení'!J33</f>
        <v>0</v>
      </c>
      <c r="AW57" s="121">
        <f>'SO 2 - Nové oplocení'!J34</f>
        <v>0</v>
      </c>
      <c r="AX57" s="121">
        <f>'SO 2 - Nové oplocení'!J35</f>
        <v>0</v>
      </c>
      <c r="AY57" s="121">
        <f>'SO 2 - Nové oplocení'!J36</f>
        <v>0</v>
      </c>
      <c r="AZ57" s="121">
        <f>'SO 2 - Nové oplocení'!F33</f>
        <v>0</v>
      </c>
      <c r="BA57" s="121">
        <f>'SO 2 - Nové oplocení'!F34</f>
        <v>0</v>
      </c>
      <c r="BB57" s="121">
        <f>'SO 2 - Nové oplocení'!F35</f>
        <v>0</v>
      </c>
      <c r="BC57" s="121">
        <f>'SO 2 - Nové oplocení'!F36</f>
        <v>0</v>
      </c>
      <c r="BD57" s="123">
        <f>'SO 2 - Nové oplocení'!F37</f>
        <v>0</v>
      </c>
      <c r="BE57" s="7"/>
      <c r="BT57" s="124" t="s">
        <v>83</v>
      </c>
      <c r="BV57" s="124" t="s">
        <v>77</v>
      </c>
      <c r="BW57" s="124" t="s">
        <v>91</v>
      </c>
      <c r="BX57" s="124" t="s">
        <v>5</v>
      </c>
      <c r="CL57" s="124" t="s">
        <v>19</v>
      </c>
      <c r="CM57" s="124" t="s">
        <v>85</v>
      </c>
    </row>
    <row r="58" spans="1:91" s="7" customFormat="1" ht="16.5" customHeight="1">
      <c r="A58" s="112" t="s">
        <v>79</v>
      </c>
      <c r="B58" s="113"/>
      <c r="C58" s="114"/>
      <c r="D58" s="115" t="s">
        <v>92</v>
      </c>
      <c r="E58" s="115"/>
      <c r="F58" s="115"/>
      <c r="G58" s="115"/>
      <c r="H58" s="115"/>
      <c r="I58" s="116"/>
      <c r="J58" s="115" t="s">
        <v>93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3 - Tribuna'!J30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82</v>
      </c>
      <c r="AR58" s="119"/>
      <c r="AS58" s="125">
        <v>0</v>
      </c>
      <c r="AT58" s="126">
        <f>ROUND(SUM(AV58:AW58),2)</f>
        <v>0</v>
      </c>
      <c r="AU58" s="127">
        <f>'SO 3 - Tribuna'!P86</f>
        <v>0</v>
      </c>
      <c r="AV58" s="126">
        <f>'SO 3 - Tribuna'!J33</f>
        <v>0</v>
      </c>
      <c r="AW58" s="126">
        <f>'SO 3 - Tribuna'!J34</f>
        <v>0</v>
      </c>
      <c r="AX58" s="126">
        <f>'SO 3 - Tribuna'!J35</f>
        <v>0</v>
      </c>
      <c r="AY58" s="126">
        <f>'SO 3 - Tribuna'!J36</f>
        <v>0</v>
      </c>
      <c r="AZ58" s="126">
        <f>'SO 3 - Tribuna'!F33</f>
        <v>0</v>
      </c>
      <c r="BA58" s="126">
        <f>'SO 3 - Tribuna'!F34</f>
        <v>0</v>
      </c>
      <c r="BB58" s="126">
        <f>'SO 3 - Tribuna'!F35</f>
        <v>0</v>
      </c>
      <c r="BC58" s="126">
        <f>'SO 3 - Tribuna'!F36</f>
        <v>0</v>
      </c>
      <c r="BD58" s="128">
        <f>'SO 3 - Tribuna'!F37</f>
        <v>0</v>
      </c>
      <c r="BE58" s="7"/>
      <c r="BT58" s="124" t="s">
        <v>83</v>
      </c>
      <c r="BV58" s="124" t="s">
        <v>77</v>
      </c>
      <c r="BW58" s="124" t="s">
        <v>94</v>
      </c>
      <c r="BX58" s="124" t="s">
        <v>5</v>
      </c>
      <c r="CL58" s="124" t="s">
        <v>19</v>
      </c>
      <c r="CM58" s="124" t="s">
        <v>85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 - Vedlejší a ostatní...'!C2" display="/"/>
    <hyperlink ref="A56" location="'SO 1 - Beachvolejbalový kurt'!C2" display="/"/>
    <hyperlink ref="A57" location="'SO 2 - Nové oplocení'!C2" display="/"/>
    <hyperlink ref="A58" location="'SO 3 - Tribun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zakázky'!K6</f>
        <v>Revitallizace beachvolejbalového kurtu na p.p.č.k. 1590/2, k.ú. Šluknov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zakázky'!AN8</f>
        <v>12. 10. 2023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zakázky'!AN13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zakázky'!E14</f>
        <v>Vyplň údaj</v>
      </c>
      <c r="F18" s="137"/>
      <c r="G18" s="137"/>
      <c r="H18" s="137"/>
      <c r="I18" s="133" t="s">
        <v>29</v>
      </c>
      <c r="J18" s="34" t="str">
        <f>'Rekapitulace zakázky'!AN14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35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37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38</v>
      </c>
      <c r="F24" s="39"/>
      <c r="G24" s="39"/>
      <c r="H24" s="39"/>
      <c r="I24" s="133" t="s">
        <v>29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ROUND((SUM(BE84:BE97)),2)</f>
        <v>0</v>
      </c>
      <c r="G33" s="39"/>
      <c r="H33" s="39"/>
      <c r="I33" s="149">
        <v>0.21</v>
      </c>
      <c r="J33" s="148">
        <f>ROUND(((SUM(BE84:BE97))*I33),2)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ROUND((SUM(BF84:BF97)),2)</f>
        <v>0</v>
      </c>
      <c r="G34" s="39"/>
      <c r="H34" s="39"/>
      <c r="I34" s="149">
        <v>0.15</v>
      </c>
      <c r="J34" s="148">
        <f>ROUND(((SUM(BF84:BF97))*I34),2)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ROUND((SUM(BG84:BG97)),2)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ROUND((SUM(BH84:BH97)),2)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ROUND((SUM(BI84:BI97)),2)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Revitallizace beachvolejbalového kurtu na p.p.č.k. 1590/2, k.ú. Šluknov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p.p.č.k. 1590/1, 1590/2; k.ú. Šluknov</v>
      </c>
      <c r="G52" s="41"/>
      <c r="H52" s="41"/>
      <c r="I52" s="33" t="s">
        <v>23</v>
      </c>
      <c r="J52" s="73" t="str">
        <f>IF(J12="","",J12)</f>
        <v>12. 10. 2023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Mesto Šluknov</v>
      </c>
      <c r="G54" s="41"/>
      <c r="H54" s="41"/>
      <c r="I54" s="33" t="s">
        <v>32</v>
      </c>
      <c r="J54" s="37" t="str">
        <f>E21</f>
        <v xml:space="preserve">ProProjekt s.r.o.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>Martin Rousek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104</v>
      </c>
      <c r="E62" s="175"/>
      <c r="F62" s="175"/>
      <c r="G62" s="175"/>
      <c r="H62" s="175"/>
      <c r="I62" s="175"/>
      <c r="J62" s="176">
        <f>J89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105</v>
      </c>
      <c r="E63" s="175"/>
      <c r="F63" s="175"/>
      <c r="G63" s="175"/>
      <c r="H63" s="175"/>
      <c r="I63" s="175"/>
      <c r="J63" s="176">
        <f>J92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106</v>
      </c>
      <c r="E64" s="175"/>
      <c r="F64" s="175"/>
      <c r="G64" s="175"/>
      <c r="H64" s="175"/>
      <c r="I64" s="175"/>
      <c r="J64" s="176">
        <f>J95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107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Revitallizace beachvolejbalového kurtu na p.p.č.k. 1590/2, k.ú. Šluknov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96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SO 0 - Vedlejší a ostatní náklady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>p.p.č.k. 1590/1, 1590/2; k.ú. Šluknov</v>
      </c>
      <c r="G78" s="41"/>
      <c r="H78" s="41"/>
      <c r="I78" s="33" t="s">
        <v>23</v>
      </c>
      <c r="J78" s="73" t="str">
        <f>IF(J12="","",J12)</f>
        <v>12. 10. 2023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Mesto Šluknov</v>
      </c>
      <c r="G80" s="41"/>
      <c r="H80" s="41"/>
      <c r="I80" s="33" t="s">
        <v>32</v>
      </c>
      <c r="J80" s="37" t="str">
        <f>E21</f>
        <v xml:space="preserve">ProProjekt s.r.o.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30</v>
      </c>
      <c r="D81" s="41"/>
      <c r="E81" s="41"/>
      <c r="F81" s="28" t="str">
        <f>IF(E18="","",E18)</f>
        <v>Vyplň údaj</v>
      </c>
      <c r="G81" s="41"/>
      <c r="H81" s="41"/>
      <c r="I81" s="33" t="s">
        <v>37</v>
      </c>
      <c r="J81" s="37" t="str">
        <f>E24</f>
        <v>Martin Rousek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108</v>
      </c>
      <c r="D83" s="181" t="s">
        <v>60</v>
      </c>
      <c r="E83" s="181" t="s">
        <v>56</v>
      </c>
      <c r="F83" s="181" t="s">
        <v>57</v>
      </c>
      <c r="G83" s="181" t="s">
        <v>109</v>
      </c>
      <c r="H83" s="181" t="s">
        <v>110</v>
      </c>
      <c r="I83" s="181" t="s">
        <v>111</v>
      </c>
      <c r="J83" s="181" t="s">
        <v>100</v>
      </c>
      <c r="K83" s="182" t="s">
        <v>112</v>
      </c>
      <c r="L83" s="183"/>
      <c r="M83" s="93" t="s">
        <v>19</v>
      </c>
      <c r="N83" s="94" t="s">
        <v>45</v>
      </c>
      <c r="O83" s="94" t="s">
        <v>113</v>
      </c>
      <c r="P83" s="94" t="s">
        <v>114</v>
      </c>
      <c r="Q83" s="94" t="s">
        <v>115</v>
      </c>
      <c r="R83" s="94" t="s">
        <v>116</v>
      </c>
      <c r="S83" s="94" t="s">
        <v>117</v>
      </c>
      <c r="T83" s="95" t="s">
        <v>118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119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74</v>
      </c>
      <c r="AU84" s="18" t="s">
        <v>101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74</v>
      </c>
      <c r="E85" s="192" t="s">
        <v>120</v>
      </c>
      <c r="F85" s="192" t="s">
        <v>121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P86+P89+P92+P95</f>
        <v>0</v>
      </c>
      <c r="Q85" s="197"/>
      <c r="R85" s="198">
        <f>R86+R89+R92+R95</f>
        <v>0</v>
      </c>
      <c r="S85" s="197"/>
      <c r="T85" s="199">
        <f>T86+T89+T92+T95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122</v>
      </c>
      <c r="AT85" s="201" t="s">
        <v>74</v>
      </c>
      <c r="AU85" s="201" t="s">
        <v>75</v>
      </c>
      <c r="AY85" s="200" t="s">
        <v>123</v>
      </c>
      <c r="BK85" s="202">
        <f>BK86+BK89+BK92+BK95</f>
        <v>0</v>
      </c>
    </row>
    <row r="86" spans="1:63" s="12" customFormat="1" ht="22.8" customHeight="1">
      <c r="A86" s="12"/>
      <c r="B86" s="189"/>
      <c r="C86" s="190"/>
      <c r="D86" s="191" t="s">
        <v>74</v>
      </c>
      <c r="E86" s="203" t="s">
        <v>124</v>
      </c>
      <c r="F86" s="203" t="s">
        <v>125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SUM(P87:P88)</f>
        <v>0</v>
      </c>
      <c r="Q86" s="197"/>
      <c r="R86" s="198">
        <f>SUM(R87:R88)</f>
        <v>0</v>
      </c>
      <c r="S86" s="197"/>
      <c r="T86" s="199">
        <f>SUM(T87:T88)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122</v>
      </c>
      <c r="AT86" s="201" t="s">
        <v>74</v>
      </c>
      <c r="AU86" s="201" t="s">
        <v>83</v>
      </c>
      <c r="AY86" s="200" t="s">
        <v>123</v>
      </c>
      <c r="BK86" s="202">
        <f>SUM(BK87:BK88)</f>
        <v>0</v>
      </c>
    </row>
    <row r="87" spans="1:65" s="2" customFormat="1" ht="16.5" customHeight="1">
      <c r="A87" s="39"/>
      <c r="B87" s="40"/>
      <c r="C87" s="205" t="s">
        <v>83</v>
      </c>
      <c r="D87" s="205" t="s">
        <v>126</v>
      </c>
      <c r="E87" s="206" t="s">
        <v>127</v>
      </c>
      <c r="F87" s="207" t="s">
        <v>128</v>
      </c>
      <c r="G87" s="208" t="s">
        <v>129</v>
      </c>
      <c r="H87" s="209">
        <v>1</v>
      </c>
      <c r="I87" s="210"/>
      <c r="J87" s="211">
        <f>ROUND(I87*H87,2)</f>
        <v>0</v>
      </c>
      <c r="K87" s="207" t="s">
        <v>130</v>
      </c>
      <c r="L87" s="45"/>
      <c r="M87" s="212" t="s">
        <v>19</v>
      </c>
      <c r="N87" s="213" t="s">
        <v>46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131</v>
      </c>
      <c r="AT87" s="216" t="s">
        <v>126</v>
      </c>
      <c r="AU87" s="216" t="s">
        <v>85</v>
      </c>
      <c r="AY87" s="18" t="s">
        <v>123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83</v>
      </c>
      <c r="BK87" s="217">
        <f>ROUND(I87*H87,2)</f>
        <v>0</v>
      </c>
      <c r="BL87" s="18" t="s">
        <v>131</v>
      </c>
      <c r="BM87" s="216" t="s">
        <v>132</v>
      </c>
    </row>
    <row r="88" spans="1:47" s="2" customFormat="1" ht="12">
      <c r="A88" s="39"/>
      <c r="B88" s="40"/>
      <c r="C88" s="41"/>
      <c r="D88" s="218" t="s">
        <v>133</v>
      </c>
      <c r="E88" s="41"/>
      <c r="F88" s="219" t="s">
        <v>134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133</v>
      </c>
      <c r="AU88" s="18" t="s">
        <v>85</v>
      </c>
    </row>
    <row r="89" spans="1:63" s="12" customFormat="1" ht="22.8" customHeight="1">
      <c r="A89" s="12"/>
      <c r="B89" s="189"/>
      <c r="C89" s="190"/>
      <c r="D89" s="191" t="s">
        <v>74</v>
      </c>
      <c r="E89" s="203" t="s">
        <v>135</v>
      </c>
      <c r="F89" s="203" t="s">
        <v>136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SUM(P90:P91)</f>
        <v>0</v>
      </c>
      <c r="Q89" s="197"/>
      <c r="R89" s="198">
        <f>SUM(R90:R91)</f>
        <v>0</v>
      </c>
      <c r="S89" s="197"/>
      <c r="T89" s="199">
        <f>SUM(T90:T91)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122</v>
      </c>
      <c r="AT89" s="201" t="s">
        <v>74</v>
      </c>
      <c r="AU89" s="201" t="s">
        <v>83</v>
      </c>
      <c r="AY89" s="200" t="s">
        <v>123</v>
      </c>
      <c r="BK89" s="202">
        <f>SUM(BK90:BK91)</f>
        <v>0</v>
      </c>
    </row>
    <row r="90" spans="1:65" s="2" customFormat="1" ht="16.5" customHeight="1">
      <c r="A90" s="39"/>
      <c r="B90" s="40"/>
      <c r="C90" s="205" t="s">
        <v>85</v>
      </c>
      <c r="D90" s="205" t="s">
        <v>126</v>
      </c>
      <c r="E90" s="206" t="s">
        <v>137</v>
      </c>
      <c r="F90" s="207" t="s">
        <v>136</v>
      </c>
      <c r="G90" s="208" t="s">
        <v>129</v>
      </c>
      <c r="H90" s="209">
        <v>1</v>
      </c>
      <c r="I90" s="210"/>
      <c r="J90" s="211">
        <f>ROUND(I90*H90,2)</f>
        <v>0</v>
      </c>
      <c r="K90" s="207" t="s">
        <v>130</v>
      </c>
      <c r="L90" s="45"/>
      <c r="M90" s="212" t="s">
        <v>19</v>
      </c>
      <c r="N90" s="213" t="s">
        <v>46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131</v>
      </c>
      <c r="AT90" s="216" t="s">
        <v>126</v>
      </c>
      <c r="AU90" s="216" t="s">
        <v>85</v>
      </c>
      <c r="AY90" s="18" t="s">
        <v>123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83</v>
      </c>
      <c r="BK90" s="217">
        <f>ROUND(I90*H90,2)</f>
        <v>0</v>
      </c>
      <c r="BL90" s="18" t="s">
        <v>131</v>
      </c>
      <c r="BM90" s="216" t="s">
        <v>138</v>
      </c>
    </row>
    <row r="91" spans="1:47" s="2" customFormat="1" ht="12">
      <c r="A91" s="39"/>
      <c r="B91" s="40"/>
      <c r="C91" s="41"/>
      <c r="D91" s="218" t="s">
        <v>133</v>
      </c>
      <c r="E91" s="41"/>
      <c r="F91" s="219" t="s">
        <v>139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133</v>
      </c>
      <c r="AU91" s="18" t="s">
        <v>85</v>
      </c>
    </row>
    <row r="92" spans="1:63" s="12" customFormat="1" ht="22.8" customHeight="1">
      <c r="A92" s="12"/>
      <c r="B92" s="189"/>
      <c r="C92" s="190"/>
      <c r="D92" s="191" t="s">
        <v>74</v>
      </c>
      <c r="E92" s="203" t="s">
        <v>140</v>
      </c>
      <c r="F92" s="203" t="s">
        <v>141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SUM(P93:P94)</f>
        <v>0</v>
      </c>
      <c r="Q92" s="197"/>
      <c r="R92" s="198">
        <f>SUM(R93:R94)</f>
        <v>0</v>
      </c>
      <c r="S92" s="197"/>
      <c r="T92" s="199">
        <f>SUM(T93:T94)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122</v>
      </c>
      <c r="AT92" s="201" t="s">
        <v>74</v>
      </c>
      <c r="AU92" s="201" t="s">
        <v>83</v>
      </c>
      <c r="AY92" s="200" t="s">
        <v>123</v>
      </c>
      <c r="BK92" s="202">
        <f>SUM(BK93:BK94)</f>
        <v>0</v>
      </c>
    </row>
    <row r="93" spans="1:65" s="2" customFormat="1" ht="16.5" customHeight="1">
      <c r="A93" s="39"/>
      <c r="B93" s="40"/>
      <c r="C93" s="205" t="s">
        <v>142</v>
      </c>
      <c r="D93" s="205" t="s">
        <v>126</v>
      </c>
      <c r="E93" s="206" t="s">
        <v>143</v>
      </c>
      <c r="F93" s="207" t="s">
        <v>144</v>
      </c>
      <c r="G93" s="208" t="s">
        <v>129</v>
      </c>
      <c r="H93" s="209">
        <v>1</v>
      </c>
      <c r="I93" s="210"/>
      <c r="J93" s="211">
        <f>ROUND(I93*H93,2)</f>
        <v>0</v>
      </c>
      <c r="K93" s="207" t="s">
        <v>130</v>
      </c>
      <c r="L93" s="45"/>
      <c r="M93" s="212" t="s">
        <v>19</v>
      </c>
      <c r="N93" s="213" t="s">
        <v>46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131</v>
      </c>
      <c r="AT93" s="216" t="s">
        <v>126</v>
      </c>
      <c r="AU93" s="216" t="s">
        <v>85</v>
      </c>
      <c r="AY93" s="18" t="s">
        <v>123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83</v>
      </c>
      <c r="BK93" s="217">
        <f>ROUND(I93*H93,2)</f>
        <v>0</v>
      </c>
      <c r="BL93" s="18" t="s">
        <v>131</v>
      </c>
      <c r="BM93" s="216" t="s">
        <v>145</v>
      </c>
    </row>
    <row r="94" spans="1:47" s="2" customFormat="1" ht="12">
      <c r="A94" s="39"/>
      <c r="B94" s="40"/>
      <c r="C94" s="41"/>
      <c r="D94" s="218" t="s">
        <v>133</v>
      </c>
      <c r="E94" s="41"/>
      <c r="F94" s="219" t="s">
        <v>146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133</v>
      </c>
      <c r="AU94" s="18" t="s">
        <v>85</v>
      </c>
    </row>
    <row r="95" spans="1:63" s="12" customFormat="1" ht="22.8" customHeight="1">
      <c r="A95" s="12"/>
      <c r="B95" s="189"/>
      <c r="C95" s="190"/>
      <c r="D95" s="191" t="s">
        <v>74</v>
      </c>
      <c r="E95" s="203" t="s">
        <v>147</v>
      </c>
      <c r="F95" s="203" t="s">
        <v>148</v>
      </c>
      <c r="G95" s="190"/>
      <c r="H95" s="190"/>
      <c r="I95" s="193"/>
      <c r="J95" s="204">
        <f>BK95</f>
        <v>0</v>
      </c>
      <c r="K95" s="190"/>
      <c r="L95" s="195"/>
      <c r="M95" s="196"/>
      <c r="N95" s="197"/>
      <c r="O95" s="197"/>
      <c r="P95" s="198">
        <f>SUM(P96:P97)</f>
        <v>0</v>
      </c>
      <c r="Q95" s="197"/>
      <c r="R95" s="198">
        <f>SUM(R96:R97)</f>
        <v>0</v>
      </c>
      <c r="S95" s="197"/>
      <c r="T95" s="199">
        <f>SUM(T96:T97)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122</v>
      </c>
      <c r="AT95" s="201" t="s">
        <v>74</v>
      </c>
      <c r="AU95" s="201" t="s">
        <v>83</v>
      </c>
      <c r="AY95" s="200" t="s">
        <v>123</v>
      </c>
      <c r="BK95" s="202">
        <f>SUM(BK96:BK97)</f>
        <v>0</v>
      </c>
    </row>
    <row r="96" spans="1:65" s="2" customFormat="1" ht="16.5" customHeight="1">
      <c r="A96" s="39"/>
      <c r="B96" s="40"/>
      <c r="C96" s="205" t="s">
        <v>149</v>
      </c>
      <c r="D96" s="205" t="s">
        <v>126</v>
      </c>
      <c r="E96" s="206" t="s">
        <v>150</v>
      </c>
      <c r="F96" s="207" t="s">
        <v>148</v>
      </c>
      <c r="G96" s="208" t="s">
        <v>129</v>
      </c>
      <c r="H96" s="209">
        <v>1</v>
      </c>
      <c r="I96" s="210"/>
      <c r="J96" s="211">
        <f>ROUND(I96*H96,2)</f>
        <v>0</v>
      </c>
      <c r="K96" s="207" t="s">
        <v>130</v>
      </c>
      <c r="L96" s="45"/>
      <c r="M96" s="212" t="s">
        <v>19</v>
      </c>
      <c r="N96" s="213" t="s">
        <v>46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131</v>
      </c>
      <c r="AT96" s="216" t="s">
        <v>126</v>
      </c>
      <c r="AU96" s="216" t="s">
        <v>85</v>
      </c>
      <c r="AY96" s="18" t="s">
        <v>123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83</v>
      </c>
      <c r="BK96" s="217">
        <f>ROUND(I96*H96,2)</f>
        <v>0</v>
      </c>
      <c r="BL96" s="18" t="s">
        <v>131</v>
      </c>
      <c r="BM96" s="216" t="s">
        <v>151</v>
      </c>
    </row>
    <row r="97" spans="1:47" s="2" customFormat="1" ht="12">
      <c r="A97" s="39"/>
      <c r="B97" s="40"/>
      <c r="C97" s="41"/>
      <c r="D97" s="218" t="s">
        <v>133</v>
      </c>
      <c r="E97" s="41"/>
      <c r="F97" s="219" t="s">
        <v>152</v>
      </c>
      <c r="G97" s="41"/>
      <c r="H97" s="41"/>
      <c r="I97" s="220"/>
      <c r="J97" s="41"/>
      <c r="K97" s="41"/>
      <c r="L97" s="45"/>
      <c r="M97" s="223"/>
      <c r="N97" s="224"/>
      <c r="O97" s="225"/>
      <c r="P97" s="225"/>
      <c r="Q97" s="225"/>
      <c r="R97" s="225"/>
      <c r="S97" s="225"/>
      <c r="T97" s="22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133</v>
      </c>
      <c r="AU97" s="18" t="s">
        <v>85</v>
      </c>
    </row>
    <row r="98" spans="1:31" s="2" customFormat="1" ht="6.95" customHeight="1">
      <c r="A98" s="39"/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45"/>
      <c r="M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</sheetData>
  <sheetProtection password="CC35" sheet="1" objects="1" scenarios="1" formatColumns="0" formatRows="0" autoFilter="0"/>
  <autoFilter ref="C83:K9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2/012002000"/>
    <hyperlink ref="F91" r:id="rId2" display="https://podminky.urs.cz/item/CS_URS_2023_02/030001000"/>
    <hyperlink ref="F94" r:id="rId3" display="https://podminky.urs.cz/item/CS_URS_2023_02/045002000"/>
    <hyperlink ref="F97" r:id="rId4" display="https://podminky.urs.cz/item/CS_URS_2023_02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zakázky'!K6</f>
        <v>Revitallizace beachvolejbalového kurtu na p.p.č.k. 1590/2, k.ú. Šluknov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153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zakázky'!AN8</f>
        <v>12. 10. 2023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zakázky'!AN13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zakázky'!E14</f>
        <v>Vyplň údaj</v>
      </c>
      <c r="F18" s="137"/>
      <c r="G18" s="137"/>
      <c r="H18" s="137"/>
      <c r="I18" s="133" t="s">
        <v>29</v>
      </c>
      <c r="J18" s="34" t="str">
        <f>'Rekapitulace zakázky'!AN14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35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37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38</v>
      </c>
      <c r="F24" s="39"/>
      <c r="G24" s="39"/>
      <c r="H24" s="39"/>
      <c r="I24" s="133" t="s">
        <v>29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ROUND(J88,2)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ROUND((SUM(BE88:BE180)),2)</f>
        <v>0</v>
      </c>
      <c r="G33" s="39"/>
      <c r="H33" s="39"/>
      <c r="I33" s="149">
        <v>0.21</v>
      </c>
      <c r="J33" s="148">
        <f>ROUND(((SUM(BE88:BE180))*I33),2)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ROUND((SUM(BF88:BF180)),2)</f>
        <v>0</v>
      </c>
      <c r="G34" s="39"/>
      <c r="H34" s="39"/>
      <c r="I34" s="149">
        <v>0.15</v>
      </c>
      <c r="J34" s="148">
        <f>ROUND(((SUM(BF88:BF180))*I34),2)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ROUND((SUM(BG88:BG180)),2)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ROUND((SUM(BH88:BH180)),2)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ROUND((SUM(BI88:BI180)),2)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Revitallizace beachvolejbalového kurtu na p.p.č.k. 1590/2, k.ú. Šluknov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1 - Beachvolejbalový kurt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p.p.č.k. 1590/1, 1590/2; k.ú. Šluknov</v>
      </c>
      <c r="G52" s="41"/>
      <c r="H52" s="41"/>
      <c r="I52" s="33" t="s">
        <v>23</v>
      </c>
      <c r="J52" s="73" t="str">
        <f>IF(J12="","",J12)</f>
        <v>12. 10. 2023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Mesto Šluknov</v>
      </c>
      <c r="G54" s="41"/>
      <c r="H54" s="41"/>
      <c r="I54" s="33" t="s">
        <v>32</v>
      </c>
      <c r="J54" s="37" t="str">
        <f>E21</f>
        <v xml:space="preserve">ProProjekt s.r.o.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>Martin Rousek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154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155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156</v>
      </c>
      <c r="E62" s="175"/>
      <c r="F62" s="175"/>
      <c r="G62" s="175"/>
      <c r="H62" s="175"/>
      <c r="I62" s="175"/>
      <c r="J62" s="176">
        <f>J141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157</v>
      </c>
      <c r="E63" s="175"/>
      <c r="F63" s="175"/>
      <c r="G63" s="175"/>
      <c r="H63" s="175"/>
      <c r="I63" s="175"/>
      <c r="J63" s="176">
        <f>J153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158</v>
      </c>
      <c r="E64" s="175"/>
      <c r="F64" s="175"/>
      <c r="G64" s="175"/>
      <c r="H64" s="175"/>
      <c r="I64" s="175"/>
      <c r="J64" s="176">
        <f>J156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159</v>
      </c>
      <c r="E65" s="175"/>
      <c r="F65" s="175"/>
      <c r="G65" s="175"/>
      <c r="H65" s="175"/>
      <c r="I65" s="175"/>
      <c r="J65" s="176">
        <f>J160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160</v>
      </c>
      <c r="E66" s="175"/>
      <c r="F66" s="175"/>
      <c r="G66" s="175"/>
      <c r="H66" s="175"/>
      <c r="I66" s="175"/>
      <c r="J66" s="176">
        <f>J173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161</v>
      </c>
      <c r="E67" s="169"/>
      <c r="F67" s="169"/>
      <c r="G67" s="169"/>
      <c r="H67" s="169"/>
      <c r="I67" s="169"/>
      <c r="J67" s="170">
        <f>J176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162</v>
      </c>
      <c r="E68" s="175"/>
      <c r="F68" s="175"/>
      <c r="G68" s="175"/>
      <c r="H68" s="175"/>
      <c r="I68" s="175"/>
      <c r="J68" s="176">
        <f>J177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107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1" t="str">
        <f>E7</f>
        <v>Revitallizace beachvolejbalového kurtu na p.p.č.k. 1590/2, k.ú. Šluknov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96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SO 1 - Beachvolejbalový kurt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>p.p.č.k. 1590/1, 1590/2; k.ú. Šluknov</v>
      </c>
      <c r="G82" s="41"/>
      <c r="H82" s="41"/>
      <c r="I82" s="33" t="s">
        <v>23</v>
      </c>
      <c r="J82" s="73" t="str">
        <f>IF(J12="","",J12)</f>
        <v>12. 10. 2023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E15</f>
        <v>Mesto Šluknov</v>
      </c>
      <c r="G84" s="41"/>
      <c r="H84" s="41"/>
      <c r="I84" s="33" t="s">
        <v>32</v>
      </c>
      <c r="J84" s="37" t="str">
        <f>E21</f>
        <v xml:space="preserve">ProProjekt s.r.o. 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30</v>
      </c>
      <c r="D85" s="41"/>
      <c r="E85" s="41"/>
      <c r="F85" s="28" t="str">
        <f>IF(E18="","",E18)</f>
        <v>Vyplň údaj</v>
      </c>
      <c r="G85" s="41"/>
      <c r="H85" s="41"/>
      <c r="I85" s="33" t="s">
        <v>37</v>
      </c>
      <c r="J85" s="37" t="str">
        <f>E24</f>
        <v>Martin Rousek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8"/>
      <c r="B87" s="179"/>
      <c r="C87" s="180" t="s">
        <v>108</v>
      </c>
      <c r="D87" s="181" t="s">
        <v>60</v>
      </c>
      <c r="E87" s="181" t="s">
        <v>56</v>
      </c>
      <c r="F87" s="181" t="s">
        <v>57</v>
      </c>
      <c r="G87" s="181" t="s">
        <v>109</v>
      </c>
      <c r="H87" s="181" t="s">
        <v>110</v>
      </c>
      <c r="I87" s="181" t="s">
        <v>111</v>
      </c>
      <c r="J87" s="181" t="s">
        <v>100</v>
      </c>
      <c r="K87" s="182" t="s">
        <v>112</v>
      </c>
      <c r="L87" s="183"/>
      <c r="M87" s="93" t="s">
        <v>19</v>
      </c>
      <c r="N87" s="94" t="s">
        <v>45</v>
      </c>
      <c r="O87" s="94" t="s">
        <v>113</v>
      </c>
      <c r="P87" s="94" t="s">
        <v>114</v>
      </c>
      <c r="Q87" s="94" t="s">
        <v>115</v>
      </c>
      <c r="R87" s="94" t="s">
        <v>116</v>
      </c>
      <c r="S87" s="94" t="s">
        <v>117</v>
      </c>
      <c r="T87" s="95" t="s">
        <v>118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63" s="2" customFormat="1" ht="22.8" customHeight="1">
      <c r="A88" s="39"/>
      <c r="B88" s="40"/>
      <c r="C88" s="100" t="s">
        <v>119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P89+P176</f>
        <v>0</v>
      </c>
      <c r="Q88" s="97"/>
      <c r="R88" s="186">
        <f>R89+R176</f>
        <v>110.24357804</v>
      </c>
      <c r="S88" s="97"/>
      <c r="T88" s="187">
        <f>T89+T176</f>
        <v>0.5489600000000001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74</v>
      </c>
      <c r="AU88" s="18" t="s">
        <v>101</v>
      </c>
      <c r="BK88" s="188">
        <f>BK89+BK176</f>
        <v>0</v>
      </c>
    </row>
    <row r="89" spans="1:63" s="12" customFormat="1" ht="25.9" customHeight="1">
      <c r="A89" s="12"/>
      <c r="B89" s="189"/>
      <c r="C89" s="190"/>
      <c r="D89" s="191" t="s">
        <v>74</v>
      </c>
      <c r="E89" s="192" t="s">
        <v>163</v>
      </c>
      <c r="F89" s="192" t="s">
        <v>164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P90+P141+P153+P156+P160+P173</f>
        <v>0</v>
      </c>
      <c r="Q89" s="197"/>
      <c r="R89" s="198">
        <f>R90+R141+R153+R156+R160+R173</f>
        <v>110.24357804</v>
      </c>
      <c r="S89" s="197"/>
      <c r="T89" s="199">
        <f>T90+T141+T153+T156+T160+T173</f>
        <v>0.49896000000000007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83</v>
      </c>
      <c r="AT89" s="201" t="s">
        <v>74</v>
      </c>
      <c r="AU89" s="201" t="s">
        <v>75</v>
      </c>
      <c r="AY89" s="200" t="s">
        <v>123</v>
      </c>
      <c r="BK89" s="202">
        <f>BK90+BK141+BK153+BK156+BK160+BK173</f>
        <v>0</v>
      </c>
    </row>
    <row r="90" spans="1:63" s="12" customFormat="1" ht="22.8" customHeight="1">
      <c r="A90" s="12"/>
      <c r="B90" s="189"/>
      <c r="C90" s="190"/>
      <c r="D90" s="191" t="s">
        <v>74</v>
      </c>
      <c r="E90" s="203" t="s">
        <v>83</v>
      </c>
      <c r="F90" s="203" t="s">
        <v>165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SUM(P91:P140)</f>
        <v>0</v>
      </c>
      <c r="Q90" s="197"/>
      <c r="R90" s="198">
        <f>SUM(R91:R140)</f>
        <v>76.8</v>
      </c>
      <c r="S90" s="197"/>
      <c r="T90" s="199">
        <f>SUM(T91:T140)</f>
        <v>0.49896000000000007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83</v>
      </c>
      <c r="AT90" s="201" t="s">
        <v>74</v>
      </c>
      <c r="AU90" s="201" t="s">
        <v>83</v>
      </c>
      <c r="AY90" s="200" t="s">
        <v>123</v>
      </c>
      <c r="BK90" s="202">
        <f>SUM(BK91:BK140)</f>
        <v>0</v>
      </c>
    </row>
    <row r="91" spans="1:65" s="2" customFormat="1" ht="21.75" customHeight="1">
      <c r="A91" s="39"/>
      <c r="B91" s="40"/>
      <c r="C91" s="205" t="s">
        <v>83</v>
      </c>
      <c r="D91" s="205" t="s">
        <v>126</v>
      </c>
      <c r="E91" s="206" t="s">
        <v>166</v>
      </c>
      <c r="F91" s="207" t="s">
        <v>167</v>
      </c>
      <c r="G91" s="208" t="s">
        <v>168</v>
      </c>
      <c r="H91" s="209">
        <v>623.7</v>
      </c>
      <c r="I91" s="210"/>
      <c r="J91" s="211">
        <f>ROUND(I91*H91,2)</f>
        <v>0</v>
      </c>
      <c r="K91" s="207" t="s">
        <v>130</v>
      </c>
      <c r="L91" s="45"/>
      <c r="M91" s="212" t="s">
        <v>19</v>
      </c>
      <c r="N91" s="213" t="s">
        <v>46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0.0008</v>
      </c>
      <c r="T91" s="215">
        <f>S91*H91</f>
        <v>0.49896000000000007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149</v>
      </c>
      <c r="AT91" s="216" t="s">
        <v>126</v>
      </c>
      <c r="AU91" s="216" t="s">
        <v>85</v>
      </c>
      <c r="AY91" s="18" t="s">
        <v>123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83</v>
      </c>
      <c r="BK91" s="217">
        <f>ROUND(I91*H91,2)</f>
        <v>0</v>
      </c>
      <c r="BL91" s="18" t="s">
        <v>149</v>
      </c>
      <c r="BM91" s="216" t="s">
        <v>169</v>
      </c>
    </row>
    <row r="92" spans="1:47" s="2" customFormat="1" ht="12">
      <c r="A92" s="39"/>
      <c r="B92" s="40"/>
      <c r="C92" s="41"/>
      <c r="D92" s="218" t="s">
        <v>133</v>
      </c>
      <c r="E92" s="41"/>
      <c r="F92" s="219" t="s">
        <v>170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133</v>
      </c>
      <c r="AU92" s="18" t="s">
        <v>85</v>
      </c>
    </row>
    <row r="93" spans="1:51" s="13" customFormat="1" ht="12">
      <c r="A93" s="13"/>
      <c r="B93" s="227"/>
      <c r="C93" s="228"/>
      <c r="D93" s="229" t="s">
        <v>171</v>
      </c>
      <c r="E93" s="230" t="s">
        <v>19</v>
      </c>
      <c r="F93" s="231" t="s">
        <v>172</v>
      </c>
      <c r="G93" s="228"/>
      <c r="H93" s="232">
        <v>623.7</v>
      </c>
      <c r="I93" s="233"/>
      <c r="J93" s="228"/>
      <c r="K93" s="228"/>
      <c r="L93" s="234"/>
      <c r="M93" s="235"/>
      <c r="N93" s="236"/>
      <c r="O93" s="236"/>
      <c r="P93" s="236"/>
      <c r="Q93" s="236"/>
      <c r="R93" s="236"/>
      <c r="S93" s="236"/>
      <c r="T93" s="237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8" t="s">
        <v>171</v>
      </c>
      <c r="AU93" s="238" t="s">
        <v>85</v>
      </c>
      <c r="AV93" s="13" t="s">
        <v>85</v>
      </c>
      <c r="AW93" s="13" t="s">
        <v>36</v>
      </c>
      <c r="AX93" s="13" t="s">
        <v>83</v>
      </c>
      <c r="AY93" s="238" t="s">
        <v>123</v>
      </c>
    </row>
    <row r="94" spans="1:65" s="2" customFormat="1" ht="21.75" customHeight="1">
      <c r="A94" s="39"/>
      <c r="B94" s="40"/>
      <c r="C94" s="205" t="s">
        <v>85</v>
      </c>
      <c r="D94" s="205" t="s">
        <v>126</v>
      </c>
      <c r="E94" s="206" t="s">
        <v>173</v>
      </c>
      <c r="F94" s="207" t="s">
        <v>174</v>
      </c>
      <c r="G94" s="208" t="s">
        <v>175</v>
      </c>
      <c r="H94" s="209">
        <v>101.062</v>
      </c>
      <c r="I94" s="210"/>
      <c r="J94" s="211">
        <f>ROUND(I94*H94,2)</f>
        <v>0</v>
      </c>
      <c r="K94" s="207" t="s">
        <v>130</v>
      </c>
      <c r="L94" s="45"/>
      <c r="M94" s="212" t="s">
        <v>19</v>
      </c>
      <c r="N94" s="213" t="s">
        <v>46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149</v>
      </c>
      <c r="AT94" s="216" t="s">
        <v>126</v>
      </c>
      <c r="AU94" s="216" t="s">
        <v>85</v>
      </c>
      <c r="AY94" s="18" t="s">
        <v>123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83</v>
      </c>
      <c r="BK94" s="217">
        <f>ROUND(I94*H94,2)</f>
        <v>0</v>
      </c>
      <c r="BL94" s="18" t="s">
        <v>149</v>
      </c>
      <c r="BM94" s="216" t="s">
        <v>176</v>
      </c>
    </row>
    <row r="95" spans="1:47" s="2" customFormat="1" ht="12">
      <c r="A95" s="39"/>
      <c r="B95" s="40"/>
      <c r="C95" s="41"/>
      <c r="D95" s="218" t="s">
        <v>133</v>
      </c>
      <c r="E95" s="41"/>
      <c r="F95" s="219" t="s">
        <v>177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133</v>
      </c>
      <c r="AU95" s="18" t="s">
        <v>85</v>
      </c>
    </row>
    <row r="96" spans="1:51" s="13" customFormat="1" ht="12">
      <c r="A96" s="13"/>
      <c r="B96" s="227"/>
      <c r="C96" s="228"/>
      <c r="D96" s="229" t="s">
        <v>171</v>
      </c>
      <c r="E96" s="230" t="s">
        <v>19</v>
      </c>
      <c r="F96" s="231" t="s">
        <v>178</v>
      </c>
      <c r="G96" s="228"/>
      <c r="H96" s="232">
        <v>77.762</v>
      </c>
      <c r="I96" s="233"/>
      <c r="J96" s="228"/>
      <c r="K96" s="228"/>
      <c r="L96" s="234"/>
      <c r="M96" s="235"/>
      <c r="N96" s="236"/>
      <c r="O96" s="236"/>
      <c r="P96" s="236"/>
      <c r="Q96" s="236"/>
      <c r="R96" s="236"/>
      <c r="S96" s="236"/>
      <c r="T96" s="23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8" t="s">
        <v>171</v>
      </c>
      <c r="AU96" s="238" t="s">
        <v>85</v>
      </c>
      <c r="AV96" s="13" t="s">
        <v>85</v>
      </c>
      <c r="AW96" s="13" t="s">
        <v>36</v>
      </c>
      <c r="AX96" s="13" t="s">
        <v>75</v>
      </c>
      <c r="AY96" s="238" t="s">
        <v>123</v>
      </c>
    </row>
    <row r="97" spans="1:51" s="13" customFormat="1" ht="12">
      <c r="A97" s="13"/>
      <c r="B97" s="227"/>
      <c r="C97" s="228"/>
      <c r="D97" s="229" t="s">
        <v>171</v>
      </c>
      <c r="E97" s="230" t="s">
        <v>19</v>
      </c>
      <c r="F97" s="231" t="s">
        <v>179</v>
      </c>
      <c r="G97" s="228"/>
      <c r="H97" s="232">
        <v>22.4</v>
      </c>
      <c r="I97" s="233"/>
      <c r="J97" s="228"/>
      <c r="K97" s="228"/>
      <c r="L97" s="234"/>
      <c r="M97" s="235"/>
      <c r="N97" s="236"/>
      <c r="O97" s="236"/>
      <c r="P97" s="236"/>
      <c r="Q97" s="236"/>
      <c r="R97" s="236"/>
      <c r="S97" s="236"/>
      <c r="T97" s="237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8" t="s">
        <v>171</v>
      </c>
      <c r="AU97" s="238" t="s">
        <v>85</v>
      </c>
      <c r="AV97" s="13" t="s">
        <v>85</v>
      </c>
      <c r="AW97" s="13" t="s">
        <v>36</v>
      </c>
      <c r="AX97" s="13" t="s">
        <v>75</v>
      </c>
      <c r="AY97" s="238" t="s">
        <v>123</v>
      </c>
    </row>
    <row r="98" spans="1:51" s="13" customFormat="1" ht="12">
      <c r="A98" s="13"/>
      <c r="B98" s="227"/>
      <c r="C98" s="228"/>
      <c r="D98" s="229" t="s">
        <v>171</v>
      </c>
      <c r="E98" s="230" t="s">
        <v>19</v>
      </c>
      <c r="F98" s="231" t="s">
        <v>180</v>
      </c>
      <c r="G98" s="228"/>
      <c r="H98" s="232">
        <v>0.9</v>
      </c>
      <c r="I98" s="233"/>
      <c r="J98" s="228"/>
      <c r="K98" s="228"/>
      <c r="L98" s="234"/>
      <c r="M98" s="235"/>
      <c r="N98" s="236"/>
      <c r="O98" s="236"/>
      <c r="P98" s="236"/>
      <c r="Q98" s="236"/>
      <c r="R98" s="236"/>
      <c r="S98" s="236"/>
      <c r="T98" s="23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8" t="s">
        <v>171</v>
      </c>
      <c r="AU98" s="238" t="s">
        <v>85</v>
      </c>
      <c r="AV98" s="13" t="s">
        <v>85</v>
      </c>
      <c r="AW98" s="13" t="s">
        <v>36</v>
      </c>
      <c r="AX98" s="13" t="s">
        <v>75</v>
      </c>
      <c r="AY98" s="238" t="s">
        <v>123</v>
      </c>
    </row>
    <row r="99" spans="1:51" s="14" customFormat="1" ht="12">
      <c r="A99" s="14"/>
      <c r="B99" s="239"/>
      <c r="C99" s="240"/>
      <c r="D99" s="229" t="s">
        <v>171</v>
      </c>
      <c r="E99" s="241" t="s">
        <v>19</v>
      </c>
      <c r="F99" s="242" t="s">
        <v>181</v>
      </c>
      <c r="G99" s="240"/>
      <c r="H99" s="243">
        <v>101.06200000000001</v>
      </c>
      <c r="I99" s="244"/>
      <c r="J99" s="240"/>
      <c r="K99" s="240"/>
      <c r="L99" s="245"/>
      <c r="M99" s="246"/>
      <c r="N99" s="247"/>
      <c r="O99" s="247"/>
      <c r="P99" s="247"/>
      <c r="Q99" s="247"/>
      <c r="R99" s="247"/>
      <c r="S99" s="247"/>
      <c r="T99" s="248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9" t="s">
        <v>171</v>
      </c>
      <c r="AU99" s="249" t="s">
        <v>85</v>
      </c>
      <c r="AV99" s="14" t="s">
        <v>149</v>
      </c>
      <c r="AW99" s="14" t="s">
        <v>36</v>
      </c>
      <c r="AX99" s="14" t="s">
        <v>83</v>
      </c>
      <c r="AY99" s="249" t="s">
        <v>123</v>
      </c>
    </row>
    <row r="100" spans="1:65" s="2" customFormat="1" ht="21.75" customHeight="1">
      <c r="A100" s="39"/>
      <c r="B100" s="40"/>
      <c r="C100" s="205" t="s">
        <v>142</v>
      </c>
      <c r="D100" s="205" t="s">
        <v>126</v>
      </c>
      <c r="E100" s="206" t="s">
        <v>182</v>
      </c>
      <c r="F100" s="207" t="s">
        <v>183</v>
      </c>
      <c r="G100" s="208" t="s">
        <v>175</v>
      </c>
      <c r="H100" s="209">
        <v>28</v>
      </c>
      <c r="I100" s="210"/>
      <c r="J100" s="211">
        <f>ROUND(I100*H100,2)</f>
        <v>0</v>
      </c>
      <c r="K100" s="207" t="s">
        <v>130</v>
      </c>
      <c r="L100" s="45"/>
      <c r="M100" s="212" t="s">
        <v>19</v>
      </c>
      <c r="N100" s="213" t="s">
        <v>46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149</v>
      </c>
      <c r="AT100" s="216" t="s">
        <v>126</v>
      </c>
      <c r="AU100" s="216" t="s">
        <v>85</v>
      </c>
      <c r="AY100" s="18" t="s">
        <v>123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83</v>
      </c>
      <c r="BK100" s="217">
        <f>ROUND(I100*H100,2)</f>
        <v>0</v>
      </c>
      <c r="BL100" s="18" t="s">
        <v>149</v>
      </c>
      <c r="BM100" s="216" t="s">
        <v>184</v>
      </c>
    </row>
    <row r="101" spans="1:47" s="2" customFormat="1" ht="12">
      <c r="A101" s="39"/>
      <c r="B101" s="40"/>
      <c r="C101" s="41"/>
      <c r="D101" s="218" t="s">
        <v>133</v>
      </c>
      <c r="E101" s="41"/>
      <c r="F101" s="219" t="s">
        <v>185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133</v>
      </c>
      <c r="AU101" s="18" t="s">
        <v>85</v>
      </c>
    </row>
    <row r="102" spans="1:51" s="13" customFormat="1" ht="12">
      <c r="A102" s="13"/>
      <c r="B102" s="227"/>
      <c r="C102" s="228"/>
      <c r="D102" s="229" t="s">
        <v>171</v>
      </c>
      <c r="E102" s="230" t="s">
        <v>19</v>
      </c>
      <c r="F102" s="231" t="s">
        <v>186</v>
      </c>
      <c r="G102" s="228"/>
      <c r="H102" s="232">
        <v>28</v>
      </c>
      <c r="I102" s="233"/>
      <c r="J102" s="228"/>
      <c r="K102" s="228"/>
      <c r="L102" s="234"/>
      <c r="M102" s="235"/>
      <c r="N102" s="236"/>
      <c r="O102" s="236"/>
      <c r="P102" s="236"/>
      <c r="Q102" s="236"/>
      <c r="R102" s="236"/>
      <c r="S102" s="236"/>
      <c r="T102" s="237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8" t="s">
        <v>171</v>
      </c>
      <c r="AU102" s="238" t="s">
        <v>85</v>
      </c>
      <c r="AV102" s="13" t="s">
        <v>85</v>
      </c>
      <c r="AW102" s="13" t="s">
        <v>36</v>
      </c>
      <c r="AX102" s="13" t="s">
        <v>83</v>
      </c>
      <c r="AY102" s="238" t="s">
        <v>123</v>
      </c>
    </row>
    <row r="103" spans="1:65" s="2" customFormat="1" ht="33" customHeight="1">
      <c r="A103" s="39"/>
      <c r="B103" s="40"/>
      <c r="C103" s="205" t="s">
        <v>149</v>
      </c>
      <c r="D103" s="205" t="s">
        <v>126</v>
      </c>
      <c r="E103" s="206" t="s">
        <v>187</v>
      </c>
      <c r="F103" s="207" t="s">
        <v>188</v>
      </c>
      <c r="G103" s="208" t="s">
        <v>175</v>
      </c>
      <c r="H103" s="209">
        <v>0.432</v>
      </c>
      <c r="I103" s="210"/>
      <c r="J103" s="211">
        <f>ROUND(I103*H103,2)</f>
        <v>0</v>
      </c>
      <c r="K103" s="207" t="s">
        <v>130</v>
      </c>
      <c r="L103" s="45"/>
      <c r="M103" s="212" t="s">
        <v>19</v>
      </c>
      <c r="N103" s="213" t="s">
        <v>46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149</v>
      </c>
      <c r="AT103" s="216" t="s">
        <v>126</v>
      </c>
      <c r="AU103" s="216" t="s">
        <v>85</v>
      </c>
      <c r="AY103" s="18" t="s">
        <v>123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83</v>
      </c>
      <c r="BK103" s="217">
        <f>ROUND(I103*H103,2)</f>
        <v>0</v>
      </c>
      <c r="BL103" s="18" t="s">
        <v>149</v>
      </c>
      <c r="BM103" s="216" t="s">
        <v>189</v>
      </c>
    </row>
    <row r="104" spans="1:47" s="2" customFormat="1" ht="12">
      <c r="A104" s="39"/>
      <c r="B104" s="40"/>
      <c r="C104" s="41"/>
      <c r="D104" s="218" t="s">
        <v>133</v>
      </c>
      <c r="E104" s="41"/>
      <c r="F104" s="219" t="s">
        <v>190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133</v>
      </c>
      <c r="AU104" s="18" t="s">
        <v>85</v>
      </c>
    </row>
    <row r="105" spans="1:51" s="13" customFormat="1" ht="12">
      <c r="A105" s="13"/>
      <c r="B105" s="227"/>
      <c r="C105" s="228"/>
      <c r="D105" s="229" t="s">
        <v>171</v>
      </c>
      <c r="E105" s="230" t="s">
        <v>19</v>
      </c>
      <c r="F105" s="231" t="s">
        <v>191</v>
      </c>
      <c r="G105" s="228"/>
      <c r="H105" s="232">
        <v>0.432</v>
      </c>
      <c r="I105" s="233"/>
      <c r="J105" s="228"/>
      <c r="K105" s="228"/>
      <c r="L105" s="234"/>
      <c r="M105" s="235"/>
      <c r="N105" s="236"/>
      <c r="O105" s="236"/>
      <c r="P105" s="236"/>
      <c r="Q105" s="236"/>
      <c r="R105" s="236"/>
      <c r="S105" s="236"/>
      <c r="T105" s="23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8" t="s">
        <v>171</v>
      </c>
      <c r="AU105" s="238" t="s">
        <v>85</v>
      </c>
      <c r="AV105" s="13" t="s">
        <v>85</v>
      </c>
      <c r="AW105" s="13" t="s">
        <v>36</v>
      </c>
      <c r="AX105" s="13" t="s">
        <v>83</v>
      </c>
      <c r="AY105" s="238" t="s">
        <v>123</v>
      </c>
    </row>
    <row r="106" spans="1:65" s="2" customFormat="1" ht="24.15" customHeight="1">
      <c r="A106" s="39"/>
      <c r="B106" s="40"/>
      <c r="C106" s="205" t="s">
        <v>122</v>
      </c>
      <c r="D106" s="205" t="s">
        <v>126</v>
      </c>
      <c r="E106" s="206" t="s">
        <v>192</v>
      </c>
      <c r="F106" s="207" t="s">
        <v>193</v>
      </c>
      <c r="G106" s="208" t="s">
        <v>175</v>
      </c>
      <c r="H106" s="209">
        <v>1.152</v>
      </c>
      <c r="I106" s="210"/>
      <c r="J106" s="211">
        <f>ROUND(I106*H106,2)</f>
        <v>0</v>
      </c>
      <c r="K106" s="207" t="s">
        <v>130</v>
      </c>
      <c r="L106" s="45"/>
      <c r="M106" s="212" t="s">
        <v>19</v>
      </c>
      <c r="N106" s="213" t="s">
        <v>46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149</v>
      </c>
      <c r="AT106" s="216" t="s">
        <v>126</v>
      </c>
      <c r="AU106" s="216" t="s">
        <v>85</v>
      </c>
      <c r="AY106" s="18" t="s">
        <v>123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83</v>
      </c>
      <c r="BK106" s="217">
        <f>ROUND(I106*H106,2)</f>
        <v>0</v>
      </c>
      <c r="BL106" s="18" t="s">
        <v>149</v>
      </c>
      <c r="BM106" s="216" t="s">
        <v>194</v>
      </c>
    </row>
    <row r="107" spans="1:47" s="2" customFormat="1" ht="12">
      <c r="A107" s="39"/>
      <c r="B107" s="40"/>
      <c r="C107" s="41"/>
      <c r="D107" s="218" t="s">
        <v>133</v>
      </c>
      <c r="E107" s="41"/>
      <c r="F107" s="219" t="s">
        <v>195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133</v>
      </c>
      <c r="AU107" s="18" t="s">
        <v>85</v>
      </c>
    </row>
    <row r="108" spans="1:51" s="13" customFormat="1" ht="12">
      <c r="A108" s="13"/>
      <c r="B108" s="227"/>
      <c r="C108" s="228"/>
      <c r="D108" s="229" t="s">
        <v>171</v>
      </c>
      <c r="E108" s="230" t="s">
        <v>19</v>
      </c>
      <c r="F108" s="231" t="s">
        <v>196</v>
      </c>
      <c r="G108" s="228"/>
      <c r="H108" s="232">
        <v>1.152</v>
      </c>
      <c r="I108" s="233"/>
      <c r="J108" s="228"/>
      <c r="K108" s="228"/>
      <c r="L108" s="234"/>
      <c r="M108" s="235"/>
      <c r="N108" s="236"/>
      <c r="O108" s="236"/>
      <c r="P108" s="236"/>
      <c r="Q108" s="236"/>
      <c r="R108" s="236"/>
      <c r="S108" s="236"/>
      <c r="T108" s="23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8" t="s">
        <v>171</v>
      </c>
      <c r="AU108" s="238" t="s">
        <v>85</v>
      </c>
      <c r="AV108" s="13" t="s">
        <v>85</v>
      </c>
      <c r="AW108" s="13" t="s">
        <v>36</v>
      </c>
      <c r="AX108" s="13" t="s">
        <v>83</v>
      </c>
      <c r="AY108" s="238" t="s">
        <v>123</v>
      </c>
    </row>
    <row r="109" spans="1:65" s="2" customFormat="1" ht="37.8" customHeight="1">
      <c r="A109" s="39"/>
      <c r="B109" s="40"/>
      <c r="C109" s="205" t="s">
        <v>197</v>
      </c>
      <c r="D109" s="205" t="s">
        <v>126</v>
      </c>
      <c r="E109" s="206" t="s">
        <v>198</v>
      </c>
      <c r="F109" s="207" t="s">
        <v>199</v>
      </c>
      <c r="G109" s="208" t="s">
        <v>175</v>
      </c>
      <c r="H109" s="209">
        <v>130.646</v>
      </c>
      <c r="I109" s="210"/>
      <c r="J109" s="211">
        <f>ROUND(I109*H109,2)</f>
        <v>0</v>
      </c>
      <c r="K109" s="207" t="s">
        <v>130</v>
      </c>
      <c r="L109" s="45"/>
      <c r="M109" s="212" t="s">
        <v>19</v>
      </c>
      <c r="N109" s="213" t="s">
        <v>46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149</v>
      </c>
      <c r="AT109" s="216" t="s">
        <v>126</v>
      </c>
      <c r="AU109" s="216" t="s">
        <v>85</v>
      </c>
      <c r="AY109" s="18" t="s">
        <v>123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83</v>
      </c>
      <c r="BK109" s="217">
        <f>ROUND(I109*H109,2)</f>
        <v>0</v>
      </c>
      <c r="BL109" s="18" t="s">
        <v>149</v>
      </c>
      <c r="BM109" s="216" t="s">
        <v>200</v>
      </c>
    </row>
    <row r="110" spans="1:47" s="2" customFormat="1" ht="12">
      <c r="A110" s="39"/>
      <c r="B110" s="40"/>
      <c r="C110" s="41"/>
      <c r="D110" s="218" t="s">
        <v>133</v>
      </c>
      <c r="E110" s="41"/>
      <c r="F110" s="219" t="s">
        <v>201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133</v>
      </c>
      <c r="AU110" s="18" t="s">
        <v>85</v>
      </c>
    </row>
    <row r="111" spans="1:51" s="13" customFormat="1" ht="12">
      <c r="A111" s="13"/>
      <c r="B111" s="227"/>
      <c r="C111" s="228"/>
      <c r="D111" s="229" t="s">
        <v>171</v>
      </c>
      <c r="E111" s="230" t="s">
        <v>19</v>
      </c>
      <c r="F111" s="231" t="s">
        <v>202</v>
      </c>
      <c r="G111" s="228"/>
      <c r="H111" s="232">
        <v>0.432</v>
      </c>
      <c r="I111" s="233"/>
      <c r="J111" s="228"/>
      <c r="K111" s="228"/>
      <c r="L111" s="234"/>
      <c r="M111" s="235"/>
      <c r="N111" s="236"/>
      <c r="O111" s="236"/>
      <c r="P111" s="236"/>
      <c r="Q111" s="236"/>
      <c r="R111" s="236"/>
      <c r="S111" s="236"/>
      <c r="T111" s="23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8" t="s">
        <v>171</v>
      </c>
      <c r="AU111" s="238" t="s">
        <v>85</v>
      </c>
      <c r="AV111" s="13" t="s">
        <v>85</v>
      </c>
      <c r="AW111" s="13" t="s">
        <v>36</v>
      </c>
      <c r="AX111" s="13" t="s">
        <v>75</v>
      </c>
      <c r="AY111" s="238" t="s">
        <v>123</v>
      </c>
    </row>
    <row r="112" spans="1:51" s="13" customFormat="1" ht="12">
      <c r="A112" s="13"/>
      <c r="B112" s="227"/>
      <c r="C112" s="228"/>
      <c r="D112" s="229" t="s">
        <v>171</v>
      </c>
      <c r="E112" s="230" t="s">
        <v>19</v>
      </c>
      <c r="F112" s="231" t="s">
        <v>203</v>
      </c>
      <c r="G112" s="228"/>
      <c r="H112" s="232">
        <v>130.214</v>
      </c>
      <c r="I112" s="233"/>
      <c r="J112" s="228"/>
      <c r="K112" s="228"/>
      <c r="L112" s="234"/>
      <c r="M112" s="235"/>
      <c r="N112" s="236"/>
      <c r="O112" s="236"/>
      <c r="P112" s="236"/>
      <c r="Q112" s="236"/>
      <c r="R112" s="236"/>
      <c r="S112" s="236"/>
      <c r="T112" s="23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8" t="s">
        <v>171</v>
      </c>
      <c r="AU112" s="238" t="s">
        <v>85</v>
      </c>
      <c r="AV112" s="13" t="s">
        <v>85</v>
      </c>
      <c r="AW112" s="13" t="s">
        <v>36</v>
      </c>
      <c r="AX112" s="13" t="s">
        <v>75</v>
      </c>
      <c r="AY112" s="238" t="s">
        <v>123</v>
      </c>
    </row>
    <row r="113" spans="1:51" s="14" customFormat="1" ht="12">
      <c r="A113" s="14"/>
      <c r="B113" s="239"/>
      <c r="C113" s="240"/>
      <c r="D113" s="229" t="s">
        <v>171</v>
      </c>
      <c r="E113" s="241" t="s">
        <v>19</v>
      </c>
      <c r="F113" s="242" t="s">
        <v>181</v>
      </c>
      <c r="G113" s="240"/>
      <c r="H113" s="243">
        <v>130.646</v>
      </c>
      <c r="I113" s="244"/>
      <c r="J113" s="240"/>
      <c r="K113" s="240"/>
      <c r="L113" s="245"/>
      <c r="M113" s="246"/>
      <c r="N113" s="247"/>
      <c r="O113" s="247"/>
      <c r="P113" s="247"/>
      <c r="Q113" s="247"/>
      <c r="R113" s="247"/>
      <c r="S113" s="247"/>
      <c r="T113" s="24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9" t="s">
        <v>171</v>
      </c>
      <c r="AU113" s="249" t="s">
        <v>85</v>
      </c>
      <c r="AV113" s="14" t="s">
        <v>149</v>
      </c>
      <c r="AW113" s="14" t="s">
        <v>36</v>
      </c>
      <c r="AX113" s="14" t="s">
        <v>83</v>
      </c>
      <c r="AY113" s="249" t="s">
        <v>123</v>
      </c>
    </row>
    <row r="114" spans="1:65" s="2" customFormat="1" ht="37.8" customHeight="1">
      <c r="A114" s="39"/>
      <c r="B114" s="40"/>
      <c r="C114" s="205" t="s">
        <v>204</v>
      </c>
      <c r="D114" s="205" t="s">
        <v>126</v>
      </c>
      <c r="E114" s="206" t="s">
        <v>205</v>
      </c>
      <c r="F114" s="207" t="s">
        <v>206</v>
      </c>
      <c r="G114" s="208" t="s">
        <v>175</v>
      </c>
      <c r="H114" s="209">
        <v>130.646</v>
      </c>
      <c r="I114" s="210"/>
      <c r="J114" s="211">
        <f>ROUND(I114*H114,2)</f>
        <v>0</v>
      </c>
      <c r="K114" s="207" t="s">
        <v>130</v>
      </c>
      <c r="L114" s="45"/>
      <c r="M114" s="212" t="s">
        <v>19</v>
      </c>
      <c r="N114" s="213" t="s">
        <v>46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149</v>
      </c>
      <c r="AT114" s="216" t="s">
        <v>126</v>
      </c>
      <c r="AU114" s="216" t="s">
        <v>85</v>
      </c>
      <c r="AY114" s="18" t="s">
        <v>123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83</v>
      </c>
      <c r="BK114" s="217">
        <f>ROUND(I114*H114,2)</f>
        <v>0</v>
      </c>
      <c r="BL114" s="18" t="s">
        <v>149</v>
      </c>
      <c r="BM114" s="216" t="s">
        <v>207</v>
      </c>
    </row>
    <row r="115" spans="1:47" s="2" customFormat="1" ht="12">
      <c r="A115" s="39"/>
      <c r="B115" s="40"/>
      <c r="C115" s="41"/>
      <c r="D115" s="218" t="s">
        <v>133</v>
      </c>
      <c r="E115" s="41"/>
      <c r="F115" s="219" t="s">
        <v>208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133</v>
      </c>
      <c r="AU115" s="18" t="s">
        <v>85</v>
      </c>
    </row>
    <row r="116" spans="1:65" s="2" customFormat="1" ht="37.8" customHeight="1">
      <c r="A116" s="39"/>
      <c r="B116" s="40"/>
      <c r="C116" s="205" t="s">
        <v>209</v>
      </c>
      <c r="D116" s="205" t="s">
        <v>126</v>
      </c>
      <c r="E116" s="206" t="s">
        <v>210</v>
      </c>
      <c r="F116" s="207" t="s">
        <v>211</v>
      </c>
      <c r="G116" s="208" t="s">
        <v>175</v>
      </c>
      <c r="H116" s="209">
        <v>5225.84</v>
      </c>
      <c r="I116" s="210"/>
      <c r="J116" s="211">
        <f>ROUND(I116*H116,2)</f>
        <v>0</v>
      </c>
      <c r="K116" s="207" t="s">
        <v>130</v>
      </c>
      <c r="L116" s="45"/>
      <c r="M116" s="212" t="s">
        <v>19</v>
      </c>
      <c r="N116" s="213" t="s">
        <v>46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149</v>
      </c>
      <c r="AT116" s="216" t="s">
        <v>126</v>
      </c>
      <c r="AU116" s="216" t="s">
        <v>85</v>
      </c>
      <c r="AY116" s="18" t="s">
        <v>123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83</v>
      </c>
      <c r="BK116" s="217">
        <f>ROUND(I116*H116,2)</f>
        <v>0</v>
      </c>
      <c r="BL116" s="18" t="s">
        <v>149</v>
      </c>
      <c r="BM116" s="216" t="s">
        <v>212</v>
      </c>
    </row>
    <row r="117" spans="1:47" s="2" customFormat="1" ht="12">
      <c r="A117" s="39"/>
      <c r="B117" s="40"/>
      <c r="C117" s="41"/>
      <c r="D117" s="218" t="s">
        <v>133</v>
      </c>
      <c r="E117" s="41"/>
      <c r="F117" s="219" t="s">
        <v>213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133</v>
      </c>
      <c r="AU117" s="18" t="s">
        <v>85</v>
      </c>
    </row>
    <row r="118" spans="1:51" s="13" customFormat="1" ht="12">
      <c r="A118" s="13"/>
      <c r="B118" s="227"/>
      <c r="C118" s="228"/>
      <c r="D118" s="229" t="s">
        <v>171</v>
      </c>
      <c r="E118" s="228"/>
      <c r="F118" s="231" t="s">
        <v>214</v>
      </c>
      <c r="G118" s="228"/>
      <c r="H118" s="232">
        <v>5225.84</v>
      </c>
      <c r="I118" s="233"/>
      <c r="J118" s="228"/>
      <c r="K118" s="228"/>
      <c r="L118" s="234"/>
      <c r="M118" s="235"/>
      <c r="N118" s="236"/>
      <c r="O118" s="236"/>
      <c r="P118" s="236"/>
      <c r="Q118" s="236"/>
      <c r="R118" s="236"/>
      <c r="S118" s="236"/>
      <c r="T118" s="23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8" t="s">
        <v>171</v>
      </c>
      <c r="AU118" s="238" t="s">
        <v>85</v>
      </c>
      <c r="AV118" s="13" t="s">
        <v>85</v>
      </c>
      <c r="AW118" s="13" t="s">
        <v>4</v>
      </c>
      <c r="AX118" s="13" t="s">
        <v>83</v>
      </c>
      <c r="AY118" s="238" t="s">
        <v>123</v>
      </c>
    </row>
    <row r="119" spans="1:65" s="2" customFormat="1" ht="24.15" customHeight="1">
      <c r="A119" s="39"/>
      <c r="B119" s="40"/>
      <c r="C119" s="205" t="s">
        <v>215</v>
      </c>
      <c r="D119" s="205" t="s">
        <v>126</v>
      </c>
      <c r="E119" s="206" t="s">
        <v>216</v>
      </c>
      <c r="F119" s="207" t="s">
        <v>217</v>
      </c>
      <c r="G119" s="208" t="s">
        <v>175</v>
      </c>
      <c r="H119" s="209">
        <v>130.646</v>
      </c>
      <c r="I119" s="210"/>
      <c r="J119" s="211">
        <f>ROUND(I119*H119,2)</f>
        <v>0</v>
      </c>
      <c r="K119" s="207" t="s">
        <v>130</v>
      </c>
      <c r="L119" s="45"/>
      <c r="M119" s="212" t="s">
        <v>19</v>
      </c>
      <c r="N119" s="213" t="s">
        <v>46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149</v>
      </c>
      <c r="AT119" s="216" t="s">
        <v>126</v>
      </c>
      <c r="AU119" s="216" t="s">
        <v>85</v>
      </c>
      <c r="AY119" s="18" t="s">
        <v>123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83</v>
      </c>
      <c r="BK119" s="217">
        <f>ROUND(I119*H119,2)</f>
        <v>0</v>
      </c>
      <c r="BL119" s="18" t="s">
        <v>149</v>
      </c>
      <c r="BM119" s="216" t="s">
        <v>218</v>
      </c>
    </row>
    <row r="120" spans="1:47" s="2" customFormat="1" ht="12">
      <c r="A120" s="39"/>
      <c r="B120" s="40"/>
      <c r="C120" s="41"/>
      <c r="D120" s="218" t="s">
        <v>133</v>
      </c>
      <c r="E120" s="41"/>
      <c r="F120" s="219" t="s">
        <v>219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133</v>
      </c>
      <c r="AU120" s="18" t="s">
        <v>85</v>
      </c>
    </row>
    <row r="121" spans="1:65" s="2" customFormat="1" ht="24.15" customHeight="1">
      <c r="A121" s="39"/>
      <c r="B121" s="40"/>
      <c r="C121" s="205" t="s">
        <v>220</v>
      </c>
      <c r="D121" s="205" t="s">
        <v>126</v>
      </c>
      <c r="E121" s="206" t="s">
        <v>221</v>
      </c>
      <c r="F121" s="207" t="s">
        <v>222</v>
      </c>
      <c r="G121" s="208" t="s">
        <v>223</v>
      </c>
      <c r="H121" s="209">
        <v>260.428</v>
      </c>
      <c r="I121" s="210"/>
      <c r="J121" s="211">
        <f>ROUND(I121*H121,2)</f>
        <v>0</v>
      </c>
      <c r="K121" s="207" t="s">
        <v>130</v>
      </c>
      <c r="L121" s="45"/>
      <c r="M121" s="212" t="s">
        <v>19</v>
      </c>
      <c r="N121" s="213" t="s">
        <v>46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149</v>
      </c>
      <c r="AT121" s="216" t="s">
        <v>126</v>
      </c>
      <c r="AU121" s="216" t="s">
        <v>85</v>
      </c>
      <c r="AY121" s="18" t="s">
        <v>123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83</v>
      </c>
      <c r="BK121" s="217">
        <f>ROUND(I121*H121,2)</f>
        <v>0</v>
      </c>
      <c r="BL121" s="18" t="s">
        <v>149</v>
      </c>
      <c r="BM121" s="216" t="s">
        <v>224</v>
      </c>
    </row>
    <row r="122" spans="1:47" s="2" customFormat="1" ht="12">
      <c r="A122" s="39"/>
      <c r="B122" s="40"/>
      <c r="C122" s="41"/>
      <c r="D122" s="218" t="s">
        <v>133</v>
      </c>
      <c r="E122" s="41"/>
      <c r="F122" s="219" t="s">
        <v>225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133</v>
      </c>
      <c r="AU122" s="18" t="s">
        <v>85</v>
      </c>
    </row>
    <row r="123" spans="1:51" s="13" customFormat="1" ht="12">
      <c r="A123" s="13"/>
      <c r="B123" s="227"/>
      <c r="C123" s="228"/>
      <c r="D123" s="229" t="s">
        <v>171</v>
      </c>
      <c r="E123" s="230" t="s">
        <v>19</v>
      </c>
      <c r="F123" s="231" t="s">
        <v>203</v>
      </c>
      <c r="G123" s="228"/>
      <c r="H123" s="232">
        <v>130.214</v>
      </c>
      <c r="I123" s="233"/>
      <c r="J123" s="228"/>
      <c r="K123" s="228"/>
      <c r="L123" s="234"/>
      <c r="M123" s="235"/>
      <c r="N123" s="236"/>
      <c r="O123" s="236"/>
      <c r="P123" s="236"/>
      <c r="Q123" s="236"/>
      <c r="R123" s="236"/>
      <c r="S123" s="236"/>
      <c r="T123" s="23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8" t="s">
        <v>171</v>
      </c>
      <c r="AU123" s="238" t="s">
        <v>85</v>
      </c>
      <c r="AV123" s="13" t="s">
        <v>85</v>
      </c>
      <c r="AW123" s="13" t="s">
        <v>36</v>
      </c>
      <c r="AX123" s="13" t="s">
        <v>83</v>
      </c>
      <c r="AY123" s="238" t="s">
        <v>123</v>
      </c>
    </row>
    <row r="124" spans="1:51" s="13" customFormat="1" ht="12">
      <c r="A124" s="13"/>
      <c r="B124" s="227"/>
      <c r="C124" s="228"/>
      <c r="D124" s="229" t="s">
        <v>171</v>
      </c>
      <c r="E124" s="228"/>
      <c r="F124" s="231" t="s">
        <v>226</v>
      </c>
      <c r="G124" s="228"/>
      <c r="H124" s="232">
        <v>260.428</v>
      </c>
      <c r="I124" s="233"/>
      <c r="J124" s="228"/>
      <c r="K124" s="228"/>
      <c r="L124" s="234"/>
      <c r="M124" s="235"/>
      <c r="N124" s="236"/>
      <c r="O124" s="236"/>
      <c r="P124" s="236"/>
      <c r="Q124" s="236"/>
      <c r="R124" s="236"/>
      <c r="S124" s="236"/>
      <c r="T124" s="23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8" t="s">
        <v>171</v>
      </c>
      <c r="AU124" s="238" t="s">
        <v>85</v>
      </c>
      <c r="AV124" s="13" t="s">
        <v>85</v>
      </c>
      <c r="AW124" s="13" t="s">
        <v>4</v>
      </c>
      <c r="AX124" s="13" t="s">
        <v>83</v>
      </c>
      <c r="AY124" s="238" t="s">
        <v>123</v>
      </c>
    </row>
    <row r="125" spans="1:65" s="2" customFormat="1" ht="24.15" customHeight="1">
      <c r="A125" s="39"/>
      <c r="B125" s="40"/>
      <c r="C125" s="205" t="s">
        <v>227</v>
      </c>
      <c r="D125" s="205" t="s">
        <v>126</v>
      </c>
      <c r="E125" s="206" t="s">
        <v>228</v>
      </c>
      <c r="F125" s="207" t="s">
        <v>229</v>
      </c>
      <c r="G125" s="208" t="s">
        <v>175</v>
      </c>
      <c r="H125" s="209">
        <v>38.4</v>
      </c>
      <c r="I125" s="210"/>
      <c r="J125" s="211">
        <f>ROUND(I125*H125,2)</f>
        <v>0</v>
      </c>
      <c r="K125" s="207" t="s">
        <v>130</v>
      </c>
      <c r="L125" s="45"/>
      <c r="M125" s="212" t="s">
        <v>19</v>
      </c>
      <c r="N125" s="213" t="s">
        <v>46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149</v>
      </c>
      <c r="AT125" s="216" t="s">
        <v>126</v>
      </c>
      <c r="AU125" s="216" t="s">
        <v>85</v>
      </c>
      <c r="AY125" s="18" t="s">
        <v>123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83</v>
      </c>
      <c r="BK125" s="217">
        <f>ROUND(I125*H125,2)</f>
        <v>0</v>
      </c>
      <c r="BL125" s="18" t="s">
        <v>149</v>
      </c>
      <c r="BM125" s="216" t="s">
        <v>230</v>
      </c>
    </row>
    <row r="126" spans="1:47" s="2" customFormat="1" ht="12">
      <c r="A126" s="39"/>
      <c r="B126" s="40"/>
      <c r="C126" s="41"/>
      <c r="D126" s="218" t="s">
        <v>133</v>
      </c>
      <c r="E126" s="41"/>
      <c r="F126" s="219" t="s">
        <v>231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133</v>
      </c>
      <c r="AU126" s="18" t="s">
        <v>85</v>
      </c>
    </row>
    <row r="127" spans="1:51" s="13" customFormat="1" ht="12">
      <c r="A127" s="13"/>
      <c r="B127" s="227"/>
      <c r="C127" s="228"/>
      <c r="D127" s="229" t="s">
        <v>171</v>
      </c>
      <c r="E127" s="230" t="s">
        <v>19</v>
      </c>
      <c r="F127" s="231" t="s">
        <v>232</v>
      </c>
      <c r="G127" s="228"/>
      <c r="H127" s="232">
        <v>38.4</v>
      </c>
      <c r="I127" s="233"/>
      <c r="J127" s="228"/>
      <c r="K127" s="228"/>
      <c r="L127" s="234"/>
      <c r="M127" s="235"/>
      <c r="N127" s="236"/>
      <c r="O127" s="236"/>
      <c r="P127" s="236"/>
      <c r="Q127" s="236"/>
      <c r="R127" s="236"/>
      <c r="S127" s="236"/>
      <c r="T127" s="23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8" t="s">
        <v>171</v>
      </c>
      <c r="AU127" s="238" t="s">
        <v>85</v>
      </c>
      <c r="AV127" s="13" t="s">
        <v>85</v>
      </c>
      <c r="AW127" s="13" t="s">
        <v>36</v>
      </c>
      <c r="AX127" s="13" t="s">
        <v>83</v>
      </c>
      <c r="AY127" s="238" t="s">
        <v>123</v>
      </c>
    </row>
    <row r="128" spans="1:65" s="2" customFormat="1" ht="16.5" customHeight="1">
      <c r="A128" s="39"/>
      <c r="B128" s="40"/>
      <c r="C128" s="250" t="s">
        <v>233</v>
      </c>
      <c r="D128" s="250" t="s">
        <v>234</v>
      </c>
      <c r="E128" s="251" t="s">
        <v>235</v>
      </c>
      <c r="F128" s="252" t="s">
        <v>236</v>
      </c>
      <c r="G128" s="253" t="s">
        <v>223</v>
      </c>
      <c r="H128" s="254">
        <v>76.8</v>
      </c>
      <c r="I128" s="255"/>
      <c r="J128" s="256">
        <f>ROUND(I128*H128,2)</f>
        <v>0</v>
      </c>
      <c r="K128" s="252" t="s">
        <v>19</v>
      </c>
      <c r="L128" s="257"/>
      <c r="M128" s="258" t="s">
        <v>19</v>
      </c>
      <c r="N128" s="259" t="s">
        <v>46</v>
      </c>
      <c r="O128" s="85"/>
      <c r="P128" s="214">
        <f>O128*H128</f>
        <v>0</v>
      </c>
      <c r="Q128" s="214">
        <v>1</v>
      </c>
      <c r="R128" s="214">
        <f>Q128*H128</f>
        <v>76.8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209</v>
      </c>
      <c r="AT128" s="216" t="s">
        <v>234</v>
      </c>
      <c r="AU128" s="216" t="s">
        <v>85</v>
      </c>
      <c r="AY128" s="18" t="s">
        <v>123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83</v>
      </c>
      <c r="BK128" s="217">
        <f>ROUND(I128*H128,2)</f>
        <v>0</v>
      </c>
      <c r="BL128" s="18" t="s">
        <v>149</v>
      </c>
      <c r="BM128" s="216" t="s">
        <v>237</v>
      </c>
    </row>
    <row r="129" spans="1:51" s="13" customFormat="1" ht="12">
      <c r="A129" s="13"/>
      <c r="B129" s="227"/>
      <c r="C129" s="228"/>
      <c r="D129" s="229" t="s">
        <v>171</v>
      </c>
      <c r="E129" s="228"/>
      <c r="F129" s="231" t="s">
        <v>238</v>
      </c>
      <c r="G129" s="228"/>
      <c r="H129" s="232">
        <v>76.8</v>
      </c>
      <c r="I129" s="233"/>
      <c r="J129" s="228"/>
      <c r="K129" s="228"/>
      <c r="L129" s="234"/>
      <c r="M129" s="235"/>
      <c r="N129" s="236"/>
      <c r="O129" s="236"/>
      <c r="P129" s="236"/>
      <c r="Q129" s="236"/>
      <c r="R129" s="236"/>
      <c r="S129" s="236"/>
      <c r="T129" s="23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8" t="s">
        <v>171</v>
      </c>
      <c r="AU129" s="238" t="s">
        <v>85</v>
      </c>
      <c r="AV129" s="13" t="s">
        <v>85</v>
      </c>
      <c r="AW129" s="13" t="s">
        <v>4</v>
      </c>
      <c r="AX129" s="13" t="s">
        <v>83</v>
      </c>
      <c r="AY129" s="238" t="s">
        <v>123</v>
      </c>
    </row>
    <row r="130" spans="1:65" s="2" customFormat="1" ht="24.15" customHeight="1">
      <c r="A130" s="39"/>
      <c r="B130" s="40"/>
      <c r="C130" s="205" t="s">
        <v>239</v>
      </c>
      <c r="D130" s="205" t="s">
        <v>126</v>
      </c>
      <c r="E130" s="206" t="s">
        <v>240</v>
      </c>
      <c r="F130" s="207" t="s">
        <v>241</v>
      </c>
      <c r="G130" s="208" t="s">
        <v>175</v>
      </c>
      <c r="H130" s="209">
        <v>130.646</v>
      </c>
      <c r="I130" s="210"/>
      <c r="J130" s="211">
        <f>ROUND(I130*H130,2)</f>
        <v>0</v>
      </c>
      <c r="K130" s="207" t="s">
        <v>130</v>
      </c>
      <c r="L130" s="45"/>
      <c r="M130" s="212" t="s">
        <v>19</v>
      </c>
      <c r="N130" s="213" t="s">
        <v>46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149</v>
      </c>
      <c r="AT130" s="216" t="s">
        <v>126</v>
      </c>
      <c r="AU130" s="216" t="s">
        <v>85</v>
      </c>
      <c r="AY130" s="18" t="s">
        <v>123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83</v>
      </c>
      <c r="BK130" s="217">
        <f>ROUND(I130*H130,2)</f>
        <v>0</v>
      </c>
      <c r="BL130" s="18" t="s">
        <v>149</v>
      </c>
      <c r="BM130" s="216" t="s">
        <v>242</v>
      </c>
    </row>
    <row r="131" spans="1:47" s="2" customFormat="1" ht="12">
      <c r="A131" s="39"/>
      <c r="B131" s="40"/>
      <c r="C131" s="41"/>
      <c r="D131" s="218" t="s">
        <v>133</v>
      </c>
      <c r="E131" s="41"/>
      <c r="F131" s="219" t="s">
        <v>243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133</v>
      </c>
      <c r="AU131" s="18" t="s">
        <v>85</v>
      </c>
    </row>
    <row r="132" spans="1:51" s="13" customFormat="1" ht="12">
      <c r="A132" s="13"/>
      <c r="B132" s="227"/>
      <c r="C132" s="228"/>
      <c r="D132" s="229" t="s">
        <v>171</v>
      </c>
      <c r="E132" s="230" t="s">
        <v>19</v>
      </c>
      <c r="F132" s="231" t="s">
        <v>202</v>
      </c>
      <c r="G132" s="228"/>
      <c r="H132" s="232">
        <v>0.432</v>
      </c>
      <c r="I132" s="233"/>
      <c r="J132" s="228"/>
      <c r="K132" s="228"/>
      <c r="L132" s="234"/>
      <c r="M132" s="235"/>
      <c r="N132" s="236"/>
      <c r="O132" s="236"/>
      <c r="P132" s="236"/>
      <c r="Q132" s="236"/>
      <c r="R132" s="236"/>
      <c r="S132" s="236"/>
      <c r="T132" s="23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8" t="s">
        <v>171</v>
      </c>
      <c r="AU132" s="238" t="s">
        <v>85</v>
      </c>
      <c r="AV132" s="13" t="s">
        <v>85</v>
      </c>
      <c r="AW132" s="13" t="s">
        <v>36</v>
      </c>
      <c r="AX132" s="13" t="s">
        <v>75</v>
      </c>
      <c r="AY132" s="238" t="s">
        <v>123</v>
      </c>
    </row>
    <row r="133" spans="1:51" s="13" customFormat="1" ht="12">
      <c r="A133" s="13"/>
      <c r="B133" s="227"/>
      <c r="C133" s="228"/>
      <c r="D133" s="229" t="s">
        <v>171</v>
      </c>
      <c r="E133" s="230" t="s">
        <v>19</v>
      </c>
      <c r="F133" s="231" t="s">
        <v>203</v>
      </c>
      <c r="G133" s="228"/>
      <c r="H133" s="232">
        <v>130.214</v>
      </c>
      <c r="I133" s="233"/>
      <c r="J133" s="228"/>
      <c r="K133" s="228"/>
      <c r="L133" s="234"/>
      <c r="M133" s="235"/>
      <c r="N133" s="236"/>
      <c r="O133" s="236"/>
      <c r="P133" s="236"/>
      <c r="Q133" s="236"/>
      <c r="R133" s="236"/>
      <c r="S133" s="236"/>
      <c r="T133" s="23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8" t="s">
        <v>171</v>
      </c>
      <c r="AU133" s="238" t="s">
        <v>85</v>
      </c>
      <c r="AV133" s="13" t="s">
        <v>85</v>
      </c>
      <c r="AW133" s="13" t="s">
        <v>36</v>
      </c>
      <c r="AX133" s="13" t="s">
        <v>75</v>
      </c>
      <c r="AY133" s="238" t="s">
        <v>123</v>
      </c>
    </row>
    <row r="134" spans="1:51" s="14" customFormat="1" ht="12">
      <c r="A134" s="14"/>
      <c r="B134" s="239"/>
      <c r="C134" s="240"/>
      <c r="D134" s="229" t="s">
        <v>171</v>
      </c>
      <c r="E134" s="241" t="s">
        <v>19</v>
      </c>
      <c r="F134" s="242" t="s">
        <v>181</v>
      </c>
      <c r="G134" s="240"/>
      <c r="H134" s="243">
        <v>130.646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9" t="s">
        <v>171</v>
      </c>
      <c r="AU134" s="249" t="s">
        <v>85</v>
      </c>
      <c r="AV134" s="14" t="s">
        <v>149</v>
      </c>
      <c r="AW134" s="14" t="s">
        <v>36</v>
      </c>
      <c r="AX134" s="14" t="s">
        <v>83</v>
      </c>
      <c r="AY134" s="249" t="s">
        <v>123</v>
      </c>
    </row>
    <row r="135" spans="1:65" s="2" customFormat="1" ht="21.75" customHeight="1">
      <c r="A135" s="39"/>
      <c r="B135" s="40"/>
      <c r="C135" s="205" t="s">
        <v>244</v>
      </c>
      <c r="D135" s="205" t="s">
        <v>126</v>
      </c>
      <c r="E135" s="206" t="s">
        <v>245</v>
      </c>
      <c r="F135" s="207" t="s">
        <v>246</v>
      </c>
      <c r="G135" s="208" t="s">
        <v>168</v>
      </c>
      <c r="H135" s="209">
        <v>532</v>
      </c>
      <c r="I135" s="210"/>
      <c r="J135" s="211">
        <f>ROUND(I135*H135,2)</f>
        <v>0</v>
      </c>
      <c r="K135" s="207" t="s">
        <v>130</v>
      </c>
      <c r="L135" s="45"/>
      <c r="M135" s="212" t="s">
        <v>19</v>
      </c>
      <c r="N135" s="213" t="s">
        <v>46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149</v>
      </c>
      <c r="AT135" s="216" t="s">
        <v>126</v>
      </c>
      <c r="AU135" s="216" t="s">
        <v>85</v>
      </c>
      <c r="AY135" s="18" t="s">
        <v>123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83</v>
      </c>
      <c r="BK135" s="217">
        <f>ROUND(I135*H135,2)</f>
        <v>0</v>
      </c>
      <c r="BL135" s="18" t="s">
        <v>149</v>
      </c>
      <c r="BM135" s="216" t="s">
        <v>247</v>
      </c>
    </row>
    <row r="136" spans="1:47" s="2" customFormat="1" ht="12">
      <c r="A136" s="39"/>
      <c r="B136" s="40"/>
      <c r="C136" s="41"/>
      <c r="D136" s="218" t="s">
        <v>133</v>
      </c>
      <c r="E136" s="41"/>
      <c r="F136" s="219" t="s">
        <v>248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133</v>
      </c>
      <c r="AU136" s="18" t="s">
        <v>85</v>
      </c>
    </row>
    <row r="137" spans="1:51" s="13" customFormat="1" ht="12">
      <c r="A137" s="13"/>
      <c r="B137" s="227"/>
      <c r="C137" s="228"/>
      <c r="D137" s="229" t="s">
        <v>171</v>
      </c>
      <c r="E137" s="230" t="s">
        <v>19</v>
      </c>
      <c r="F137" s="231" t="s">
        <v>249</v>
      </c>
      <c r="G137" s="228"/>
      <c r="H137" s="232">
        <v>532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8" t="s">
        <v>171</v>
      </c>
      <c r="AU137" s="238" t="s">
        <v>85</v>
      </c>
      <c r="AV137" s="13" t="s">
        <v>85</v>
      </c>
      <c r="AW137" s="13" t="s">
        <v>36</v>
      </c>
      <c r="AX137" s="13" t="s">
        <v>83</v>
      </c>
      <c r="AY137" s="238" t="s">
        <v>123</v>
      </c>
    </row>
    <row r="138" spans="1:65" s="2" customFormat="1" ht="24.15" customHeight="1">
      <c r="A138" s="39"/>
      <c r="B138" s="40"/>
      <c r="C138" s="205" t="s">
        <v>8</v>
      </c>
      <c r="D138" s="205" t="s">
        <v>126</v>
      </c>
      <c r="E138" s="206" t="s">
        <v>250</v>
      </c>
      <c r="F138" s="207" t="s">
        <v>251</v>
      </c>
      <c r="G138" s="208" t="s">
        <v>168</v>
      </c>
      <c r="H138" s="209">
        <v>56</v>
      </c>
      <c r="I138" s="210"/>
      <c r="J138" s="211">
        <f>ROUND(I138*H138,2)</f>
        <v>0</v>
      </c>
      <c r="K138" s="207" t="s">
        <v>130</v>
      </c>
      <c r="L138" s="45"/>
      <c r="M138" s="212" t="s">
        <v>19</v>
      </c>
      <c r="N138" s="213" t="s">
        <v>46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149</v>
      </c>
      <c r="AT138" s="216" t="s">
        <v>126</v>
      </c>
      <c r="AU138" s="216" t="s">
        <v>85</v>
      </c>
      <c r="AY138" s="18" t="s">
        <v>123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83</v>
      </c>
      <c r="BK138" s="217">
        <f>ROUND(I138*H138,2)</f>
        <v>0</v>
      </c>
      <c r="BL138" s="18" t="s">
        <v>149</v>
      </c>
      <c r="BM138" s="216" t="s">
        <v>252</v>
      </c>
    </row>
    <row r="139" spans="1:47" s="2" customFormat="1" ht="12">
      <c r="A139" s="39"/>
      <c r="B139" s="40"/>
      <c r="C139" s="41"/>
      <c r="D139" s="218" t="s">
        <v>133</v>
      </c>
      <c r="E139" s="41"/>
      <c r="F139" s="219" t="s">
        <v>253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133</v>
      </c>
      <c r="AU139" s="18" t="s">
        <v>85</v>
      </c>
    </row>
    <row r="140" spans="1:51" s="13" customFormat="1" ht="12">
      <c r="A140" s="13"/>
      <c r="B140" s="227"/>
      <c r="C140" s="228"/>
      <c r="D140" s="229" t="s">
        <v>171</v>
      </c>
      <c r="E140" s="230" t="s">
        <v>19</v>
      </c>
      <c r="F140" s="231" t="s">
        <v>254</v>
      </c>
      <c r="G140" s="228"/>
      <c r="H140" s="232">
        <v>56</v>
      </c>
      <c r="I140" s="233"/>
      <c r="J140" s="228"/>
      <c r="K140" s="228"/>
      <c r="L140" s="234"/>
      <c r="M140" s="235"/>
      <c r="N140" s="236"/>
      <c r="O140" s="236"/>
      <c r="P140" s="236"/>
      <c r="Q140" s="236"/>
      <c r="R140" s="236"/>
      <c r="S140" s="236"/>
      <c r="T140" s="23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8" t="s">
        <v>171</v>
      </c>
      <c r="AU140" s="238" t="s">
        <v>85</v>
      </c>
      <c r="AV140" s="13" t="s">
        <v>85</v>
      </c>
      <c r="AW140" s="13" t="s">
        <v>36</v>
      </c>
      <c r="AX140" s="13" t="s">
        <v>83</v>
      </c>
      <c r="AY140" s="238" t="s">
        <v>123</v>
      </c>
    </row>
    <row r="141" spans="1:63" s="12" customFormat="1" ht="22.8" customHeight="1">
      <c r="A141" s="12"/>
      <c r="B141" s="189"/>
      <c r="C141" s="190"/>
      <c r="D141" s="191" t="s">
        <v>74</v>
      </c>
      <c r="E141" s="203" t="s">
        <v>85</v>
      </c>
      <c r="F141" s="203" t="s">
        <v>255</v>
      </c>
      <c r="G141" s="190"/>
      <c r="H141" s="190"/>
      <c r="I141" s="193"/>
      <c r="J141" s="204">
        <f>BK141</f>
        <v>0</v>
      </c>
      <c r="K141" s="190"/>
      <c r="L141" s="195"/>
      <c r="M141" s="196"/>
      <c r="N141" s="197"/>
      <c r="O141" s="197"/>
      <c r="P141" s="198">
        <f>SUM(P142:P152)</f>
        <v>0</v>
      </c>
      <c r="Q141" s="197"/>
      <c r="R141" s="198">
        <f>SUM(R142:R152)</f>
        <v>32.82482304</v>
      </c>
      <c r="S141" s="197"/>
      <c r="T141" s="199">
        <f>SUM(T142:T152)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0" t="s">
        <v>83</v>
      </c>
      <c r="AT141" s="201" t="s">
        <v>74</v>
      </c>
      <c r="AU141" s="201" t="s">
        <v>83</v>
      </c>
      <c r="AY141" s="200" t="s">
        <v>123</v>
      </c>
      <c r="BK141" s="202">
        <f>SUM(BK142:BK152)</f>
        <v>0</v>
      </c>
    </row>
    <row r="142" spans="1:65" s="2" customFormat="1" ht="16.5" customHeight="1">
      <c r="A142" s="39"/>
      <c r="B142" s="40"/>
      <c r="C142" s="205" t="s">
        <v>256</v>
      </c>
      <c r="D142" s="205" t="s">
        <v>126</v>
      </c>
      <c r="E142" s="206" t="s">
        <v>257</v>
      </c>
      <c r="F142" s="207" t="s">
        <v>258</v>
      </c>
      <c r="G142" s="208" t="s">
        <v>175</v>
      </c>
      <c r="H142" s="209">
        <v>15.12</v>
      </c>
      <c r="I142" s="210"/>
      <c r="J142" s="211">
        <f>ROUND(I142*H142,2)</f>
        <v>0</v>
      </c>
      <c r="K142" s="207" t="s">
        <v>130</v>
      </c>
      <c r="L142" s="45"/>
      <c r="M142" s="212" t="s">
        <v>19</v>
      </c>
      <c r="N142" s="213" t="s">
        <v>46</v>
      </c>
      <c r="O142" s="85"/>
      <c r="P142" s="214">
        <f>O142*H142</f>
        <v>0</v>
      </c>
      <c r="Q142" s="214">
        <v>1.98</v>
      </c>
      <c r="R142" s="214">
        <f>Q142*H142</f>
        <v>29.9376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149</v>
      </c>
      <c r="AT142" s="216" t="s">
        <v>126</v>
      </c>
      <c r="AU142" s="216" t="s">
        <v>85</v>
      </c>
      <c r="AY142" s="18" t="s">
        <v>123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83</v>
      </c>
      <c r="BK142" s="217">
        <f>ROUND(I142*H142,2)</f>
        <v>0</v>
      </c>
      <c r="BL142" s="18" t="s">
        <v>149</v>
      </c>
      <c r="BM142" s="216" t="s">
        <v>259</v>
      </c>
    </row>
    <row r="143" spans="1:47" s="2" customFormat="1" ht="12">
      <c r="A143" s="39"/>
      <c r="B143" s="40"/>
      <c r="C143" s="41"/>
      <c r="D143" s="218" t="s">
        <v>133</v>
      </c>
      <c r="E143" s="41"/>
      <c r="F143" s="219" t="s">
        <v>260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133</v>
      </c>
      <c r="AU143" s="18" t="s">
        <v>85</v>
      </c>
    </row>
    <row r="144" spans="1:51" s="13" customFormat="1" ht="12">
      <c r="A144" s="13"/>
      <c r="B144" s="227"/>
      <c r="C144" s="228"/>
      <c r="D144" s="229" t="s">
        <v>171</v>
      </c>
      <c r="E144" s="230" t="s">
        <v>19</v>
      </c>
      <c r="F144" s="231" t="s">
        <v>261</v>
      </c>
      <c r="G144" s="228"/>
      <c r="H144" s="232">
        <v>15.12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8" t="s">
        <v>171</v>
      </c>
      <c r="AU144" s="238" t="s">
        <v>85</v>
      </c>
      <c r="AV144" s="13" t="s">
        <v>85</v>
      </c>
      <c r="AW144" s="13" t="s">
        <v>36</v>
      </c>
      <c r="AX144" s="13" t="s">
        <v>83</v>
      </c>
      <c r="AY144" s="238" t="s">
        <v>123</v>
      </c>
    </row>
    <row r="145" spans="1:65" s="2" customFormat="1" ht="16.5" customHeight="1">
      <c r="A145" s="39"/>
      <c r="B145" s="40"/>
      <c r="C145" s="205" t="s">
        <v>262</v>
      </c>
      <c r="D145" s="205" t="s">
        <v>126</v>
      </c>
      <c r="E145" s="206" t="s">
        <v>263</v>
      </c>
      <c r="F145" s="207" t="s">
        <v>264</v>
      </c>
      <c r="G145" s="208" t="s">
        <v>175</v>
      </c>
      <c r="H145" s="209">
        <v>1.152</v>
      </c>
      <c r="I145" s="210"/>
      <c r="J145" s="211">
        <f>ROUND(I145*H145,2)</f>
        <v>0</v>
      </c>
      <c r="K145" s="207" t="s">
        <v>130</v>
      </c>
      <c r="L145" s="45"/>
      <c r="M145" s="212" t="s">
        <v>19</v>
      </c>
      <c r="N145" s="213" t="s">
        <v>46</v>
      </c>
      <c r="O145" s="85"/>
      <c r="P145" s="214">
        <f>O145*H145</f>
        <v>0</v>
      </c>
      <c r="Q145" s="214">
        <v>2.50187</v>
      </c>
      <c r="R145" s="214">
        <f>Q145*H145</f>
        <v>2.8821542399999998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149</v>
      </c>
      <c r="AT145" s="216" t="s">
        <v>126</v>
      </c>
      <c r="AU145" s="216" t="s">
        <v>85</v>
      </c>
      <c r="AY145" s="18" t="s">
        <v>123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83</v>
      </c>
      <c r="BK145" s="217">
        <f>ROUND(I145*H145,2)</f>
        <v>0</v>
      </c>
      <c r="BL145" s="18" t="s">
        <v>149</v>
      </c>
      <c r="BM145" s="216" t="s">
        <v>265</v>
      </c>
    </row>
    <row r="146" spans="1:47" s="2" customFormat="1" ht="12">
      <c r="A146" s="39"/>
      <c r="B146" s="40"/>
      <c r="C146" s="41"/>
      <c r="D146" s="218" t="s">
        <v>133</v>
      </c>
      <c r="E146" s="41"/>
      <c r="F146" s="219" t="s">
        <v>266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133</v>
      </c>
      <c r="AU146" s="18" t="s">
        <v>85</v>
      </c>
    </row>
    <row r="147" spans="1:51" s="13" customFormat="1" ht="12">
      <c r="A147" s="13"/>
      <c r="B147" s="227"/>
      <c r="C147" s="228"/>
      <c r="D147" s="229" t="s">
        <v>171</v>
      </c>
      <c r="E147" s="230" t="s">
        <v>19</v>
      </c>
      <c r="F147" s="231" t="s">
        <v>267</v>
      </c>
      <c r="G147" s="228"/>
      <c r="H147" s="232">
        <v>1.152</v>
      </c>
      <c r="I147" s="233"/>
      <c r="J147" s="228"/>
      <c r="K147" s="228"/>
      <c r="L147" s="234"/>
      <c r="M147" s="235"/>
      <c r="N147" s="236"/>
      <c r="O147" s="236"/>
      <c r="P147" s="236"/>
      <c r="Q147" s="236"/>
      <c r="R147" s="236"/>
      <c r="S147" s="236"/>
      <c r="T147" s="23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8" t="s">
        <v>171</v>
      </c>
      <c r="AU147" s="238" t="s">
        <v>85</v>
      </c>
      <c r="AV147" s="13" t="s">
        <v>85</v>
      </c>
      <c r="AW147" s="13" t="s">
        <v>36</v>
      </c>
      <c r="AX147" s="13" t="s">
        <v>83</v>
      </c>
      <c r="AY147" s="238" t="s">
        <v>123</v>
      </c>
    </row>
    <row r="148" spans="1:65" s="2" customFormat="1" ht="16.5" customHeight="1">
      <c r="A148" s="39"/>
      <c r="B148" s="40"/>
      <c r="C148" s="205" t="s">
        <v>268</v>
      </c>
      <c r="D148" s="205" t="s">
        <v>126</v>
      </c>
      <c r="E148" s="206" t="s">
        <v>269</v>
      </c>
      <c r="F148" s="207" t="s">
        <v>270</v>
      </c>
      <c r="G148" s="208" t="s">
        <v>168</v>
      </c>
      <c r="H148" s="209">
        <v>1.92</v>
      </c>
      <c r="I148" s="210"/>
      <c r="J148" s="211">
        <f>ROUND(I148*H148,2)</f>
        <v>0</v>
      </c>
      <c r="K148" s="207" t="s">
        <v>130</v>
      </c>
      <c r="L148" s="45"/>
      <c r="M148" s="212" t="s">
        <v>19</v>
      </c>
      <c r="N148" s="213" t="s">
        <v>46</v>
      </c>
      <c r="O148" s="85"/>
      <c r="P148" s="214">
        <f>O148*H148</f>
        <v>0</v>
      </c>
      <c r="Q148" s="214">
        <v>0.00264</v>
      </c>
      <c r="R148" s="214">
        <f>Q148*H148</f>
        <v>0.0050688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149</v>
      </c>
      <c r="AT148" s="216" t="s">
        <v>126</v>
      </c>
      <c r="AU148" s="216" t="s">
        <v>85</v>
      </c>
      <c r="AY148" s="18" t="s">
        <v>123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83</v>
      </c>
      <c r="BK148" s="217">
        <f>ROUND(I148*H148,2)</f>
        <v>0</v>
      </c>
      <c r="BL148" s="18" t="s">
        <v>149</v>
      </c>
      <c r="BM148" s="216" t="s">
        <v>271</v>
      </c>
    </row>
    <row r="149" spans="1:47" s="2" customFormat="1" ht="12">
      <c r="A149" s="39"/>
      <c r="B149" s="40"/>
      <c r="C149" s="41"/>
      <c r="D149" s="218" t="s">
        <v>133</v>
      </c>
      <c r="E149" s="41"/>
      <c r="F149" s="219" t="s">
        <v>272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133</v>
      </c>
      <c r="AU149" s="18" t="s">
        <v>85</v>
      </c>
    </row>
    <row r="150" spans="1:51" s="13" customFormat="1" ht="12">
      <c r="A150" s="13"/>
      <c r="B150" s="227"/>
      <c r="C150" s="228"/>
      <c r="D150" s="229" t="s">
        <v>171</v>
      </c>
      <c r="E150" s="230" t="s">
        <v>19</v>
      </c>
      <c r="F150" s="231" t="s">
        <v>273</v>
      </c>
      <c r="G150" s="228"/>
      <c r="H150" s="232">
        <v>1.92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8" t="s">
        <v>171</v>
      </c>
      <c r="AU150" s="238" t="s">
        <v>85</v>
      </c>
      <c r="AV150" s="13" t="s">
        <v>85</v>
      </c>
      <c r="AW150" s="13" t="s">
        <v>36</v>
      </c>
      <c r="AX150" s="13" t="s">
        <v>83</v>
      </c>
      <c r="AY150" s="238" t="s">
        <v>123</v>
      </c>
    </row>
    <row r="151" spans="1:65" s="2" customFormat="1" ht="16.5" customHeight="1">
      <c r="A151" s="39"/>
      <c r="B151" s="40"/>
      <c r="C151" s="205" t="s">
        <v>274</v>
      </c>
      <c r="D151" s="205" t="s">
        <v>126</v>
      </c>
      <c r="E151" s="206" t="s">
        <v>275</v>
      </c>
      <c r="F151" s="207" t="s">
        <v>276</v>
      </c>
      <c r="G151" s="208" t="s">
        <v>168</v>
      </c>
      <c r="H151" s="209">
        <v>1.92</v>
      </c>
      <c r="I151" s="210"/>
      <c r="J151" s="211">
        <f>ROUND(I151*H151,2)</f>
        <v>0</v>
      </c>
      <c r="K151" s="207" t="s">
        <v>130</v>
      </c>
      <c r="L151" s="45"/>
      <c r="M151" s="212" t="s">
        <v>19</v>
      </c>
      <c r="N151" s="213" t="s">
        <v>46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149</v>
      </c>
      <c r="AT151" s="216" t="s">
        <v>126</v>
      </c>
      <c r="AU151" s="216" t="s">
        <v>85</v>
      </c>
      <c r="AY151" s="18" t="s">
        <v>123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83</v>
      </c>
      <c r="BK151" s="217">
        <f>ROUND(I151*H151,2)</f>
        <v>0</v>
      </c>
      <c r="BL151" s="18" t="s">
        <v>149</v>
      </c>
      <c r="BM151" s="216" t="s">
        <v>277</v>
      </c>
    </row>
    <row r="152" spans="1:47" s="2" customFormat="1" ht="12">
      <c r="A152" s="39"/>
      <c r="B152" s="40"/>
      <c r="C152" s="41"/>
      <c r="D152" s="218" t="s">
        <v>133</v>
      </c>
      <c r="E152" s="41"/>
      <c r="F152" s="219" t="s">
        <v>278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133</v>
      </c>
      <c r="AU152" s="18" t="s">
        <v>85</v>
      </c>
    </row>
    <row r="153" spans="1:63" s="12" customFormat="1" ht="22.8" customHeight="1">
      <c r="A153" s="12"/>
      <c r="B153" s="189"/>
      <c r="C153" s="190"/>
      <c r="D153" s="191" t="s">
        <v>74</v>
      </c>
      <c r="E153" s="203" t="s">
        <v>142</v>
      </c>
      <c r="F153" s="203" t="s">
        <v>279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SUM(P154:P155)</f>
        <v>0</v>
      </c>
      <c r="Q153" s="197"/>
      <c r="R153" s="198">
        <f>SUM(R154:R155)</f>
        <v>0.36378</v>
      </c>
      <c r="S153" s="197"/>
      <c r="T153" s="199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0" t="s">
        <v>83</v>
      </c>
      <c r="AT153" s="201" t="s">
        <v>74</v>
      </c>
      <c r="AU153" s="201" t="s">
        <v>83</v>
      </c>
      <c r="AY153" s="200" t="s">
        <v>123</v>
      </c>
      <c r="BK153" s="202">
        <f>SUM(BK154:BK155)</f>
        <v>0</v>
      </c>
    </row>
    <row r="154" spans="1:65" s="2" customFormat="1" ht="16.5" customHeight="1">
      <c r="A154" s="39"/>
      <c r="B154" s="40"/>
      <c r="C154" s="205" t="s">
        <v>280</v>
      </c>
      <c r="D154" s="205" t="s">
        <v>126</v>
      </c>
      <c r="E154" s="206" t="s">
        <v>281</v>
      </c>
      <c r="F154" s="207" t="s">
        <v>282</v>
      </c>
      <c r="G154" s="208" t="s">
        <v>283</v>
      </c>
      <c r="H154" s="209">
        <v>2</v>
      </c>
      <c r="I154" s="210"/>
      <c r="J154" s="211">
        <f>ROUND(I154*H154,2)</f>
        <v>0</v>
      </c>
      <c r="K154" s="207" t="s">
        <v>19</v>
      </c>
      <c r="L154" s="45"/>
      <c r="M154" s="212" t="s">
        <v>19</v>
      </c>
      <c r="N154" s="213" t="s">
        <v>46</v>
      </c>
      <c r="O154" s="85"/>
      <c r="P154" s="214">
        <f>O154*H154</f>
        <v>0</v>
      </c>
      <c r="Q154" s="214">
        <v>0.17489</v>
      </c>
      <c r="R154" s="214">
        <f>Q154*H154</f>
        <v>0.34978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149</v>
      </c>
      <c r="AT154" s="216" t="s">
        <v>126</v>
      </c>
      <c r="AU154" s="216" t="s">
        <v>85</v>
      </c>
      <c r="AY154" s="18" t="s">
        <v>123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83</v>
      </c>
      <c r="BK154" s="217">
        <f>ROUND(I154*H154,2)</f>
        <v>0</v>
      </c>
      <c r="BL154" s="18" t="s">
        <v>149</v>
      </c>
      <c r="BM154" s="216" t="s">
        <v>284</v>
      </c>
    </row>
    <row r="155" spans="1:65" s="2" customFormat="1" ht="24.15" customHeight="1">
      <c r="A155" s="39"/>
      <c r="B155" s="40"/>
      <c r="C155" s="250" t="s">
        <v>7</v>
      </c>
      <c r="D155" s="250" t="s">
        <v>234</v>
      </c>
      <c r="E155" s="251" t="s">
        <v>285</v>
      </c>
      <c r="F155" s="252" t="s">
        <v>286</v>
      </c>
      <c r="G155" s="253" t="s">
        <v>287</v>
      </c>
      <c r="H155" s="254">
        <v>1</v>
      </c>
      <c r="I155" s="255"/>
      <c r="J155" s="256">
        <f>ROUND(I155*H155,2)</f>
        <v>0</v>
      </c>
      <c r="K155" s="252" t="s">
        <v>19</v>
      </c>
      <c r="L155" s="257"/>
      <c r="M155" s="258" t="s">
        <v>19</v>
      </c>
      <c r="N155" s="259" t="s">
        <v>46</v>
      </c>
      <c r="O155" s="85"/>
      <c r="P155" s="214">
        <f>O155*H155</f>
        <v>0</v>
      </c>
      <c r="Q155" s="214">
        <v>0.014</v>
      </c>
      <c r="R155" s="214">
        <f>Q155*H155</f>
        <v>0.014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209</v>
      </c>
      <c r="AT155" s="216" t="s">
        <v>234</v>
      </c>
      <c r="AU155" s="216" t="s">
        <v>85</v>
      </c>
      <c r="AY155" s="18" t="s">
        <v>123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83</v>
      </c>
      <c r="BK155" s="217">
        <f>ROUND(I155*H155,2)</f>
        <v>0</v>
      </c>
      <c r="BL155" s="18" t="s">
        <v>149</v>
      </c>
      <c r="BM155" s="216" t="s">
        <v>288</v>
      </c>
    </row>
    <row r="156" spans="1:63" s="12" customFormat="1" ht="22.8" customHeight="1">
      <c r="A156" s="12"/>
      <c r="B156" s="189"/>
      <c r="C156" s="190"/>
      <c r="D156" s="191" t="s">
        <v>74</v>
      </c>
      <c r="E156" s="203" t="s">
        <v>215</v>
      </c>
      <c r="F156" s="203" t="s">
        <v>289</v>
      </c>
      <c r="G156" s="190"/>
      <c r="H156" s="190"/>
      <c r="I156" s="193"/>
      <c r="J156" s="204">
        <f>BK156</f>
        <v>0</v>
      </c>
      <c r="K156" s="190"/>
      <c r="L156" s="195"/>
      <c r="M156" s="196"/>
      <c r="N156" s="197"/>
      <c r="O156" s="197"/>
      <c r="P156" s="198">
        <f>SUM(P157:P159)</f>
        <v>0</v>
      </c>
      <c r="Q156" s="197"/>
      <c r="R156" s="198">
        <f>SUM(R157:R159)</f>
        <v>0.254975</v>
      </c>
      <c r="S156" s="197"/>
      <c r="T156" s="199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0" t="s">
        <v>83</v>
      </c>
      <c r="AT156" s="201" t="s">
        <v>74</v>
      </c>
      <c r="AU156" s="201" t="s">
        <v>83</v>
      </c>
      <c r="AY156" s="200" t="s">
        <v>123</v>
      </c>
      <c r="BK156" s="202">
        <f>SUM(BK157:BK159)</f>
        <v>0</v>
      </c>
    </row>
    <row r="157" spans="1:65" s="2" customFormat="1" ht="16.5" customHeight="1">
      <c r="A157" s="39"/>
      <c r="B157" s="40"/>
      <c r="C157" s="205" t="s">
        <v>290</v>
      </c>
      <c r="D157" s="205" t="s">
        <v>126</v>
      </c>
      <c r="E157" s="206" t="s">
        <v>291</v>
      </c>
      <c r="F157" s="207" t="s">
        <v>292</v>
      </c>
      <c r="G157" s="208" t="s">
        <v>168</v>
      </c>
      <c r="H157" s="209">
        <v>542.5</v>
      </c>
      <c r="I157" s="210"/>
      <c r="J157" s="211">
        <f>ROUND(I157*H157,2)</f>
        <v>0</v>
      </c>
      <c r="K157" s="207" t="s">
        <v>130</v>
      </c>
      <c r="L157" s="45"/>
      <c r="M157" s="212" t="s">
        <v>19</v>
      </c>
      <c r="N157" s="213" t="s">
        <v>46</v>
      </c>
      <c r="O157" s="85"/>
      <c r="P157" s="214">
        <f>O157*H157</f>
        <v>0</v>
      </c>
      <c r="Q157" s="214">
        <v>0.00047</v>
      </c>
      <c r="R157" s="214">
        <f>Q157*H157</f>
        <v>0.254975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149</v>
      </c>
      <c r="AT157" s="216" t="s">
        <v>126</v>
      </c>
      <c r="AU157" s="216" t="s">
        <v>85</v>
      </c>
      <c r="AY157" s="18" t="s">
        <v>123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83</v>
      </c>
      <c r="BK157" s="217">
        <f>ROUND(I157*H157,2)</f>
        <v>0</v>
      </c>
      <c r="BL157" s="18" t="s">
        <v>149</v>
      </c>
      <c r="BM157" s="216" t="s">
        <v>293</v>
      </c>
    </row>
    <row r="158" spans="1:47" s="2" customFormat="1" ht="12">
      <c r="A158" s="39"/>
      <c r="B158" s="40"/>
      <c r="C158" s="41"/>
      <c r="D158" s="218" t="s">
        <v>133</v>
      </c>
      <c r="E158" s="41"/>
      <c r="F158" s="219" t="s">
        <v>294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133</v>
      </c>
      <c r="AU158" s="18" t="s">
        <v>85</v>
      </c>
    </row>
    <row r="159" spans="1:51" s="13" customFormat="1" ht="12">
      <c r="A159" s="13"/>
      <c r="B159" s="227"/>
      <c r="C159" s="228"/>
      <c r="D159" s="229" t="s">
        <v>171</v>
      </c>
      <c r="E159" s="230" t="s">
        <v>19</v>
      </c>
      <c r="F159" s="231" t="s">
        <v>295</v>
      </c>
      <c r="G159" s="228"/>
      <c r="H159" s="232">
        <v>542.5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8" t="s">
        <v>171</v>
      </c>
      <c r="AU159" s="238" t="s">
        <v>85</v>
      </c>
      <c r="AV159" s="13" t="s">
        <v>85</v>
      </c>
      <c r="AW159" s="13" t="s">
        <v>36</v>
      </c>
      <c r="AX159" s="13" t="s">
        <v>83</v>
      </c>
      <c r="AY159" s="238" t="s">
        <v>123</v>
      </c>
    </row>
    <row r="160" spans="1:63" s="12" customFormat="1" ht="22.8" customHeight="1">
      <c r="A160" s="12"/>
      <c r="B160" s="189"/>
      <c r="C160" s="190"/>
      <c r="D160" s="191" t="s">
        <v>74</v>
      </c>
      <c r="E160" s="203" t="s">
        <v>296</v>
      </c>
      <c r="F160" s="203" t="s">
        <v>297</v>
      </c>
      <c r="G160" s="190"/>
      <c r="H160" s="190"/>
      <c r="I160" s="193"/>
      <c r="J160" s="204">
        <f>BK160</f>
        <v>0</v>
      </c>
      <c r="K160" s="190"/>
      <c r="L160" s="195"/>
      <c r="M160" s="196"/>
      <c r="N160" s="197"/>
      <c r="O160" s="197"/>
      <c r="P160" s="198">
        <f>SUM(P161:P172)</f>
        <v>0</v>
      </c>
      <c r="Q160" s="197"/>
      <c r="R160" s="198">
        <f>SUM(R161:R172)</f>
        <v>0</v>
      </c>
      <c r="S160" s="197"/>
      <c r="T160" s="199">
        <f>SUM(T161:T172)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0" t="s">
        <v>83</v>
      </c>
      <c r="AT160" s="201" t="s">
        <v>74</v>
      </c>
      <c r="AU160" s="201" t="s">
        <v>83</v>
      </c>
      <c r="AY160" s="200" t="s">
        <v>123</v>
      </c>
      <c r="BK160" s="202">
        <f>SUM(BK161:BK172)</f>
        <v>0</v>
      </c>
    </row>
    <row r="161" spans="1:65" s="2" customFormat="1" ht="21.75" customHeight="1">
      <c r="A161" s="39"/>
      <c r="B161" s="40"/>
      <c r="C161" s="205" t="s">
        <v>298</v>
      </c>
      <c r="D161" s="205" t="s">
        <v>126</v>
      </c>
      <c r="E161" s="206" t="s">
        <v>299</v>
      </c>
      <c r="F161" s="207" t="s">
        <v>300</v>
      </c>
      <c r="G161" s="208" t="s">
        <v>223</v>
      </c>
      <c r="H161" s="209">
        <v>0.549</v>
      </c>
      <c r="I161" s="210"/>
      <c r="J161" s="211">
        <f>ROUND(I161*H161,2)</f>
        <v>0</v>
      </c>
      <c r="K161" s="207" t="s">
        <v>130</v>
      </c>
      <c r="L161" s="45"/>
      <c r="M161" s="212" t="s">
        <v>19</v>
      </c>
      <c r="N161" s="213" t="s">
        <v>46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149</v>
      </c>
      <c r="AT161" s="216" t="s">
        <v>126</v>
      </c>
      <c r="AU161" s="216" t="s">
        <v>85</v>
      </c>
      <c r="AY161" s="18" t="s">
        <v>123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83</v>
      </c>
      <c r="BK161" s="217">
        <f>ROUND(I161*H161,2)</f>
        <v>0</v>
      </c>
      <c r="BL161" s="18" t="s">
        <v>149</v>
      </c>
      <c r="BM161" s="216" t="s">
        <v>301</v>
      </c>
    </row>
    <row r="162" spans="1:47" s="2" customFormat="1" ht="12">
      <c r="A162" s="39"/>
      <c r="B162" s="40"/>
      <c r="C162" s="41"/>
      <c r="D162" s="218" t="s">
        <v>133</v>
      </c>
      <c r="E162" s="41"/>
      <c r="F162" s="219" t="s">
        <v>302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133</v>
      </c>
      <c r="AU162" s="18" t="s">
        <v>85</v>
      </c>
    </row>
    <row r="163" spans="1:65" s="2" customFormat="1" ht="24.15" customHeight="1">
      <c r="A163" s="39"/>
      <c r="B163" s="40"/>
      <c r="C163" s="205" t="s">
        <v>303</v>
      </c>
      <c r="D163" s="205" t="s">
        <v>126</v>
      </c>
      <c r="E163" s="206" t="s">
        <v>304</v>
      </c>
      <c r="F163" s="207" t="s">
        <v>305</v>
      </c>
      <c r="G163" s="208" t="s">
        <v>223</v>
      </c>
      <c r="H163" s="209">
        <v>26.901</v>
      </c>
      <c r="I163" s="210"/>
      <c r="J163" s="211">
        <f>ROUND(I163*H163,2)</f>
        <v>0</v>
      </c>
      <c r="K163" s="207" t="s">
        <v>130</v>
      </c>
      <c r="L163" s="45"/>
      <c r="M163" s="212" t="s">
        <v>19</v>
      </c>
      <c r="N163" s="213" t="s">
        <v>46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149</v>
      </c>
      <c r="AT163" s="216" t="s">
        <v>126</v>
      </c>
      <c r="AU163" s="216" t="s">
        <v>85</v>
      </c>
      <c r="AY163" s="18" t="s">
        <v>123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83</v>
      </c>
      <c r="BK163" s="217">
        <f>ROUND(I163*H163,2)</f>
        <v>0</v>
      </c>
      <c r="BL163" s="18" t="s">
        <v>149</v>
      </c>
      <c r="BM163" s="216" t="s">
        <v>306</v>
      </c>
    </row>
    <row r="164" spans="1:47" s="2" customFormat="1" ht="12">
      <c r="A164" s="39"/>
      <c r="B164" s="40"/>
      <c r="C164" s="41"/>
      <c r="D164" s="218" t="s">
        <v>133</v>
      </c>
      <c r="E164" s="41"/>
      <c r="F164" s="219" t="s">
        <v>307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133</v>
      </c>
      <c r="AU164" s="18" t="s">
        <v>85</v>
      </c>
    </row>
    <row r="165" spans="1:51" s="13" customFormat="1" ht="12">
      <c r="A165" s="13"/>
      <c r="B165" s="227"/>
      <c r="C165" s="228"/>
      <c r="D165" s="229" t="s">
        <v>171</v>
      </c>
      <c r="E165" s="228"/>
      <c r="F165" s="231" t="s">
        <v>308</v>
      </c>
      <c r="G165" s="228"/>
      <c r="H165" s="232">
        <v>26.901</v>
      </c>
      <c r="I165" s="233"/>
      <c r="J165" s="228"/>
      <c r="K165" s="228"/>
      <c r="L165" s="234"/>
      <c r="M165" s="235"/>
      <c r="N165" s="236"/>
      <c r="O165" s="236"/>
      <c r="P165" s="236"/>
      <c r="Q165" s="236"/>
      <c r="R165" s="236"/>
      <c r="S165" s="236"/>
      <c r="T165" s="23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8" t="s">
        <v>171</v>
      </c>
      <c r="AU165" s="238" t="s">
        <v>85</v>
      </c>
      <c r="AV165" s="13" t="s">
        <v>85</v>
      </c>
      <c r="AW165" s="13" t="s">
        <v>4</v>
      </c>
      <c r="AX165" s="13" t="s">
        <v>83</v>
      </c>
      <c r="AY165" s="238" t="s">
        <v>123</v>
      </c>
    </row>
    <row r="166" spans="1:65" s="2" customFormat="1" ht="24.15" customHeight="1">
      <c r="A166" s="39"/>
      <c r="B166" s="40"/>
      <c r="C166" s="205" t="s">
        <v>309</v>
      </c>
      <c r="D166" s="205" t="s">
        <v>126</v>
      </c>
      <c r="E166" s="206" t="s">
        <v>310</v>
      </c>
      <c r="F166" s="207" t="s">
        <v>311</v>
      </c>
      <c r="G166" s="208" t="s">
        <v>223</v>
      </c>
      <c r="H166" s="209">
        <v>0.549</v>
      </c>
      <c r="I166" s="210"/>
      <c r="J166" s="211">
        <f>ROUND(I166*H166,2)</f>
        <v>0</v>
      </c>
      <c r="K166" s="207" t="s">
        <v>130</v>
      </c>
      <c r="L166" s="45"/>
      <c r="M166" s="212" t="s">
        <v>19</v>
      </c>
      <c r="N166" s="213" t="s">
        <v>46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149</v>
      </c>
      <c r="AT166" s="216" t="s">
        <v>126</v>
      </c>
      <c r="AU166" s="216" t="s">
        <v>85</v>
      </c>
      <c r="AY166" s="18" t="s">
        <v>123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83</v>
      </c>
      <c r="BK166" s="217">
        <f>ROUND(I166*H166,2)</f>
        <v>0</v>
      </c>
      <c r="BL166" s="18" t="s">
        <v>149</v>
      </c>
      <c r="BM166" s="216" t="s">
        <v>312</v>
      </c>
    </row>
    <row r="167" spans="1:47" s="2" customFormat="1" ht="12">
      <c r="A167" s="39"/>
      <c r="B167" s="40"/>
      <c r="C167" s="41"/>
      <c r="D167" s="218" t="s">
        <v>133</v>
      </c>
      <c r="E167" s="41"/>
      <c r="F167" s="219" t="s">
        <v>313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133</v>
      </c>
      <c r="AU167" s="18" t="s">
        <v>85</v>
      </c>
    </row>
    <row r="168" spans="1:65" s="2" customFormat="1" ht="24.15" customHeight="1">
      <c r="A168" s="39"/>
      <c r="B168" s="40"/>
      <c r="C168" s="205" t="s">
        <v>314</v>
      </c>
      <c r="D168" s="205" t="s">
        <v>126</v>
      </c>
      <c r="E168" s="206" t="s">
        <v>315</v>
      </c>
      <c r="F168" s="207" t="s">
        <v>316</v>
      </c>
      <c r="G168" s="208" t="s">
        <v>223</v>
      </c>
      <c r="H168" s="209">
        <v>0.549</v>
      </c>
      <c r="I168" s="210"/>
      <c r="J168" s="211">
        <f>ROUND(I168*H168,2)</f>
        <v>0</v>
      </c>
      <c r="K168" s="207" t="s">
        <v>130</v>
      </c>
      <c r="L168" s="45"/>
      <c r="M168" s="212" t="s">
        <v>19</v>
      </c>
      <c r="N168" s="213" t="s">
        <v>46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149</v>
      </c>
      <c r="AT168" s="216" t="s">
        <v>126</v>
      </c>
      <c r="AU168" s="216" t="s">
        <v>85</v>
      </c>
      <c r="AY168" s="18" t="s">
        <v>123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83</v>
      </c>
      <c r="BK168" s="217">
        <f>ROUND(I168*H168,2)</f>
        <v>0</v>
      </c>
      <c r="BL168" s="18" t="s">
        <v>149</v>
      </c>
      <c r="BM168" s="216" t="s">
        <v>317</v>
      </c>
    </row>
    <row r="169" spans="1:47" s="2" customFormat="1" ht="12">
      <c r="A169" s="39"/>
      <c r="B169" s="40"/>
      <c r="C169" s="41"/>
      <c r="D169" s="218" t="s">
        <v>133</v>
      </c>
      <c r="E169" s="41"/>
      <c r="F169" s="219" t="s">
        <v>318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133</v>
      </c>
      <c r="AU169" s="18" t="s">
        <v>85</v>
      </c>
    </row>
    <row r="170" spans="1:65" s="2" customFormat="1" ht="24.15" customHeight="1">
      <c r="A170" s="39"/>
      <c r="B170" s="40"/>
      <c r="C170" s="205" t="s">
        <v>319</v>
      </c>
      <c r="D170" s="205" t="s">
        <v>126</v>
      </c>
      <c r="E170" s="206" t="s">
        <v>320</v>
      </c>
      <c r="F170" s="207" t="s">
        <v>321</v>
      </c>
      <c r="G170" s="208" t="s">
        <v>223</v>
      </c>
      <c r="H170" s="209">
        <v>0.864</v>
      </c>
      <c r="I170" s="210"/>
      <c r="J170" s="211">
        <f>ROUND(I170*H170,2)</f>
        <v>0</v>
      </c>
      <c r="K170" s="207" t="s">
        <v>130</v>
      </c>
      <c r="L170" s="45"/>
      <c r="M170" s="212" t="s">
        <v>19</v>
      </c>
      <c r="N170" s="213" t="s">
        <v>46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149</v>
      </c>
      <c r="AT170" s="216" t="s">
        <v>126</v>
      </c>
      <c r="AU170" s="216" t="s">
        <v>85</v>
      </c>
      <c r="AY170" s="18" t="s">
        <v>123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83</v>
      </c>
      <c r="BK170" s="217">
        <f>ROUND(I170*H170,2)</f>
        <v>0</v>
      </c>
      <c r="BL170" s="18" t="s">
        <v>149</v>
      </c>
      <c r="BM170" s="216" t="s">
        <v>322</v>
      </c>
    </row>
    <row r="171" spans="1:47" s="2" customFormat="1" ht="12">
      <c r="A171" s="39"/>
      <c r="B171" s="40"/>
      <c r="C171" s="41"/>
      <c r="D171" s="218" t="s">
        <v>133</v>
      </c>
      <c r="E171" s="41"/>
      <c r="F171" s="219" t="s">
        <v>323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133</v>
      </c>
      <c r="AU171" s="18" t="s">
        <v>85</v>
      </c>
    </row>
    <row r="172" spans="1:51" s="13" customFormat="1" ht="12">
      <c r="A172" s="13"/>
      <c r="B172" s="227"/>
      <c r="C172" s="228"/>
      <c r="D172" s="229" t="s">
        <v>171</v>
      </c>
      <c r="E172" s="230" t="s">
        <v>19</v>
      </c>
      <c r="F172" s="231" t="s">
        <v>324</v>
      </c>
      <c r="G172" s="228"/>
      <c r="H172" s="232">
        <v>0.864</v>
      </c>
      <c r="I172" s="233"/>
      <c r="J172" s="228"/>
      <c r="K172" s="228"/>
      <c r="L172" s="234"/>
      <c r="M172" s="235"/>
      <c r="N172" s="236"/>
      <c r="O172" s="236"/>
      <c r="P172" s="236"/>
      <c r="Q172" s="236"/>
      <c r="R172" s="236"/>
      <c r="S172" s="236"/>
      <c r="T172" s="23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8" t="s">
        <v>171</v>
      </c>
      <c r="AU172" s="238" t="s">
        <v>85</v>
      </c>
      <c r="AV172" s="13" t="s">
        <v>85</v>
      </c>
      <c r="AW172" s="13" t="s">
        <v>36</v>
      </c>
      <c r="AX172" s="13" t="s">
        <v>83</v>
      </c>
      <c r="AY172" s="238" t="s">
        <v>123</v>
      </c>
    </row>
    <row r="173" spans="1:63" s="12" customFormat="1" ht="22.8" customHeight="1">
      <c r="A173" s="12"/>
      <c r="B173" s="189"/>
      <c r="C173" s="190"/>
      <c r="D173" s="191" t="s">
        <v>74</v>
      </c>
      <c r="E173" s="203" t="s">
        <v>325</v>
      </c>
      <c r="F173" s="203" t="s">
        <v>326</v>
      </c>
      <c r="G173" s="190"/>
      <c r="H173" s="190"/>
      <c r="I173" s="193"/>
      <c r="J173" s="204">
        <f>BK173</f>
        <v>0</v>
      </c>
      <c r="K173" s="190"/>
      <c r="L173" s="195"/>
      <c r="M173" s="196"/>
      <c r="N173" s="197"/>
      <c r="O173" s="197"/>
      <c r="P173" s="198">
        <f>SUM(P174:P175)</f>
        <v>0</v>
      </c>
      <c r="Q173" s="197"/>
      <c r="R173" s="198">
        <f>SUM(R174:R175)</f>
        <v>0</v>
      </c>
      <c r="S173" s="197"/>
      <c r="T173" s="199">
        <f>SUM(T174:T175)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0" t="s">
        <v>83</v>
      </c>
      <c r="AT173" s="201" t="s">
        <v>74</v>
      </c>
      <c r="AU173" s="201" t="s">
        <v>83</v>
      </c>
      <c r="AY173" s="200" t="s">
        <v>123</v>
      </c>
      <c r="BK173" s="202">
        <f>SUM(BK174:BK175)</f>
        <v>0</v>
      </c>
    </row>
    <row r="174" spans="1:65" s="2" customFormat="1" ht="16.5" customHeight="1">
      <c r="A174" s="39"/>
      <c r="B174" s="40"/>
      <c r="C174" s="205" t="s">
        <v>327</v>
      </c>
      <c r="D174" s="205" t="s">
        <v>126</v>
      </c>
      <c r="E174" s="206" t="s">
        <v>328</v>
      </c>
      <c r="F174" s="207" t="s">
        <v>329</v>
      </c>
      <c r="G174" s="208" t="s">
        <v>223</v>
      </c>
      <c r="H174" s="209">
        <v>110.244</v>
      </c>
      <c r="I174" s="210"/>
      <c r="J174" s="211">
        <f>ROUND(I174*H174,2)</f>
        <v>0</v>
      </c>
      <c r="K174" s="207" t="s">
        <v>130</v>
      </c>
      <c r="L174" s="45"/>
      <c r="M174" s="212" t="s">
        <v>19</v>
      </c>
      <c r="N174" s="213" t="s">
        <v>46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149</v>
      </c>
      <c r="AT174" s="216" t="s">
        <v>126</v>
      </c>
      <c r="AU174" s="216" t="s">
        <v>85</v>
      </c>
      <c r="AY174" s="18" t="s">
        <v>123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83</v>
      </c>
      <c r="BK174" s="217">
        <f>ROUND(I174*H174,2)</f>
        <v>0</v>
      </c>
      <c r="BL174" s="18" t="s">
        <v>149</v>
      </c>
      <c r="BM174" s="216" t="s">
        <v>330</v>
      </c>
    </row>
    <row r="175" spans="1:47" s="2" customFormat="1" ht="12">
      <c r="A175" s="39"/>
      <c r="B175" s="40"/>
      <c r="C175" s="41"/>
      <c r="D175" s="218" t="s">
        <v>133</v>
      </c>
      <c r="E175" s="41"/>
      <c r="F175" s="219" t="s">
        <v>331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133</v>
      </c>
      <c r="AU175" s="18" t="s">
        <v>85</v>
      </c>
    </row>
    <row r="176" spans="1:63" s="12" customFormat="1" ht="25.9" customHeight="1">
      <c r="A176" s="12"/>
      <c r="B176" s="189"/>
      <c r="C176" s="190"/>
      <c r="D176" s="191" t="s">
        <v>74</v>
      </c>
      <c r="E176" s="192" t="s">
        <v>332</v>
      </c>
      <c r="F176" s="192" t="s">
        <v>333</v>
      </c>
      <c r="G176" s="190"/>
      <c r="H176" s="190"/>
      <c r="I176" s="193"/>
      <c r="J176" s="194">
        <f>BK176</f>
        <v>0</v>
      </c>
      <c r="K176" s="190"/>
      <c r="L176" s="195"/>
      <c r="M176" s="196"/>
      <c r="N176" s="197"/>
      <c r="O176" s="197"/>
      <c r="P176" s="198">
        <f>P177</f>
        <v>0</v>
      </c>
      <c r="Q176" s="197"/>
      <c r="R176" s="198">
        <f>R177</f>
        <v>0</v>
      </c>
      <c r="S176" s="197"/>
      <c r="T176" s="199">
        <f>T177</f>
        <v>0.05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0" t="s">
        <v>85</v>
      </c>
      <c r="AT176" s="201" t="s">
        <v>74</v>
      </c>
      <c r="AU176" s="201" t="s">
        <v>75</v>
      </c>
      <c r="AY176" s="200" t="s">
        <v>123</v>
      </c>
      <c r="BK176" s="202">
        <f>BK177</f>
        <v>0</v>
      </c>
    </row>
    <row r="177" spans="1:63" s="12" customFormat="1" ht="22.8" customHeight="1">
      <c r="A177" s="12"/>
      <c r="B177" s="189"/>
      <c r="C177" s="190"/>
      <c r="D177" s="191" t="s">
        <v>74</v>
      </c>
      <c r="E177" s="203" t="s">
        <v>334</v>
      </c>
      <c r="F177" s="203" t="s">
        <v>335</v>
      </c>
      <c r="G177" s="190"/>
      <c r="H177" s="190"/>
      <c r="I177" s="193"/>
      <c r="J177" s="204">
        <f>BK177</f>
        <v>0</v>
      </c>
      <c r="K177" s="190"/>
      <c r="L177" s="195"/>
      <c r="M177" s="196"/>
      <c r="N177" s="197"/>
      <c r="O177" s="197"/>
      <c r="P177" s="198">
        <f>SUM(P178:P180)</f>
        <v>0</v>
      </c>
      <c r="Q177" s="197"/>
      <c r="R177" s="198">
        <f>SUM(R178:R180)</f>
        <v>0</v>
      </c>
      <c r="S177" s="197"/>
      <c r="T177" s="199">
        <f>SUM(T178:T180)</f>
        <v>0.05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0" t="s">
        <v>85</v>
      </c>
      <c r="AT177" s="201" t="s">
        <v>74</v>
      </c>
      <c r="AU177" s="201" t="s">
        <v>83</v>
      </c>
      <c r="AY177" s="200" t="s">
        <v>123</v>
      </c>
      <c r="BK177" s="202">
        <f>SUM(BK178:BK180)</f>
        <v>0</v>
      </c>
    </row>
    <row r="178" spans="1:65" s="2" customFormat="1" ht="16.5" customHeight="1">
      <c r="A178" s="39"/>
      <c r="B178" s="40"/>
      <c r="C178" s="205" t="s">
        <v>336</v>
      </c>
      <c r="D178" s="205" t="s">
        <v>126</v>
      </c>
      <c r="E178" s="206" t="s">
        <v>337</v>
      </c>
      <c r="F178" s="207" t="s">
        <v>338</v>
      </c>
      <c r="G178" s="208" t="s">
        <v>339</v>
      </c>
      <c r="H178" s="209">
        <v>50</v>
      </c>
      <c r="I178" s="210"/>
      <c r="J178" s="211">
        <f>ROUND(I178*H178,2)</f>
        <v>0</v>
      </c>
      <c r="K178" s="207" t="s">
        <v>130</v>
      </c>
      <c r="L178" s="45"/>
      <c r="M178" s="212" t="s">
        <v>19</v>
      </c>
      <c r="N178" s="213" t="s">
        <v>46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0.001</v>
      </c>
      <c r="T178" s="215">
        <f>S178*H178</f>
        <v>0.05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256</v>
      </c>
      <c r="AT178" s="216" t="s">
        <v>126</v>
      </c>
      <c r="AU178" s="216" t="s">
        <v>85</v>
      </c>
      <c r="AY178" s="18" t="s">
        <v>123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83</v>
      </c>
      <c r="BK178" s="217">
        <f>ROUND(I178*H178,2)</f>
        <v>0</v>
      </c>
      <c r="BL178" s="18" t="s">
        <v>256</v>
      </c>
      <c r="BM178" s="216" t="s">
        <v>340</v>
      </c>
    </row>
    <row r="179" spans="1:47" s="2" customFormat="1" ht="12">
      <c r="A179" s="39"/>
      <c r="B179" s="40"/>
      <c r="C179" s="41"/>
      <c r="D179" s="218" t="s">
        <v>133</v>
      </c>
      <c r="E179" s="41"/>
      <c r="F179" s="219" t="s">
        <v>341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133</v>
      </c>
      <c r="AU179" s="18" t="s">
        <v>85</v>
      </c>
    </row>
    <row r="180" spans="1:51" s="13" customFormat="1" ht="12">
      <c r="A180" s="13"/>
      <c r="B180" s="227"/>
      <c r="C180" s="228"/>
      <c r="D180" s="229" t="s">
        <v>171</v>
      </c>
      <c r="E180" s="230" t="s">
        <v>19</v>
      </c>
      <c r="F180" s="231" t="s">
        <v>342</v>
      </c>
      <c r="G180" s="228"/>
      <c r="H180" s="232">
        <v>50</v>
      </c>
      <c r="I180" s="233"/>
      <c r="J180" s="228"/>
      <c r="K180" s="228"/>
      <c r="L180" s="234"/>
      <c r="M180" s="260"/>
      <c r="N180" s="261"/>
      <c r="O180" s="261"/>
      <c r="P180" s="261"/>
      <c r="Q180" s="261"/>
      <c r="R180" s="261"/>
      <c r="S180" s="261"/>
      <c r="T180" s="26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8" t="s">
        <v>171</v>
      </c>
      <c r="AU180" s="238" t="s">
        <v>85</v>
      </c>
      <c r="AV180" s="13" t="s">
        <v>85</v>
      </c>
      <c r="AW180" s="13" t="s">
        <v>36</v>
      </c>
      <c r="AX180" s="13" t="s">
        <v>83</v>
      </c>
      <c r="AY180" s="238" t="s">
        <v>123</v>
      </c>
    </row>
    <row r="181" spans="1:31" s="2" customFormat="1" ht="6.95" customHeight="1">
      <c r="A181" s="39"/>
      <c r="B181" s="60"/>
      <c r="C181" s="61"/>
      <c r="D181" s="61"/>
      <c r="E181" s="61"/>
      <c r="F181" s="61"/>
      <c r="G181" s="61"/>
      <c r="H181" s="61"/>
      <c r="I181" s="61"/>
      <c r="J181" s="61"/>
      <c r="K181" s="61"/>
      <c r="L181" s="45"/>
      <c r="M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</row>
  </sheetData>
  <sheetProtection password="CC35" sheet="1" objects="1" scenarios="1" formatColumns="0" formatRows="0" autoFilter="0"/>
  <autoFilter ref="C87:K180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3_02/113311171"/>
    <hyperlink ref="F95" r:id="rId2" display="https://podminky.urs.cz/item/CS_URS_2023_02/122151103"/>
    <hyperlink ref="F101" r:id="rId3" display="https://podminky.urs.cz/item/CS_URS_2023_02/122251102"/>
    <hyperlink ref="F104" r:id="rId4" display="https://podminky.urs.cz/item/CS_URS_2023_02/129951121"/>
    <hyperlink ref="F107" r:id="rId5" display="https://podminky.urs.cz/item/CS_URS_2023_02/131251100"/>
    <hyperlink ref="F110" r:id="rId6" display="https://podminky.urs.cz/item/CS_URS_2023_02/162351103"/>
    <hyperlink ref="F115" r:id="rId7" display="https://podminky.urs.cz/item/CS_URS_2023_02/162751117"/>
    <hyperlink ref="F117" r:id="rId8" display="https://podminky.urs.cz/item/CS_URS_2023_02/162751119"/>
    <hyperlink ref="F120" r:id="rId9" display="https://podminky.urs.cz/item/CS_URS_2023_02/167151111"/>
    <hyperlink ref="F122" r:id="rId10" display="https://podminky.urs.cz/item/CS_URS_2023_02/171201231"/>
    <hyperlink ref="F126" r:id="rId11" display="https://podminky.urs.cz/item/CS_URS_2023_02/171151111"/>
    <hyperlink ref="F131" r:id="rId12" display="https://podminky.urs.cz/item/CS_URS_2023_02/171251201"/>
    <hyperlink ref="F136" r:id="rId13" display="https://podminky.urs.cz/item/CS_URS_2023_02/181912112"/>
    <hyperlink ref="F139" r:id="rId14" display="https://podminky.urs.cz/item/CS_URS_2023_02/182151111"/>
    <hyperlink ref="F143" r:id="rId15" display="https://podminky.urs.cz/item/CS_URS_2023_02/271572211"/>
    <hyperlink ref="F146" r:id="rId16" display="https://podminky.urs.cz/item/CS_URS_2023_02/275313711"/>
    <hyperlink ref="F149" r:id="rId17" display="https://podminky.urs.cz/item/CS_URS_2023_02/275351121"/>
    <hyperlink ref="F152" r:id="rId18" display="https://podminky.urs.cz/item/CS_URS_2023_02/275351122"/>
    <hyperlink ref="F158" r:id="rId19" display="https://podminky.urs.cz/item/CS_URS_2023_02/919726122"/>
    <hyperlink ref="F162" r:id="rId20" display="https://podminky.urs.cz/item/CS_URS_2023_02/997231111"/>
    <hyperlink ref="F164" r:id="rId21" display="https://podminky.urs.cz/item/CS_URS_2023_02/997231119"/>
    <hyperlink ref="F167" r:id="rId22" display="https://podminky.urs.cz/item/CS_URS_2023_02/997231511"/>
    <hyperlink ref="F169" r:id="rId23" display="https://podminky.urs.cz/item/CS_URS_2023_02/997013813"/>
    <hyperlink ref="F171" r:id="rId24" display="https://podminky.urs.cz/item/CS_URS_2023_02/997013861"/>
    <hyperlink ref="F175" r:id="rId25" display="https://podminky.urs.cz/item/CS_URS_2023_02/998222012"/>
    <hyperlink ref="F179" r:id="rId26" display="https://podminky.urs.cz/item/CS_URS_2023_02/7679967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zakázky'!K6</f>
        <v>Revitallizace beachvolejbalového kurtu na p.p.č.k. 1590/2, k.ú. Šluknov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343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zakázky'!AN8</f>
        <v>12. 10. 2023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zakázky'!AN13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zakázky'!E14</f>
        <v>Vyplň údaj</v>
      </c>
      <c r="F18" s="137"/>
      <c r="G18" s="137"/>
      <c r="H18" s="137"/>
      <c r="I18" s="133" t="s">
        <v>29</v>
      </c>
      <c r="J18" s="34" t="str">
        <f>'Rekapitulace zakázky'!AN14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35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37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38</v>
      </c>
      <c r="F24" s="39"/>
      <c r="G24" s="39"/>
      <c r="H24" s="39"/>
      <c r="I24" s="133" t="s">
        <v>29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ROUND(J88,2)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ROUND((SUM(BE88:BE234)),2)</f>
        <v>0</v>
      </c>
      <c r="G33" s="39"/>
      <c r="H33" s="39"/>
      <c r="I33" s="149">
        <v>0.21</v>
      </c>
      <c r="J33" s="148">
        <f>ROUND(((SUM(BE88:BE234))*I33),2)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ROUND((SUM(BF88:BF234)),2)</f>
        <v>0</v>
      </c>
      <c r="G34" s="39"/>
      <c r="H34" s="39"/>
      <c r="I34" s="149">
        <v>0.15</v>
      </c>
      <c r="J34" s="148">
        <f>ROUND(((SUM(BF88:BF234))*I34),2)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ROUND((SUM(BG88:BG234)),2)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ROUND((SUM(BH88:BH234)),2)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ROUND((SUM(BI88:BI234)),2)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Revitallizace beachvolejbalového kurtu na p.p.č.k. 1590/2, k.ú. Šluknov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2 - Nové oplocení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p.p.č.k. 1590/1, 1590/2; k.ú. Šluknov</v>
      </c>
      <c r="G52" s="41"/>
      <c r="H52" s="41"/>
      <c r="I52" s="33" t="s">
        <v>23</v>
      </c>
      <c r="J52" s="73" t="str">
        <f>IF(J12="","",J12)</f>
        <v>12. 10. 2023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Mesto Šluknov</v>
      </c>
      <c r="G54" s="41"/>
      <c r="H54" s="41"/>
      <c r="I54" s="33" t="s">
        <v>32</v>
      </c>
      <c r="J54" s="37" t="str">
        <f>E21</f>
        <v xml:space="preserve">ProProjekt s.r.o.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>Martin Rousek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154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155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156</v>
      </c>
      <c r="E62" s="175"/>
      <c r="F62" s="175"/>
      <c r="G62" s="175"/>
      <c r="H62" s="175"/>
      <c r="I62" s="175"/>
      <c r="J62" s="176">
        <f>J154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157</v>
      </c>
      <c r="E63" s="175"/>
      <c r="F63" s="175"/>
      <c r="G63" s="175"/>
      <c r="H63" s="175"/>
      <c r="I63" s="175"/>
      <c r="J63" s="176">
        <f>J158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344</v>
      </c>
      <c r="E64" s="175"/>
      <c r="F64" s="175"/>
      <c r="G64" s="175"/>
      <c r="H64" s="175"/>
      <c r="I64" s="175"/>
      <c r="J64" s="176">
        <f>J177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345</v>
      </c>
      <c r="E65" s="175"/>
      <c r="F65" s="175"/>
      <c r="G65" s="175"/>
      <c r="H65" s="175"/>
      <c r="I65" s="175"/>
      <c r="J65" s="176">
        <f>J190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158</v>
      </c>
      <c r="E66" s="175"/>
      <c r="F66" s="175"/>
      <c r="G66" s="175"/>
      <c r="H66" s="175"/>
      <c r="I66" s="175"/>
      <c r="J66" s="176">
        <f>J194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159</v>
      </c>
      <c r="E67" s="175"/>
      <c r="F67" s="175"/>
      <c r="G67" s="175"/>
      <c r="H67" s="175"/>
      <c r="I67" s="175"/>
      <c r="J67" s="176">
        <f>J211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160</v>
      </c>
      <c r="E68" s="175"/>
      <c r="F68" s="175"/>
      <c r="G68" s="175"/>
      <c r="H68" s="175"/>
      <c r="I68" s="175"/>
      <c r="J68" s="176">
        <f>J230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107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1" t="str">
        <f>E7</f>
        <v>Revitallizace beachvolejbalového kurtu na p.p.č.k. 1590/2, k.ú. Šluknov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96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SO 2 - Nové oplocení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>p.p.č.k. 1590/1, 1590/2; k.ú. Šluknov</v>
      </c>
      <c r="G82" s="41"/>
      <c r="H82" s="41"/>
      <c r="I82" s="33" t="s">
        <v>23</v>
      </c>
      <c r="J82" s="73" t="str">
        <f>IF(J12="","",J12)</f>
        <v>12. 10. 2023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E15</f>
        <v>Mesto Šluknov</v>
      </c>
      <c r="G84" s="41"/>
      <c r="H84" s="41"/>
      <c r="I84" s="33" t="s">
        <v>32</v>
      </c>
      <c r="J84" s="37" t="str">
        <f>E21</f>
        <v xml:space="preserve">ProProjekt s.r.o. 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30</v>
      </c>
      <c r="D85" s="41"/>
      <c r="E85" s="41"/>
      <c r="F85" s="28" t="str">
        <f>IF(E18="","",E18)</f>
        <v>Vyplň údaj</v>
      </c>
      <c r="G85" s="41"/>
      <c r="H85" s="41"/>
      <c r="I85" s="33" t="s">
        <v>37</v>
      </c>
      <c r="J85" s="37" t="str">
        <f>E24</f>
        <v>Martin Rousek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8"/>
      <c r="B87" s="179"/>
      <c r="C87" s="180" t="s">
        <v>108</v>
      </c>
      <c r="D87" s="181" t="s">
        <v>60</v>
      </c>
      <c r="E87" s="181" t="s">
        <v>56</v>
      </c>
      <c r="F87" s="181" t="s">
        <v>57</v>
      </c>
      <c r="G87" s="181" t="s">
        <v>109</v>
      </c>
      <c r="H87" s="181" t="s">
        <v>110</v>
      </c>
      <c r="I87" s="181" t="s">
        <v>111</v>
      </c>
      <c r="J87" s="181" t="s">
        <v>100</v>
      </c>
      <c r="K87" s="182" t="s">
        <v>112</v>
      </c>
      <c r="L87" s="183"/>
      <c r="M87" s="93" t="s">
        <v>19</v>
      </c>
      <c r="N87" s="94" t="s">
        <v>45</v>
      </c>
      <c r="O87" s="94" t="s">
        <v>113</v>
      </c>
      <c r="P87" s="94" t="s">
        <v>114</v>
      </c>
      <c r="Q87" s="94" t="s">
        <v>115</v>
      </c>
      <c r="R87" s="94" t="s">
        <v>116</v>
      </c>
      <c r="S87" s="94" t="s">
        <v>117</v>
      </c>
      <c r="T87" s="95" t="s">
        <v>118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63" s="2" customFormat="1" ht="22.8" customHeight="1">
      <c r="A88" s="39"/>
      <c r="B88" s="40"/>
      <c r="C88" s="100" t="s">
        <v>119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</f>
        <v>0</v>
      </c>
      <c r="Q88" s="97"/>
      <c r="R88" s="186">
        <f>R89</f>
        <v>85.04756304</v>
      </c>
      <c r="S88" s="97"/>
      <c r="T88" s="187">
        <f>T89</f>
        <v>7.7943999999999996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74</v>
      </c>
      <c r="AU88" s="18" t="s">
        <v>101</v>
      </c>
      <c r="BK88" s="188">
        <f>BK89</f>
        <v>0</v>
      </c>
    </row>
    <row r="89" spans="1:63" s="12" customFormat="1" ht="25.9" customHeight="1">
      <c r="A89" s="12"/>
      <c r="B89" s="189"/>
      <c r="C89" s="190"/>
      <c r="D89" s="191" t="s">
        <v>74</v>
      </c>
      <c r="E89" s="192" t="s">
        <v>163</v>
      </c>
      <c r="F89" s="192" t="s">
        <v>164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P90+P154+P158+P177+P190+P194+P211+P230</f>
        <v>0</v>
      </c>
      <c r="Q89" s="197"/>
      <c r="R89" s="198">
        <f>R90+R154+R158+R177+R190+R194+R211+R230</f>
        <v>85.04756304</v>
      </c>
      <c r="S89" s="197"/>
      <c r="T89" s="199">
        <f>T90+T154+T158+T177+T190+T194+T211+T230</f>
        <v>7.7943999999999996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83</v>
      </c>
      <c r="AT89" s="201" t="s">
        <v>74</v>
      </c>
      <c r="AU89" s="201" t="s">
        <v>75</v>
      </c>
      <c r="AY89" s="200" t="s">
        <v>123</v>
      </c>
      <c r="BK89" s="202">
        <f>BK90+BK154+BK158+BK177+BK190+BK194+BK211+BK230</f>
        <v>0</v>
      </c>
    </row>
    <row r="90" spans="1:63" s="12" customFormat="1" ht="22.8" customHeight="1">
      <c r="A90" s="12"/>
      <c r="B90" s="189"/>
      <c r="C90" s="190"/>
      <c r="D90" s="191" t="s">
        <v>74</v>
      </c>
      <c r="E90" s="203" t="s">
        <v>83</v>
      </c>
      <c r="F90" s="203" t="s">
        <v>165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SUM(P91:P153)</f>
        <v>0</v>
      </c>
      <c r="Q90" s="197"/>
      <c r="R90" s="198">
        <f>SUM(R91:R153)</f>
        <v>0</v>
      </c>
      <c r="S90" s="197"/>
      <c r="T90" s="199">
        <f>SUM(T91:T153)</f>
        <v>6.51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83</v>
      </c>
      <c r="AT90" s="201" t="s">
        <v>74</v>
      </c>
      <c r="AU90" s="201" t="s">
        <v>83</v>
      </c>
      <c r="AY90" s="200" t="s">
        <v>123</v>
      </c>
      <c r="BK90" s="202">
        <f>SUM(BK91:BK153)</f>
        <v>0</v>
      </c>
    </row>
    <row r="91" spans="1:65" s="2" customFormat="1" ht="33" customHeight="1">
      <c r="A91" s="39"/>
      <c r="B91" s="40"/>
      <c r="C91" s="205" t="s">
        <v>83</v>
      </c>
      <c r="D91" s="205" t="s">
        <v>126</v>
      </c>
      <c r="E91" s="206" t="s">
        <v>346</v>
      </c>
      <c r="F91" s="207" t="s">
        <v>347</v>
      </c>
      <c r="G91" s="208" t="s">
        <v>168</v>
      </c>
      <c r="H91" s="209">
        <v>5</v>
      </c>
      <c r="I91" s="210"/>
      <c r="J91" s="211">
        <f>ROUND(I91*H91,2)</f>
        <v>0</v>
      </c>
      <c r="K91" s="207" t="s">
        <v>130</v>
      </c>
      <c r="L91" s="45"/>
      <c r="M91" s="212" t="s">
        <v>19</v>
      </c>
      <c r="N91" s="213" t="s">
        <v>46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0.29</v>
      </c>
      <c r="T91" s="215">
        <f>S91*H91</f>
        <v>1.45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149</v>
      </c>
      <c r="AT91" s="216" t="s">
        <v>126</v>
      </c>
      <c r="AU91" s="216" t="s">
        <v>85</v>
      </c>
      <c r="AY91" s="18" t="s">
        <v>123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83</v>
      </c>
      <c r="BK91" s="217">
        <f>ROUND(I91*H91,2)</f>
        <v>0</v>
      </c>
      <c r="BL91" s="18" t="s">
        <v>149</v>
      </c>
      <c r="BM91" s="216" t="s">
        <v>348</v>
      </c>
    </row>
    <row r="92" spans="1:47" s="2" customFormat="1" ht="12">
      <c r="A92" s="39"/>
      <c r="B92" s="40"/>
      <c r="C92" s="41"/>
      <c r="D92" s="218" t="s">
        <v>133</v>
      </c>
      <c r="E92" s="41"/>
      <c r="F92" s="219" t="s">
        <v>349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133</v>
      </c>
      <c r="AU92" s="18" t="s">
        <v>85</v>
      </c>
    </row>
    <row r="93" spans="1:51" s="13" customFormat="1" ht="12">
      <c r="A93" s="13"/>
      <c r="B93" s="227"/>
      <c r="C93" s="228"/>
      <c r="D93" s="229" t="s">
        <v>171</v>
      </c>
      <c r="E93" s="230" t="s">
        <v>19</v>
      </c>
      <c r="F93" s="231" t="s">
        <v>350</v>
      </c>
      <c r="G93" s="228"/>
      <c r="H93" s="232">
        <v>5</v>
      </c>
      <c r="I93" s="233"/>
      <c r="J93" s="228"/>
      <c r="K93" s="228"/>
      <c r="L93" s="234"/>
      <c r="M93" s="235"/>
      <c r="N93" s="236"/>
      <c r="O93" s="236"/>
      <c r="P93" s="236"/>
      <c r="Q93" s="236"/>
      <c r="R93" s="236"/>
      <c r="S93" s="236"/>
      <c r="T93" s="237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8" t="s">
        <v>171</v>
      </c>
      <c r="AU93" s="238" t="s">
        <v>85</v>
      </c>
      <c r="AV93" s="13" t="s">
        <v>85</v>
      </c>
      <c r="AW93" s="13" t="s">
        <v>36</v>
      </c>
      <c r="AX93" s="13" t="s">
        <v>83</v>
      </c>
      <c r="AY93" s="238" t="s">
        <v>123</v>
      </c>
    </row>
    <row r="94" spans="1:65" s="2" customFormat="1" ht="24.15" customHeight="1">
      <c r="A94" s="39"/>
      <c r="B94" s="40"/>
      <c r="C94" s="205" t="s">
        <v>85</v>
      </c>
      <c r="D94" s="205" t="s">
        <v>126</v>
      </c>
      <c r="E94" s="206" t="s">
        <v>351</v>
      </c>
      <c r="F94" s="207" t="s">
        <v>352</v>
      </c>
      <c r="G94" s="208" t="s">
        <v>168</v>
      </c>
      <c r="H94" s="209">
        <v>5</v>
      </c>
      <c r="I94" s="210"/>
      <c r="J94" s="211">
        <f>ROUND(I94*H94,2)</f>
        <v>0</v>
      </c>
      <c r="K94" s="207" t="s">
        <v>130</v>
      </c>
      <c r="L94" s="45"/>
      <c r="M94" s="212" t="s">
        <v>19</v>
      </c>
      <c r="N94" s="213" t="s">
        <v>46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0.22</v>
      </c>
      <c r="T94" s="215">
        <f>S94*H94</f>
        <v>1.1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149</v>
      </c>
      <c r="AT94" s="216" t="s">
        <v>126</v>
      </c>
      <c r="AU94" s="216" t="s">
        <v>85</v>
      </c>
      <c r="AY94" s="18" t="s">
        <v>123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83</v>
      </c>
      <c r="BK94" s="217">
        <f>ROUND(I94*H94,2)</f>
        <v>0</v>
      </c>
      <c r="BL94" s="18" t="s">
        <v>149</v>
      </c>
      <c r="BM94" s="216" t="s">
        <v>353</v>
      </c>
    </row>
    <row r="95" spans="1:47" s="2" customFormat="1" ht="12">
      <c r="A95" s="39"/>
      <c r="B95" s="40"/>
      <c r="C95" s="41"/>
      <c r="D95" s="218" t="s">
        <v>133</v>
      </c>
      <c r="E95" s="41"/>
      <c r="F95" s="219" t="s">
        <v>354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133</v>
      </c>
      <c r="AU95" s="18" t="s">
        <v>85</v>
      </c>
    </row>
    <row r="96" spans="1:51" s="13" customFormat="1" ht="12">
      <c r="A96" s="13"/>
      <c r="B96" s="227"/>
      <c r="C96" s="228"/>
      <c r="D96" s="229" t="s">
        <v>171</v>
      </c>
      <c r="E96" s="230" t="s">
        <v>19</v>
      </c>
      <c r="F96" s="231" t="s">
        <v>350</v>
      </c>
      <c r="G96" s="228"/>
      <c r="H96" s="232">
        <v>5</v>
      </c>
      <c r="I96" s="233"/>
      <c r="J96" s="228"/>
      <c r="K96" s="228"/>
      <c r="L96" s="234"/>
      <c r="M96" s="235"/>
      <c r="N96" s="236"/>
      <c r="O96" s="236"/>
      <c r="P96" s="236"/>
      <c r="Q96" s="236"/>
      <c r="R96" s="236"/>
      <c r="S96" s="236"/>
      <c r="T96" s="23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8" t="s">
        <v>171</v>
      </c>
      <c r="AU96" s="238" t="s">
        <v>85</v>
      </c>
      <c r="AV96" s="13" t="s">
        <v>85</v>
      </c>
      <c r="AW96" s="13" t="s">
        <v>36</v>
      </c>
      <c r="AX96" s="13" t="s">
        <v>83</v>
      </c>
      <c r="AY96" s="238" t="s">
        <v>123</v>
      </c>
    </row>
    <row r="97" spans="1:65" s="2" customFormat="1" ht="24.15" customHeight="1">
      <c r="A97" s="39"/>
      <c r="B97" s="40"/>
      <c r="C97" s="205" t="s">
        <v>142</v>
      </c>
      <c r="D97" s="205" t="s">
        <v>126</v>
      </c>
      <c r="E97" s="206" t="s">
        <v>355</v>
      </c>
      <c r="F97" s="207" t="s">
        <v>356</v>
      </c>
      <c r="G97" s="208" t="s">
        <v>357</v>
      </c>
      <c r="H97" s="209">
        <v>99</v>
      </c>
      <c r="I97" s="210"/>
      <c r="J97" s="211">
        <f>ROUND(I97*H97,2)</f>
        <v>0</v>
      </c>
      <c r="K97" s="207" t="s">
        <v>130</v>
      </c>
      <c r="L97" s="45"/>
      <c r="M97" s="212" t="s">
        <v>19</v>
      </c>
      <c r="N97" s="213" t="s">
        <v>46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0.04</v>
      </c>
      <c r="T97" s="215">
        <f>S97*H97</f>
        <v>3.96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149</v>
      </c>
      <c r="AT97" s="216" t="s">
        <v>126</v>
      </c>
      <c r="AU97" s="216" t="s">
        <v>85</v>
      </c>
      <c r="AY97" s="18" t="s">
        <v>123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83</v>
      </c>
      <c r="BK97" s="217">
        <f>ROUND(I97*H97,2)</f>
        <v>0</v>
      </c>
      <c r="BL97" s="18" t="s">
        <v>149</v>
      </c>
      <c r="BM97" s="216" t="s">
        <v>358</v>
      </c>
    </row>
    <row r="98" spans="1:47" s="2" customFormat="1" ht="12">
      <c r="A98" s="39"/>
      <c r="B98" s="40"/>
      <c r="C98" s="41"/>
      <c r="D98" s="218" t="s">
        <v>133</v>
      </c>
      <c r="E98" s="41"/>
      <c r="F98" s="219" t="s">
        <v>359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133</v>
      </c>
      <c r="AU98" s="18" t="s">
        <v>85</v>
      </c>
    </row>
    <row r="99" spans="1:51" s="13" customFormat="1" ht="12">
      <c r="A99" s="13"/>
      <c r="B99" s="227"/>
      <c r="C99" s="228"/>
      <c r="D99" s="229" t="s">
        <v>171</v>
      </c>
      <c r="E99" s="230" t="s">
        <v>19</v>
      </c>
      <c r="F99" s="231" t="s">
        <v>360</v>
      </c>
      <c r="G99" s="228"/>
      <c r="H99" s="232">
        <v>99</v>
      </c>
      <c r="I99" s="233"/>
      <c r="J99" s="228"/>
      <c r="K99" s="228"/>
      <c r="L99" s="234"/>
      <c r="M99" s="235"/>
      <c r="N99" s="236"/>
      <c r="O99" s="236"/>
      <c r="P99" s="236"/>
      <c r="Q99" s="236"/>
      <c r="R99" s="236"/>
      <c r="S99" s="236"/>
      <c r="T99" s="23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8" t="s">
        <v>171</v>
      </c>
      <c r="AU99" s="238" t="s">
        <v>85</v>
      </c>
      <c r="AV99" s="13" t="s">
        <v>85</v>
      </c>
      <c r="AW99" s="13" t="s">
        <v>36</v>
      </c>
      <c r="AX99" s="13" t="s">
        <v>83</v>
      </c>
      <c r="AY99" s="238" t="s">
        <v>123</v>
      </c>
    </row>
    <row r="100" spans="1:65" s="2" customFormat="1" ht="24.15" customHeight="1">
      <c r="A100" s="39"/>
      <c r="B100" s="40"/>
      <c r="C100" s="205" t="s">
        <v>149</v>
      </c>
      <c r="D100" s="205" t="s">
        <v>126</v>
      </c>
      <c r="E100" s="206" t="s">
        <v>361</v>
      </c>
      <c r="F100" s="207" t="s">
        <v>362</v>
      </c>
      <c r="G100" s="208" t="s">
        <v>175</v>
      </c>
      <c r="H100" s="209">
        <v>7.56</v>
      </c>
      <c r="I100" s="210"/>
      <c r="J100" s="211">
        <f>ROUND(I100*H100,2)</f>
        <v>0</v>
      </c>
      <c r="K100" s="207" t="s">
        <v>130</v>
      </c>
      <c r="L100" s="45"/>
      <c r="M100" s="212" t="s">
        <v>19</v>
      </c>
      <c r="N100" s="213" t="s">
        <v>46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149</v>
      </c>
      <c r="AT100" s="216" t="s">
        <v>126</v>
      </c>
      <c r="AU100" s="216" t="s">
        <v>85</v>
      </c>
      <c r="AY100" s="18" t="s">
        <v>123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83</v>
      </c>
      <c r="BK100" s="217">
        <f>ROUND(I100*H100,2)</f>
        <v>0</v>
      </c>
      <c r="BL100" s="18" t="s">
        <v>149</v>
      </c>
      <c r="BM100" s="216" t="s">
        <v>363</v>
      </c>
    </row>
    <row r="101" spans="1:47" s="2" customFormat="1" ht="12">
      <c r="A101" s="39"/>
      <c r="B101" s="40"/>
      <c r="C101" s="41"/>
      <c r="D101" s="218" t="s">
        <v>133</v>
      </c>
      <c r="E101" s="41"/>
      <c r="F101" s="219" t="s">
        <v>364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133</v>
      </c>
      <c r="AU101" s="18" t="s">
        <v>85</v>
      </c>
    </row>
    <row r="102" spans="1:51" s="13" customFormat="1" ht="12">
      <c r="A102" s="13"/>
      <c r="B102" s="227"/>
      <c r="C102" s="228"/>
      <c r="D102" s="229" t="s">
        <v>171</v>
      </c>
      <c r="E102" s="230" t="s">
        <v>19</v>
      </c>
      <c r="F102" s="231" t="s">
        <v>365</v>
      </c>
      <c r="G102" s="228"/>
      <c r="H102" s="232">
        <v>7.56</v>
      </c>
      <c r="I102" s="233"/>
      <c r="J102" s="228"/>
      <c r="K102" s="228"/>
      <c r="L102" s="234"/>
      <c r="M102" s="235"/>
      <c r="N102" s="236"/>
      <c r="O102" s="236"/>
      <c r="P102" s="236"/>
      <c r="Q102" s="236"/>
      <c r="R102" s="236"/>
      <c r="S102" s="236"/>
      <c r="T102" s="237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8" t="s">
        <v>171</v>
      </c>
      <c r="AU102" s="238" t="s">
        <v>85</v>
      </c>
      <c r="AV102" s="13" t="s">
        <v>85</v>
      </c>
      <c r="AW102" s="13" t="s">
        <v>36</v>
      </c>
      <c r="AX102" s="13" t="s">
        <v>83</v>
      </c>
      <c r="AY102" s="238" t="s">
        <v>123</v>
      </c>
    </row>
    <row r="103" spans="1:65" s="2" customFormat="1" ht="24.15" customHeight="1">
      <c r="A103" s="39"/>
      <c r="B103" s="40"/>
      <c r="C103" s="205" t="s">
        <v>122</v>
      </c>
      <c r="D103" s="205" t="s">
        <v>126</v>
      </c>
      <c r="E103" s="206" t="s">
        <v>192</v>
      </c>
      <c r="F103" s="207" t="s">
        <v>193</v>
      </c>
      <c r="G103" s="208" t="s">
        <v>175</v>
      </c>
      <c r="H103" s="209">
        <v>7.92</v>
      </c>
      <c r="I103" s="210"/>
      <c r="J103" s="211">
        <f>ROUND(I103*H103,2)</f>
        <v>0</v>
      </c>
      <c r="K103" s="207" t="s">
        <v>130</v>
      </c>
      <c r="L103" s="45"/>
      <c r="M103" s="212" t="s">
        <v>19</v>
      </c>
      <c r="N103" s="213" t="s">
        <v>46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149</v>
      </c>
      <c r="AT103" s="216" t="s">
        <v>126</v>
      </c>
      <c r="AU103" s="216" t="s">
        <v>85</v>
      </c>
      <c r="AY103" s="18" t="s">
        <v>123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83</v>
      </c>
      <c r="BK103" s="217">
        <f>ROUND(I103*H103,2)</f>
        <v>0</v>
      </c>
      <c r="BL103" s="18" t="s">
        <v>149</v>
      </c>
      <c r="BM103" s="216" t="s">
        <v>366</v>
      </c>
    </row>
    <row r="104" spans="1:47" s="2" customFormat="1" ht="12">
      <c r="A104" s="39"/>
      <c r="B104" s="40"/>
      <c r="C104" s="41"/>
      <c r="D104" s="218" t="s">
        <v>133</v>
      </c>
      <c r="E104" s="41"/>
      <c r="F104" s="219" t="s">
        <v>195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133</v>
      </c>
      <c r="AU104" s="18" t="s">
        <v>85</v>
      </c>
    </row>
    <row r="105" spans="1:51" s="13" customFormat="1" ht="12">
      <c r="A105" s="13"/>
      <c r="B105" s="227"/>
      <c r="C105" s="228"/>
      <c r="D105" s="229" t="s">
        <v>171</v>
      </c>
      <c r="E105" s="230" t="s">
        <v>19</v>
      </c>
      <c r="F105" s="231" t="s">
        <v>367</v>
      </c>
      <c r="G105" s="228"/>
      <c r="H105" s="232">
        <v>7.92</v>
      </c>
      <c r="I105" s="233"/>
      <c r="J105" s="228"/>
      <c r="K105" s="228"/>
      <c r="L105" s="234"/>
      <c r="M105" s="235"/>
      <c r="N105" s="236"/>
      <c r="O105" s="236"/>
      <c r="P105" s="236"/>
      <c r="Q105" s="236"/>
      <c r="R105" s="236"/>
      <c r="S105" s="236"/>
      <c r="T105" s="23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8" t="s">
        <v>171</v>
      </c>
      <c r="AU105" s="238" t="s">
        <v>85</v>
      </c>
      <c r="AV105" s="13" t="s">
        <v>85</v>
      </c>
      <c r="AW105" s="13" t="s">
        <v>36</v>
      </c>
      <c r="AX105" s="13" t="s">
        <v>83</v>
      </c>
      <c r="AY105" s="238" t="s">
        <v>123</v>
      </c>
    </row>
    <row r="106" spans="1:65" s="2" customFormat="1" ht="24.15" customHeight="1">
      <c r="A106" s="39"/>
      <c r="B106" s="40"/>
      <c r="C106" s="205" t="s">
        <v>197</v>
      </c>
      <c r="D106" s="205" t="s">
        <v>126</v>
      </c>
      <c r="E106" s="206" t="s">
        <v>368</v>
      </c>
      <c r="F106" s="207" t="s">
        <v>369</v>
      </c>
      <c r="G106" s="208" t="s">
        <v>175</v>
      </c>
      <c r="H106" s="209">
        <v>4.68</v>
      </c>
      <c r="I106" s="210"/>
      <c r="J106" s="211">
        <f>ROUND(I106*H106,2)</f>
        <v>0</v>
      </c>
      <c r="K106" s="207" t="s">
        <v>130</v>
      </c>
      <c r="L106" s="45"/>
      <c r="M106" s="212" t="s">
        <v>19</v>
      </c>
      <c r="N106" s="213" t="s">
        <v>46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149</v>
      </c>
      <c r="AT106" s="216" t="s">
        <v>126</v>
      </c>
      <c r="AU106" s="216" t="s">
        <v>85</v>
      </c>
      <c r="AY106" s="18" t="s">
        <v>123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83</v>
      </c>
      <c r="BK106" s="217">
        <f>ROUND(I106*H106,2)</f>
        <v>0</v>
      </c>
      <c r="BL106" s="18" t="s">
        <v>149</v>
      </c>
      <c r="BM106" s="216" t="s">
        <v>370</v>
      </c>
    </row>
    <row r="107" spans="1:47" s="2" customFormat="1" ht="12">
      <c r="A107" s="39"/>
      <c r="B107" s="40"/>
      <c r="C107" s="41"/>
      <c r="D107" s="218" t="s">
        <v>133</v>
      </c>
      <c r="E107" s="41"/>
      <c r="F107" s="219" t="s">
        <v>371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133</v>
      </c>
      <c r="AU107" s="18" t="s">
        <v>85</v>
      </c>
    </row>
    <row r="108" spans="1:51" s="13" customFormat="1" ht="12">
      <c r="A108" s="13"/>
      <c r="B108" s="227"/>
      <c r="C108" s="228"/>
      <c r="D108" s="229" t="s">
        <v>171</v>
      </c>
      <c r="E108" s="230" t="s">
        <v>19</v>
      </c>
      <c r="F108" s="231" t="s">
        <v>372</v>
      </c>
      <c r="G108" s="228"/>
      <c r="H108" s="232">
        <v>4.68</v>
      </c>
      <c r="I108" s="233"/>
      <c r="J108" s="228"/>
      <c r="K108" s="228"/>
      <c r="L108" s="234"/>
      <c r="M108" s="235"/>
      <c r="N108" s="236"/>
      <c r="O108" s="236"/>
      <c r="P108" s="236"/>
      <c r="Q108" s="236"/>
      <c r="R108" s="236"/>
      <c r="S108" s="236"/>
      <c r="T108" s="23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8" t="s">
        <v>171</v>
      </c>
      <c r="AU108" s="238" t="s">
        <v>85</v>
      </c>
      <c r="AV108" s="13" t="s">
        <v>85</v>
      </c>
      <c r="AW108" s="13" t="s">
        <v>36</v>
      </c>
      <c r="AX108" s="13" t="s">
        <v>83</v>
      </c>
      <c r="AY108" s="238" t="s">
        <v>123</v>
      </c>
    </row>
    <row r="109" spans="1:65" s="2" customFormat="1" ht="33" customHeight="1">
      <c r="A109" s="39"/>
      <c r="B109" s="40"/>
      <c r="C109" s="205" t="s">
        <v>204</v>
      </c>
      <c r="D109" s="205" t="s">
        <v>126</v>
      </c>
      <c r="E109" s="206" t="s">
        <v>373</v>
      </c>
      <c r="F109" s="207" t="s">
        <v>374</v>
      </c>
      <c r="G109" s="208" t="s">
        <v>175</v>
      </c>
      <c r="H109" s="209">
        <v>1.62</v>
      </c>
      <c r="I109" s="210"/>
      <c r="J109" s="211">
        <f>ROUND(I109*H109,2)</f>
        <v>0</v>
      </c>
      <c r="K109" s="207" t="s">
        <v>130</v>
      </c>
      <c r="L109" s="45"/>
      <c r="M109" s="212" t="s">
        <v>19</v>
      </c>
      <c r="N109" s="213" t="s">
        <v>46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149</v>
      </c>
      <c r="AT109" s="216" t="s">
        <v>126</v>
      </c>
      <c r="AU109" s="216" t="s">
        <v>85</v>
      </c>
      <c r="AY109" s="18" t="s">
        <v>123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83</v>
      </c>
      <c r="BK109" s="217">
        <f>ROUND(I109*H109,2)</f>
        <v>0</v>
      </c>
      <c r="BL109" s="18" t="s">
        <v>149</v>
      </c>
      <c r="BM109" s="216" t="s">
        <v>375</v>
      </c>
    </row>
    <row r="110" spans="1:47" s="2" customFormat="1" ht="12">
      <c r="A110" s="39"/>
      <c r="B110" s="40"/>
      <c r="C110" s="41"/>
      <c r="D110" s="218" t="s">
        <v>133</v>
      </c>
      <c r="E110" s="41"/>
      <c r="F110" s="219" t="s">
        <v>376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133</v>
      </c>
      <c r="AU110" s="18" t="s">
        <v>85</v>
      </c>
    </row>
    <row r="111" spans="1:51" s="13" customFormat="1" ht="12">
      <c r="A111" s="13"/>
      <c r="B111" s="227"/>
      <c r="C111" s="228"/>
      <c r="D111" s="229" t="s">
        <v>171</v>
      </c>
      <c r="E111" s="230" t="s">
        <v>19</v>
      </c>
      <c r="F111" s="231" t="s">
        <v>377</v>
      </c>
      <c r="G111" s="228"/>
      <c r="H111" s="232">
        <v>1.62</v>
      </c>
      <c r="I111" s="233"/>
      <c r="J111" s="228"/>
      <c r="K111" s="228"/>
      <c r="L111" s="234"/>
      <c r="M111" s="235"/>
      <c r="N111" s="236"/>
      <c r="O111" s="236"/>
      <c r="P111" s="236"/>
      <c r="Q111" s="236"/>
      <c r="R111" s="236"/>
      <c r="S111" s="236"/>
      <c r="T111" s="23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8" t="s">
        <v>171</v>
      </c>
      <c r="AU111" s="238" t="s">
        <v>85</v>
      </c>
      <c r="AV111" s="13" t="s">
        <v>85</v>
      </c>
      <c r="AW111" s="13" t="s">
        <v>36</v>
      </c>
      <c r="AX111" s="13" t="s">
        <v>83</v>
      </c>
      <c r="AY111" s="238" t="s">
        <v>123</v>
      </c>
    </row>
    <row r="112" spans="1:65" s="2" customFormat="1" ht="33" customHeight="1">
      <c r="A112" s="39"/>
      <c r="B112" s="40"/>
      <c r="C112" s="205" t="s">
        <v>209</v>
      </c>
      <c r="D112" s="205" t="s">
        <v>126</v>
      </c>
      <c r="E112" s="206" t="s">
        <v>378</v>
      </c>
      <c r="F112" s="207" t="s">
        <v>379</v>
      </c>
      <c r="G112" s="208" t="s">
        <v>175</v>
      </c>
      <c r="H112" s="209">
        <v>14.58</v>
      </c>
      <c r="I112" s="210"/>
      <c r="J112" s="211">
        <f>ROUND(I112*H112,2)</f>
        <v>0</v>
      </c>
      <c r="K112" s="207" t="s">
        <v>130</v>
      </c>
      <c r="L112" s="45"/>
      <c r="M112" s="212" t="s">
        <v>19</v>
      </c>
      <c r="N112" s="213" t="s">
        <v>46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149</v>
      </c>
      <c r="AT112" s="216" t="s">
        <v>126</v>
      </c>
      <c r="AU112" s="216" t="s">
        <v>85</v>
      </c>
      <c r="AY112" s="18" t="s">
        <v>123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83</v>
      </c>
      <c r="BK112" s="217">
        <f>ROUND(I112*H112,2)</f>
        <v>0</v>
      </c>
      <c r="BL112" s="18" t="s">
        <v>149</v>
      </c>
      <c r="BM112" s="216" t="s">
        <v>380</v>
      </c>
    </row>
    <row r="113" spans="1:47" s="2" customFormat="1" ht="12">
      <c r="A113" s="39"/>
      <c r="B113" s="40"/>
      <c r="C113" s="41"/>
      <c r="D113" s="218" t="s">
        <v>133</v>
      </c>
      <c r="E113" s="41"/>
      <c r="F113" s="219" t="s">
        <v>381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133</v>
      </c>
      <c r="AU113" s="18" t="s">
        <v>85</v>
      </c>
    </row>
    <row r="114" spans="1:51" s="13" customFormat="1" ht="12">
      <c r="A114" s="13"/>
      <c r="B114" s="227"/>
      <c r="C114" s="228"/>
      <c r="D114" s="229" t="s">
        <v>171</v>
      </c>
      <c r="E114" s="230" t="s">
        <v>19</v>
      </c>
      <c r="F114" s="231" t="s">
        <v>382</v>
      </c>
      <c r="G114" s="228"/>
      <c r="H114" s="232">
        <v>14.58</v>
      </c>
      <c r="I114" s="233"/>
      <c r="J114" s="228"/>
      <c r="K114" s="228"/>
      <c r="L114" s="234"/>
      <c r="M114" s="235"/>
      <c r="N114" s="236"/>
      <c r="O114" s="236"/>
      <c r="P114" s="236"/>
      <c r="Q114" s="236"/>
      <c r="R114" s="236"/>
      <c r="S114" s="236"/>
      <c r="T114" s="23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8" t="s">
        <v>171</v>
      </c>
      <c r="AU114" s="238" t="s">
        <v>85</v>
      </c>
      <c r="AV114" s="13" t="s">
        <v>85</v>
      </c>
      <c r="AW114" s="13" t="s">
        <v>36</v>
      </c>
      <c r="AX114" s="13" t="s">
        <v>83</v>
      </c>
      <c r="AY114" s="238" t="s">
        <v>123</v>
      </c>
    </row>
    <row r="115" spans="1:65" s="2" customFormat="1" ht="37.8" customHeight="1">
      <c r="A115" s="39"/>
      <c r="B115" s="40"/>
      <c r="C115" s="205" t="s">
        <v>215</v>
      </c>
      <c r="D115" s="205" t="s">
        <v>126</v>
      </c>
      <c r="E115" s="206" t="s">
        <v>198</v>
      </c>
      <c r="F115" s="207" t="s">
        <v>199</v>
      </c>
      <c r="G115" s="208" t="s">
        <v>175</v>
      </c>
      <c r="H115" s="209">
        <v>37.736</v>
      </c>
      <c r="I115" s="210"/>
      <c r="J115" s="211">
        <f>ROUND(I115*H115,2)</f>
        <v>0</v>
      </c>
      <c r="K115" s="207" t="s">
        <v>130</v>
      </c>
      <c r="L115" s="45"/>
      <c r="M115" s="212" t="s">
        <v>19</v>
      </c>
      <c r="N115" s="213" t="s">
        <v>46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149</v>
      </c>
      <c r="AT115" s="216" t="s">
        <v>126</v>
      </c>
      <c r="AU115" s="216" t="s">
        <v>85</v>
      </c>
      <c r="AY115" s="18" t="s">
        <v>123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83</v>
      </c>
      <c r="BK115" s="217">
        <f>ROUND(I115*H115,2)</f>
        <v>0</v>
      </c>
      <c r="BL115" s="18" t="s">
        <v>149</v>
      </c>
      <c r="BM115" s="216" t="s">
        <v>383</v>
      </c>
    </row>
    <row r="116" spans="1:47" s="2" customFormat="1" ht="12">
      <c r="A116" s="39"/>
      <c r="B116" s="40"/>
      <c r="C116" s="41"/>
      <c r="D116" s="218" t="s">
        <v>133</v>
      </c>
      <c r="E116" s="41"/>
      <c r="F116" s="219" t="s">
        <v>201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133</v>
      </c>
      <c r="AU116" s="18" t="s">
        <v>85</v>
      </c>
    </row>
    <row r="117" spans="1:51" s="13" customFormat="1" ht="12">
      <c r="A117" s="13"/>
      <c r="B117" s="227"/>
      <c r="C117" s="228"/>
      <c r="D117" s="229" t="s">
        <v>171</v>
      </c>
      <c r="E117" s="230" t="s">
        <v>19</v>
      </c>
      <c r="F117" s="231" t="s">
        <v>384</v>
      </c>
      <c r="G117" s="228"/>
      <c r="H117" s="232">
        <v>20.16</v>
      </c>
      <c r="I117" s="233"/>
      <c r="J117" s="228"/>
      <c r="K117" s="228"/>
      <c r="L117" s="234"/>
      <c r="M117" s="235"/>
      <c r="N117" s="236"/>
      <c r="O117" s="236"/>
      <c r="P117" s="236"/>
      <c r="Q117" s="236"/>
      <c r="R117" s="236"/>
      <c r="S117" s="236"/>
      <c r="T117" s="237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8" t="s">
        <v>171</v>
      </c>
      <c r="AU117" s="238" t="s">
        <v>85</v>
      </c>
      <c r="AV117" s="13" t="s">
        <v>85</v>
      </c>
      <c r="AW117" s="13" t="s">
        <v>36</v>
      </c>
      <c r="AX117" s="13" t="s">
        <v>75</v>
      </c>
      <c r="AY117" s="238" t="s">
        <v>123</v>
      </c>
    </row>
    <row r="118" spans="1:51" s="13" customFormat="1" ht="12">
      <c r="A118" s="13"/>
      <c r="B118" s="227"/>
      <c r="C118" s="228"/>
      <c r="D118" s="229" t="s">
        <v>171</v>
      </c>
      <c r="E118" s="230" t="s">
        <v>19</v>
      </c>
      <c r="F118" s="231" t="s">
        <v>385</v>
      </c>
      <c r="G118" s="228"/>
      <c r="H118" s="232">
        <v>1.376</v>
      </c>
      <c r="I118" s="233"/>
      <c r="J118" s="228"/>
      <c r="K118" s="228"/>
      <c r="L118" s="234"/>
      <c r="M118" s="235"/>
      <c r="N118" s="236"/>
      <c r="O118" s="236"/>
      <c r="P118" s="236"/>
      <c r="Q118" s="236"/>
      <c r="R118" s="236"/>
      <c r="S118" s="236"/>
      <c r="T118" s="23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8" t="s">
        <v>171</v>
      </c>
      <c r="AU118" s="238" t="s">
        <v>85</v>
      </c>
      <c r="AV118" s="13" t="s">
        <v>85</v>
      </c>
      <c r="AW118" s="13" t="s">
        <v>36</v>
      </c>
      <c r="AX118" s="13" t="s">
        <v>75</v>
      </c>
      <c r="AY118" s="238" t="s">
        <v>123</v>
      </c>
    </row>
    <row r="119" spans="1:51" s="15" customFormat="1" ht="12">
      <c r="A119" s="15"/>
      <c r="B119" s="263"/>
      <c r="C119" s="264"/>
      <c r="D119" s="229" t="s">
        <v>171</v>
      </c>
      <c r="E119" s="265" t="s">
        <v>19</v>
      </c>
      <c r="F119" s="266" t="s">
        <v>386</v>
      </c>
      <c r="G119" s="264"/>
      <c r="H119" s="267">
        <v>21.536</v>
      </c>
      <c r="I119" s="268"/>
      <c r="J119" s="264"/>
      <c r="K119" s="264"/>
      <c r="L119" s="269"/>
      <c r="M119" s="270"/>
      <c r="N119" s="271"/>
      <c r="O119" s="271"/>
      <c r="P119" s="271"/>
      <c r="Q119" s="271"/>
      <c r="R119" s="271"/>
      <c r="S119" s="271"/>
      <c r="T119" s="272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73" t="s">
        <v>171</v>
      </c>
      <c r="AU119" s="273" t="s">
        <v>85</v>
      </c>
      <c r="AV119" s="15" t="s">
        <v>142</v>
      </c>
      <c r="AW119" s="15" t="s">
        <v>36</v>
      </c>
      <c r="AX119" s="15" t="s">
        <v>75</v>
      </c>
      <c r="AY119" s="273" t="s">
        <v>123</v>
      </c>
    </row>
    <row r="120" spans="1:51" s="13" customFormat="1" ht="12">
      <c r="A120" s="13"/>
      <c r="B120" s="227"/>
      <c r="C120" s="228"/>
      <c r="D120" s="229" t="s">
        <v>171</v>
      </c>
      <c r="E120" s="230" t="s">
        <v>19</v>
      </c>
      <c r="F120" s="231" t="s">
        <v>387</v>
      </c>
      <c r="G120" s="228"/>
      <c r="H120" s="232">
        <v>16.2</v>
      </c>
      <c r="I120" s="233"/>
      <c r="J120" s="228"/>
      <c r="K120" s="228"/>
      <c r="L120" s="234"/>
      <c r="M120" s="235"/>
      <c r="N120" s="236"/>
      <c r="O120" s="236"/>
      <c r="P120" s="236"/>
      <c r="Q120" s="236"/>
      <c r="R120" s="236"/>
      <c r="S120" s="236"/>
      <c r="T120" s="23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8" t="s">
        <v>171</v>
      </c>
      <c r="AU120" s="238" t="s">
        <v>85</v>
      </c>
      <c r="AV120" s="13" t="s">
        <v>85</v>
      </c>
      <c r="AW120" s="13" t="s">
        <v>36</v>
      </c>
      <c r="AX120" s="13" t="s">
        <v>75</v>
      </c>
      <c r="AY120" s="238" t="s">
        <v>123</v>
      </c>
    </row>
    <row r="121" spans="1:51" s="14" customFormat="1" ht="12">
      <c r="A121" s="14"/>
      <c r="B121" s="239"/>
      <c r="C121" s="240"/>
      <c r="D121" s="229" t="s">
        <v>171</v>
      </c>
      <c r="E121" s="241" t="s">
        <v>19</v>
      </c>
      <c r="F121" s="242" t="s">
        <v>181</v>
      </c>
      <c r="G121" s="240"/>
      <c r="H121" s="243">
        <v>37.736000000000004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9" t="s">
        <v>171</v>
      </c>
      <c r="AU121" s="249" t="s">
        <v>85</v>
      </c>
      <c r="AV121" s="14" t="s">
        <v>149</v>
      </c>
      <c r="AW121" s="14" t="s">
        <v>36</v>
      </c>
      <c r="AX121" s="14" t="s">
        <v>83</v>
      </c>
      <c r="AY121" s="249" t="s">
        <v>123</v>
      </c>
    </row>
    <row r="122" spans="1:65" s="2" customFormat="1" ht="37.8" customHeight="1">
      <c r="A122" s="39"/>
      <c r="B122" s="40"/>
      <c r="C122" s="205" t="s">
        <v>220</v>
      </c>
      <c r="D122" s="205" t="s">
        <v>126</v>
      </c>
      <c r="E122" s="206" t="s">
        <v>205</v>
      </c>
      <c r="F122" s="207" t="s">
        <v>206</v>
      </c>
      <c r="G122" s="208" t="s">
        <v>175</v>
      </c>
      <c r="H122" s="209">
        <v>34.984</v>
      </c>
      <c r="I122" s="210"/>
      <c r="J122" s="211">
        <f>ROUND(I122*H122,2)</f>
        <v>0</v>
      </c>
      <c r="K122" s="207" t="s">
        <v>130</v>
      </c>
      <c r="L122" s="45"/>
      <c r="M122" s="212" t="s">
        <v>19</v>
      </c>
      <c r="N122" s="213" t="s">
        <v>46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149</v>
      </c>
      <c r="AT122" s="216" t="s">
        <v>126</v>
      </c>
      <c r="AU122" s="216" t="s">
        <v>85</v>
      </c>
      <c r="AY122" s="18" t="s">
        <v>123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83</v>
      </c>
      <c r="BK122" s="217">
        <f>ROUND(I122*H122,2)</f>
        <v>0</v>
      </c>
      <c r="BL122" s="18" t="s">
        <v>149</v>
      </c>
      <c r="BM122" s="216" t="s">
        <v>388</v>
      </c>
    </row>
    <row r="123" spans="1:47" s="2" customFormat="1" ht="12">
      <c r="A123" s="39"/>
      <c r="B123" s="40"/>
      <c r="C123" s="41"/>
      <c r="D123" s="218" t="s">
        <v>133</v>
      </c>
      <c r="E123" s="41"/>
      <c r="F123" s="219" t="s">
        <v>208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133</v>
      </c>
      <c r="AU123" s="18" t="s">
        <v>85</v>
      </c>
    </row>
    <row r="124" spans="1:51" s="13" customFormat="1" ht="12">
      <c r="A124" s="13"/>
      <c r="B124" s="227"/>
      <c r="C124" s="228"/>
      <c r="D124" s="229" t="s">
        <v>171</v>
      </c>
      <c r="E124" s="230" t="s">
        <v>19</v>
      </c>
      <c r="F124" s="231" t="s">
        <v>384</v>
      </c>
      <c r="G124" s="228"/>
      <c r="H124" s="232">
        <v>20.16</v>
      </c>
      <c r="I124" s="233"/>
      <c r="J124" s="228"/>
      <c r="K124" s="228"/>
      <c r="L124" s="234"/>
      <c r="M124" s="235"/>
      <c r="N124" s="236"/>
      <c r="O124" s="236"/>
      <c r="P124" s="236"/>
      <c r="Q124" s="236"/>
      <c r="R124" s="236"/>
      <c r="S124" s="236"/>
      <c r="T124" s="23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8" t="s">
        <v>171</v>
      </c>
      <c r="AU124" s="238" t="s">
        <v>85</v>
      </c>
      <c r="AV124" s="13" t="s">
        <v>85</v>
      </c>
      <c r="AW124" s="13" t="s">
        <v>36</v>
      </c>
      <c r="AX124" s="13" t="s">
        <v>75</v>
      </c>
      <c r="AY124" s="238" t="s">
        <v>123</v>
      </c>
    </row>
    <row r="125" spans="1:51" s="13" customFormat="1" ht="12">
      <c r="A125" s="13"/>
      <c r="B125" s="227"/>
      <c r="C125" s="228"/>
      <c r="D125" s="229" t="s">
        <v>171</v>
      </c>
      <c r="E125" s="230" t="s">
        <v>19</v>
      </c>
      <c r="F125" s="231" t="s">
        <v>389</v>
      </c>
      <c r="G125" s="228"/>
      <c r="H125" s="232">
        <v>-1.376</v>
      </c>
      <c r="I125" s="233"/>
      <c r="J125" s="228"/>
      <c r="K125" s="228"/>
      <c r="L125" s="234"/>
      <c r="M125" s="235"/>
      <c r="N125" s="236"/>
      <c r="O125" s="236"/>
      <c r="P125" s="236"/>
      <c r="Q125" s="236"/>
      <c r="R125" s="236"/>
      <c r="S125" s="236"/>
      <c r="T125" s="23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8" t="s">
        <v>171</v>
      </c>
      <c r="AU125" s="238" t="s">
        <v>85</v>
      </c>
      <c r="AV125" s="13" t="s">
        <v>85</v>
      </c>
      <c r="AW125" s="13" t="s">
        <v>36</v>
      </c>
      <c r="AX125" s="13" t="s">
        <v>75</v>
      </c>
      <c r="AY125" s="238" t="s">
        <v>123</v>
      </c>
    </row>
    <row r="126" spans="1:51" s="15" customFormat="1" ht="12">
      <c r="A126" s="15"/>
      <c r="B126" s="263"/>
      <c r="C126" s="264"/>
      <c r="D126" s="229" t="s">
        <v>171</v>
      </c>
      <c r="E126" s="265" t="s">
        <v>19</v>
      </c>
      <c r="F126" s="266" t="s">
        <v>386</v>
      </c>
      <c r="G126" s="264"/>
      <c r="H126" s="267">
        <v>18.784</v>
      </c>
      <c r="I126" s="268"/>
      <c r="J126" s="264"/>
      <c r="K126" s="264"/>
      <c r="L126" s="269"/>
      <c r="M126" s="270"/>
      <c r="N126" s="271"/>
      <c r="O126" s="271"/>
      <c r="P126" s="271"/>
      <c r="Q126" s="271"/>
      <c r="R126" s="271"/>
      <c r="S126" s="271"/>
      <c r="T126" s="272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3" t="s">
        <v>171</v>
      </c>
      <c r="AU126" s="273" t="s">
        <v>85</v>
      </c>
      <c r="AV126" s="15" t="s">
        <v>142</v>
      </c>
      <c r="AW126" s="15" t="s">
        <v>36</v>
      </c>
      <c r="AX126" s="15" t="s">
        <v>75</v>
      </c>
      <c r="AY126" s="273" t="s">
        <v>123</v>
      </c>
    </row>
    <row r="127" spans="1:51" s="13" customFormat="1" ht="12">
      <c r="A127" s="13"/>
      <c r="B127" s="227"/>
      <c r="C127" s="228"/>
      <c r="D127" s="229" t="s">
        <v>171</v>
      </c>
      <c r="E127" s="230" t="s">
        <v>19</v>
      </c>
      <c r="F127" s="231" t="s">
        <v>387</v>
      </c>
      <c r="G127" s="228"/>
      <c r="H127" s="232">
        <v>16.2</v>
      </c>
      <c r="I127" s="233"/>
      <c r="J127" s="228"/>
      <c r="K127" s="228"/>
      <c r="L127" s="234"/>
      <c r="M127" s="235"/>
      <c r="N127" s="236"/>
      <c r="O127" s="236"/>
      <c r="P127" s="236"/>
      <c r="Q127" s="236"/>
      <c r="R127" s="236"/>
      <c r="S127" s="236"/>
      <c r="T127" s="23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8" t="s">
        <v>171</v>
      </c>
      <c r="AU127" s="238" t="s">
        <v>85</v>
      </c>
      <c r="AV127" s="13" t="s">
        <v>85</v>
      </c>
      <c r="AW127" s="13" t="s">
        <v>36</v>
      </c>
      <c r="AX127" s="13" t="s">
        <v>75</v>
      </c>
      <c r="AY127" s="238" t="s">
        <v>123</v>
      </c>
    </row>
    <row r="128" spans="1:51" s="14" customFormat="1" ht="12">
      <c r="A128" s="14"/>
      <c r="B128" s="239"/>
      <c r="C128" s="240"/>
      <c r="D128" s="229" t="s">
        <v>171</v>
      </c>
      <c r="E128" s="241" t="s">
        <v>19</v>
      </c>
      <c r="F128" s="242" t="s">
        <v>181</v>
      </c>
      <c r="G128" s="240"/>
      <c r="H128" s="243">
        <v>34.983999999999995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9" t="s">
        <v>171</v>
      </c>
      <c r="AU128" s="249" t="s">
        <v>85</v>
      </c>
      <c r="AV128" s="14" t="s">
        <v>149</v>
      </c>
      <c r="AW128" s="14" t="s">
        <v>36</v>
      </c>
      <c r="AX128" s="14" t="s">
        <v>83</v>
      </c>
      <c r="AY128" s="249" t="s">
        <v>123</v>
      </c>
    </row>
    <row r="129" spans="1:65" s="2" customFormat="1" ht="37.8" customHeight="1">
      <c r="A129" s="39"/>
      <c r="B129" s="40"/>
      <c r="C129" s="205" t="s">
        <v>227</v>
      </c>
      <c r="D129" s="205" t="s">
        <v>126</v>
      </c>
      <c r="E129" s="206" t="s">
        <v>210</v>
      </c>
      <c r="F129" s="207" t="s">
        <v>211</v>
      </c>
      <c r="G129" s="208" t="s">
        <v>175</v>
      </c>
      <c r="H129" s="209">
        <v>1399.36</v>
      </c>
      <c r="I129" s="210"/>
      <c r="J129" s="211">
        <f>ROUND(I129*H129,2)</f>
        <v>0</v>
      </c>
      <c r="K129" s="207" t="s">
        <v>130</v>
      </c>
      <c r="L129" s="45"/>
      <c r="M129" s="212" t="s">
        <v>19</v>
      </c>
      <c r="N129" s="213" t="s">
        <v>46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149</v>
      </c>
      <c r="AT129" s="216" t="s">
        <v>126</v>
      </c>
      <c r="AU129" s="216" t="s">
        <v>85</v>
      </c>
      <c r="AY129" s="18" t="s">
        <v>123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83</v>
      </c>
      <c r="BK129" s="217">
        <f>ROUND(I129*H129,2)</f>
        <v>0</v>
      </c>
      <c r="BL129" s="18" t="s">
        <v>149</v>
      </c>
      <c r="BM129" s="216" t="s">
        <v>390</v>
      </c>
    </row>
    <row r="130" spans="1:47" s="2" customFormat="1" ht="12">
      <c r="A130" s="39"/>
      <c r="B130" s="40"/>
      <c r="C130" s="41"/>
      <c r="D130" s="218" t="s">
        <v>133</v>
      </c>
      <c r="E130" s="41"/>
      <c r="F130" s="219" t="s">
        <v>213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133</v>
      </c>
      <c r="AU130" s="18" t="s">
        <v>85</v>
      </c>
    </row>
    <row r="131" spans="1:51" s="13" customFormat="1" ht="12">
      <c r="A131" s="13"/>
      <c r="B131" s="227"/>
      <c r="C131" s="228"/>
      <c r="D131" s="229" t="s">
        <v>171</v>
      </c>
      <c r="E131" s="228"/>
      <c r="F131" s="231" t="s">
        <v>391</v>
      </c>
      <c r="G131" s="228"/>
      <c r="H131" s="232">
        <v>1399.36</v>
      </c>
      <c r="I131" s="233"/>
      <c r="J131" s="228"/>
      <c r="K131" s="228"/>
      <c r="L131" s="234"/>
      <c r="M131" s="235"/>
      <c r="N131" s="236"/>
      <c r="O131" s="236"/>
      <c r="P131" s="236"/>
      <c r="Q131" s="236"/>
      <c r="R131" s="236"/>
      <c r="S131" s="236"/>
      <c r="T131" s="23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8" t="s">
        <v>171</v>
      </c>
      <c r="AU131" s="238" t="s">
        <v>85</v>
      </c>
      <c r="AV131" s="13" t="s">
        <v>85</v>
      </c>
      <c r="AW131" s="13" t="s">
        <v>4</v>
      </c>
      <c r="AX131" s="13" t="s">
        <v>83</v>
      </c>
      <c r="AY131" s="238" t="s">
        <v>123</v>
      </c>
    </row>
    <row r="132" spans="1:65" s="2" customFormat="1" ht="24.15" customHeight="1">
      <c r="A132" s="39"/>
      <c r="B132" s="40"/>
      <c r="C132" s="205" t="s">
        <v>233</v>
      </c>
      <c r="D132" s="205" t="s">
        <v>126</v>
      </c>
      <c r="E132" s="206" t="s">
        <v>392</v>
      </c>
      <c r="F132" s="207" t="s">
        <v>393</v>
      </c>
      <c r="G132" s="208" t="s">
        <v>175</v>
      </c>
      <c r="H132" s="209">
        <v>37.736</v>
      </c>
      <c r="I132" s="210"/>
      <c r="J132" s="211">
        <f>ROUND(I132*H132,2)</f>
        <v>0</v>
      </c>
      <c r="K132" s="207" t="s">
        <v>130</v>
      </c>
      <c r="L132" s="45"/>
      <c r="M132" s="212" t="s">
        <v>19</v>
      </c>
      <c r="N132" s="213" t="s">
        <v>46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149</v>
      </c>
      <c r="AT132" s="216" t="s">
        <v>126</v>
      </c>
      <c r="AU132" s="216" t="s">
        <v>85</v>
      </c>
      <c r="AY132" s="18" t="s">
        <v>123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83</v>
      </c>
      <c r="BK132" s="217">
        <f>ROUND(I132*H132,2)</f>
        <v>0</v>
      </c>
      <c r="BL132" s="18" t="s">
        <v>149</v>
      </c>
      <c r="BM132" s="216" t="s">
        <v>394</v>
      </c>
    </row>
    <row r="133" spans="1:47" s="2" customFormat="1" ht="12">
      <c r="A133" s="39"/>
      <c r="B133" s="40"/>
      <c r="C133" s="41"/>
      <c r="D133" s="218" t="s">
        <v>133</v>
      </c>
      <c r="E133" s="41"/>
      <c r="F133" s="219" t="s">
        <v>395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133</v>
      </c>
      <c r="AU133" s="18" t="s">
        <v>85</v>
      </c>
    </row>
    <row r="134" spans="1:51" s="13" customFormat="1" ht="12">
      <c r="A134" s="13"/>
      <c r="B134" s="227"/>
      <c r="C134" s="228"/>
      <c r="D134" s="229" t="s">
        <v>171</v>
      </c>
      <c r="E134" s="230" t="s">
        <v>19</v>
      </c>
      <c r="F134" s="231" t="s">
        <v>384</v>
      </c>
      <c r="G134" s="228"/>
      <c r="H134" s="232">
        <v>20.16</v>
      </c>
      <c r="I134" s="233"/>
      <c r="J134" s="228"/>
      <c r="K134" s="228"/>
      <c r="L134" s="234"/>
      <c r="M134" s="235"/>
      <c r="N134" s="236"/>
      <c r="O134" s="236"/>
      <c r="P134" s="236"/>
      <c r="Q134" s="236"/>
      <c r="R134" s="236"/>
      <c r="S134" s="236"/>
      <c r="T134" s="23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8" t="s">
        <v>171</v>
      </c>
      <c r="AU134" s="238" t="s">
        <v>85</v>
      </c>
      <c r="AV134" s="13" t="s">
        <v>85</v>
      </c>
      <c r="AW134" s="13" t="s">
        <v>36</v>
      </c>
      <c r="AX134" s="13" t="s">
        <v>75</v>
      </c>
      <c r="AY134" s="238" t="s">
        <v>123</v>
      </c>
    </row>
    <row r="135" spans="1:51" s="13" customFormat="1" ht="12">
      <c r="A135" s="13"/>
      <c r="B135" s="227"/>
      <c r="C135" s="228"/>
      <c r="D135" s="229" t="s">
        <v>171</v>
      </c>
      <c r="E135" s="230" t="s">
        <v>19</v>
      </c>
      <c r="F135" s="231" t="s">
        <v>385</v>
      </c>
      <c r="G135" s="228"/>
      <c r="H135" s="232">
        <v>1.376</v>
      </c>
      <c r="I135" s="233"/>
      <c r="J135" s="228"/>
      <c r="K135" s="228"/>
      <c r="L135" s="234"/>
      <c r="M135" s="235"/>
      <c r="N135" s="236"/>
      <c r="O135" s="236"/>
      <c r="P135" s="236"/>
      <c r="Q135" s="236"/>
      <c r="R135" s="236"/>
      <c r="S135" s="236"/>
      <c r="T135" s="23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8" t="s">
        <v>171</v>
      </c>
      <c r="AU135" s="238" t="s">
        <v>85</v>
      </c>
      <c r="AV135" s="13" t="s">
        <v>85</v>
      </c>
      <c r="AW135" s="13" t="s">
        <v>36</v>
      </c>
      <c r="AX135" s="13" t="s">
        <v>75</v>
      </c>
      <c r="AY135" s="238" t="s">
        <v>123</v>
      </c>
    </row>
    <row r="136" spans="1:51" s="15" customFormat="1" ht="12">
      <c r="A136" s="15"/>
      <c r="B136" s="263"/>
      <c r="C136" s="264"/>
      <c r="D136" s="229" t="s">
        <v>171</v>
      </c>
      <c r="E136" s="265" t="s">
        <v>19</v>
      </c>
      <c r="F136" s="266" t="s">
        <v>386</v>
      </c>
      <c r="G136" s="264"/>
      <c r="H136" s="267">
        <v>21.536</v>
      </c>
      <c r="I136" s="268"/>
      <c r="J136" s="264"/>
      <c r="K136" s="264"/>
      <c r="L136" s="269"/>
      <c r="M136" s="270"/>
      <c r="N136" s="271"/>
      <c r="O136" s="271"/>
      <c r="P136" s="271"/>
      <c r="Q136" s="271"/>
      <c r="R136" s="271"/>
      <c r="S136" s="271"/>
      <c r="T136" s="27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3" t="s">
        <v>171</v>
      </c>
      <c r="AU136" s="273" t="s">
        <v>85</v>
      </c>
      <c r="AV136" s="15" t="s">
        <v>142</v>
      </c>
      <c r="AW136" s="15" t="s">
        <v>36</v>
      </c>
      <c r="AX136" s="15" t="s">
        <v>75</v>
      </c>
      <c r="AY136" s="273" t="s">
        <v>123</v>
      </c>
    </row>
    <row r="137" spans="1:51" s="13" customFormat="1" ht="12">
      <c r="A137" s="13"/>
      <c r="B137" s="227"/>
      <c r="C137" s="228"/>
      <c r="D137" s="229" t="s">
        <v>171</v>
      </c>
      <c r="E137" s="230" t="s">
        <v>19</v>
      </c>
      <c r="F137" s="231" t="s">
        <v>387</v>
      </c>
      <c r="G137" s="228"/>
      <c r="H137" s="232">
        <v>16.2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8" t="s">
        <v>171</v>
      </c>
      <c r="AU137" s="238" t="s">
        <v>85</v>
      </c>
      <c r="AV137" s="13" t="s">
        <v>85</v>
      </c>
      <c r="AW137" s="13" t="s">
        <v>36</v>
      </c>
      <c r="AX137" s="13" t="s">
        <v>75</v>
      </c>
      <c r="AY137" s="238" t="s">
        <v>123</v>
      </c>
    </row>
    <row r="138" spans="1:51" s="14" customFormat="1" ht="12">
      <c r="A138" s="14"/>
      <c r="B138" s="239"/>
      <c r="C138" s="240"/>
      <c r="D138" s="229" t="s">
        <v>171</v>
      </c>
      <c r="E138" s="241" t="s">
        <v>19</v>
      </c>
      <c r="F138" s="242" t="s">
        <v>181</v>
      </c>
      <c r="G138" s="240"/>
      <c r="H138" s="243">
        <v>37.736000000000004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9" t="s">
        <v>171</v>
      </c>
      <c r="AU138" s="249" t="s">
        <v>85</v>
      </c>
      <c r="AV138" s="14" t="s">
        <v>149</v>
      </c>
      <c r="AW138" s="14" t="s">
        <v>36</v>
      </c>
      <c r="AX138" s="14" t="s">
        <v>83</v>
      </c>
      <c r="AY138" s="249" t="s">
        <v>123</v>
      </c>
    </row>
    <row r="139" spans="1:65" s="2" customFormat="1" ht="24.15" customHeight="1">
      <c r="A139" s="39"/>
      <c r="B139" s="40"/>
      <c r="C139" s="205" t="s">
        <v>239</v>
      </c>
      <c r="D139" s="205" t="s">
        <v>126</v>
      </c>
      <c r="E139" s="206" t="s">
        <v>221</v>
      </c>
      <c r="F139" s="207" t="s">
        <v>222</v>
      </c>
      <c r="G139" s="208" t="s">
        <v>223</v>
      </c>
      <c r="H139" s="209">
        <v>37.568</v>
      </c>
      <c r="I139" s="210"/>
      <c r="J139" s="211">
        <f>ROUND(I139*H139,2)</f>
        <v>0</v>
      </c>
      <c r="K139" s="207" t="s">
        <v>130</v>
      </c>
      <c r="L139" s="45"/>
      <c r="M139" s="212" t="s">
        <v>19</v>
      </c>
      <c r="N139" s="213" t="s">
        <v>46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149</v>
      </c>
      <c r="AT139" s="216" t="s">
        <v>126</v>
      </c>
      <c r="AU139" s="216" t="s">
        <v>85</v>
      </c>
      <c r="AY139" s="18" t="s">
        <v>123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83</v>
      </c>
      <c r="BK139" s="217">
        <f>ROUND(I139*H139,2)</f>
        <v>0</v>
      </c>
      <c r="BL139" s="18" t="s">
        <v>149</v>
      </c>
      <c r="BM139" s="216" t="s">
        <v>396</v>
      </c>
    </row>
    <row r="140" spans="1:47" s="2" customFormat="1" ht="12">
      <c r="A140" s="39"/>
      <c r="B140" s="40"/>
      <c r="C140" s="41"/>
      <c r="D140" s="218" t="s">
        <v>133</v>
      </c>
      <c r="E140" s="41"/>
      <c r="F140" s="219" t="s">
        <v>225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133</v>
      </c>
      <c r="AU140" s="18" t="s">
        <v>85</v>
      </c>
    </row>
    <row r="141" spans="1:51" s="13" customFormat="1" ht="12">
      <c r="A141" s="13"/>
      <c r="B141" s="227"/>
      <c r="C141" s="228"/>
      <c r="D141" s="229" t="s">
        <v>171</v>
      </c>
      <c r="E141" s="230" t="s">
        <v>19</v>
      </c>
      <c r="F141" s="231" t="s">
        <v>384</v>
      </c>
      <c r="G141" s="228"/>
      <c r="H141" s="232">
        <v>20.16</v>
      </c>
      <c r="I141" s="233"/>
      <c r="J141" s="228"/>
      <c r="K141" s="228"/>
      <c r="L141" s="234"/>
      <c r="M141" s="235"/>
      <c r="N141" s="236"/>
      <c r="O141" s="236"/>
      <c r="P141" s="236"/>
      <c r="Q141" s="236"/>
      <c r="R141" s="236"/>
      <c r="S141" s="236"/>
      <c r="T141" s="23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8" t="s">
        <v>171</v>
      </c>
      <c r="AU141" s="238" t="s">
        <v>85</v>
      </c>
      <c r="AV141" s="13" t="s">
        <v>85</v>
      </c>
      <c r="AW141" s="13" t="s">
        <v>36</v>
      </c>
      <c r="AX141" s="13" t="s">
        <v>75</v>
      </c>
      <c r="AY141" s="238" t="s">
        <v>123</v>
      </c>
    </row>
    <row r="142" spans="1:51" s="13" customFormat="1" ht="12">
      <c r="A142" s="13"/>
      <c r="B142" s="227"/>
      <c r="C142" s="228"/>
      <c r="D142" s="229" t="s">
        <v>171</v>
      </c>
      <c r="E142" s="230" t="s">
        <v>19</v>
      </c>
      <c r="F142" s="231" t="s">
        <v>389</v>
      </c>
      <c r="G142" s="228"/>
      <c r="H142" s="232">
        <v>-1.376</v>
      </c>
      <c r="I142" s="233"/>
      <c r="J142" s="228"/>
      <c r="K142" s="228"/>
      <c r="L142" s="234"/>
      <c r="M142" s="235"/>
      <c r="N142" s="236"/>
      <c r="O142" s="236"/>
      <c r="P142" s="236"/>
      <c r="Q142" s="236"/>
      <c r="R142" s="236"/>
      <c r="S142" s="236"/>
      <c r="T142" s="23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8" t="s">
        <v>171</v>
      </c>
      <c r="AU142" s="238" t="s">
        <v>85</v>
      </c>
      <c r="AV142" s="13" t="s">
        <v>85</v>
      </c>
      <c r="AW142" s="13" t="s">
        <v>36</v>
      </c>
      <c r="AX142" s="13" t="s">
        <v>75</v>
      </c>
      <c r="AY142" s="238" t="s">
        <v>123</v>
      </c>
    </row>
    <row r="143" spans="1:51" s="14" customFormat="1" ht="12">
      <c r="A143" s="14"/>
      <c r="B143" s="239"/>
      <c r="C143" s="240"/>
      <c r="D143" s="229" t="s">
        <v>171</v>
      </c>
      <c r="E143" s="241" t="s">
        <v>19</v>
      </c>
      <c r="F143" s="242" t="s">
        <v>181</v>
      </c>
      <c r="G143" s="240"/>
      <c r="H143" s="243">
        <v>18.784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9" t="s">
        <v>171</v>
      </c>
      <c r="AU143" s="249" t="s">
        <v>85</v>
      </c>
      <c r="AV143" s="14" t="s">
        <v>149</v>
      </c>
      <c r="AW143" s="14" t="s">
        <v>36</v>
      </c>
      <c r="AX143" s="14" t="s">
        <v>83</v>
      </c>
      <c r="AY143" s="249" t="s">
        <v>123</v>
      </c>
    </row>
    <row r="144" spans="1:51" s="13" customFormat="1" ht="12">
      <c r="A144" s="13"/>
      <c r="B144" s="227"/>
      <c r="C144" s="228"/>
      <c r="D144" s="229" t="s">
        <v>171</v>
      </c>
      <c r="E144" s="228"/>
      <c r="F144" s="231" t="s">
        <v>397</v>
      </c>
      <c r="G144" s="228"/>
      <c r="H144" s="232">
        <v>37.568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8" t="s">
        <v>171</v>
      </c>
      <c r="AU144" s="238" t="s">
        <v>85</v>
      </c>
      <c r="AV144" s="13" t="s">
        <v>85</v>
      </c>
      <c r="AW144" s="13" t="s">
        <v>4</v>
      </c>
      <c r="AX144" s="13" t="s">
        <v>83</v>
      </c>
      <c r="AY144" s="238" t="s">
        <v>123</v>
      </c>
    </row>
    <row r="145" spans="1:65" s="2" customFormat="1" ht="24.15" customHeight="1">
      <c r="A145" s="39"/>
      <c r="B145" s="40"/>
      <c r="C145" s="205" t="s">
        <v>244</v>
      </c>
      <c r="D145" s="205" t="s">
        <v>126</v>
      </c>
      <c r="E145" s="206" t="s">
        <v>240</v>
      </c>
      <c r="F145" s="207" t="s">
        <v>241</v>
      </c>
      <c r="G145" s="208" t="s">
        <v>175</v>
      </c>
      <c r="H145" s="209">
        <v>36.36</v>
      </c>
      <c r="I145" s="210"/>
      <c r="J145" s="211">
        <f>ROUND(I145*H145,2)</f>
        <v>0</v>
      </c>
      <c r="K145" s="207" t="s">
        <v>130</v>
      </c>
      <c r="L145" s="45"/>
      <c r="M145" s="212" t="s">
        <v>19</v>
      </c>
      <c r="N145" s="213" t="s">
        <v>46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149</v>
      </c>
      <c r="AT145" s="216" t="s">
        <v>126</v>
      </c>
      <c r="AU145" s="216" t="s">
        <v>85</v>
      </c>
      <c r="AY145" s="18" t="s">
        <v>123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83</v>
      </c>
      <c r="BK145" s="217">
        <f>ROUND(I145*H145,2)</f>
        <v>0</v>
      </c>
      <c r="BL145" s="18" t="s">
        <v>149</v>
      </c>
      <c r="BM145" s="216" t="s">
        <v>398</v>
      </c>
    </row>
    <row r="146" spans="1:47" s="2" customFormat="1" ht="12">
      <c r="A146" s="39"/>
      <c r="B146" s="40"/>
      <c r="C146" s="41"/>
      <c r="D146" s="218" t="s">
        <v>133</v>
      </c>
      <c r="E146" s="41"/>
      <c r="F146" s="219" t="s">
        <v>243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133</v>
      </c>
      <c r="AU146" s="18" t="s">
        <v>85</v>
      </c>
    </row>
    <row r="147" spans="1:51" s="13" customFormat="1" ht="12">
      <c r="A147" s="13"/>
      <c r="B147" s="227"/>
      <c r="C147" s="228"/>
      <c r="D147" s="229" t="s">
        <v>171</v>
      </c>
      <c r="E147" s="230" t="s">
        <v>19</v>
      </c>
      <c r="F147" s="231" t="s">
        <v>384</v>
      </c>
      <c r="G147" s="228"/>
      <c r="H147" s="232">
        <v>20.16</v>
      </c>
      <c r="I147" s="233"/>
      <c r="J147" s="228"/>
      <c r="K147" s="228"/>
      <c r="L147" s="234"/>
      <c r="M147" s="235"/>
      <c r="N147" s="236"/>
      <c r="O147" s="236"/>
      <c r="P147" s="236"/>
      <c r="Q147" s="236"/>
      <c r="R147" s="236"/>
      <c r="S147" s="236"/>
      <c r="T147" s="23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8" t="s">
        <v>171</v>
      </c>
      <c r="AU147" s="238" t="s">
        <v>85</v>
      </c>
      <c r="AV147" s="13" t="s">
        <v>85</v>
      </c>
      <c r="AW147" s="13" t="s">
        <v>36</v>
      </c>
      <c r="AX147" s="13" t="s">
        <v>75</v>
      </c>
      <c r="AY147" s="238" t="s">
        <v>123</v>
      </c>
    </row>
    <row r="148" spans="1:51" s="15" customFormat="1" ht="12">
      <c r="A148" s="15"/>
      <c r="B148" s="263"/>
      <c r="C148" s="264"/>
      <c r="D148" s="229" t="s">
        <v>171</v>
      </c>
      <c r="E148" s="265" t="s">
        <v>19</v>
      </c>
      <c r="F148" s="266" t="s">
        <v>386</v>
      </c>
      <c r="G148" s="264"/>
      <c r="H148" s="267">
        <v>20.16</v>
      </c>
      <c r="I148" s="268"/>
      <c r="J148" s="264"/>
      <c r="K148" s="264"/>
      <c r="L148" s="269"/>
      <c r="M148" s="270"/>
      <c r="N148" s="271"/>
      <c r="O148" s="271"/>
      <c r="P148" s="271"/>
      <c r="Q148" s="271"/>
      <c r="R148" s="271"/>
      <c r="S148" s="271"/>
      <c r="T148" s="272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3" t="s">
        <v>171</v>
      </c>
      <c r="AU148" s="273" t="s">
        <v>85</v>
      </c>
      <c r="AV148" s="15" t="s">
        <v>142</v>
      </c>
      <c r="AW148" s="15" t="s">
        <v>36</v>
      </c>
      <c r="AX148" s="15" t="s">
        <v>75</v>
      </c>
      <c r="AY148" s="273" t="s">
        <v>123</v>
      </c>
    </row>
    <row r="149" spans="1:51" s="13" customFormat="1" ht="12">
      <c r="A149" s="13"/>
      <c r="B149" s="227"/>
      <c r="C149" s="228"/>
      <c r="D149" s="229" t="s">
        <v>171</v>
      </c>
      <c r="E149" s="230" t="s">
        <v>19</v>
      </c>
      <c r="F149" s="231" t="s">
        <v>387</v>
      </c>
      <c r="G149" s="228"/>
      <c r="H149" s="232">
        <v>16.2</v>
      </c>
      <c r="I149" s="233"/>
      <c r="J149" s="228"/>
      <c r="K149" s="228"/>
      <c r="L149" s="234"/>
      <c r="M149" s="235"/>
      <c r="N149" s="236"/>
      <c r="O149" s="236"/>
      <c r="P149" s="236"/>
      <c r="Q149" s="236"/>
      <c r="R149" s="236"/>
      <c r="S149" s="236"/>
      <c r="T149" s="23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8" t="s">
        <v>171</v>
      </c>
      <c r="AU149" s="238" t="s">
        <v>85</v>
      </c>
      <c r="AV149" s="13" t="s">
        <v>85</v>
      </c>
      <c r="AW149" s="13" t="s">
        <v>36</v>
      </c>
      <c r="AX149" s="13" t="s">
        <v>75</v>
      </c>
      <c r="AY149" s="238" t="s">
        <v>123</v>
      </c>
    </row>
    <row r="150" spans="1:51" s="14" customFormat="1" ht="12">
      <c r="A150" s="14"/>
      <c r="B150" s="239"/>
      <c r="C150" s="240"/>
      <c r="D150" s="229" t="s">
        <v>171</v>
      </c>
      <c r="E150" s="241" t="s">
        <v>19</v>
      </c>
      <c r="F150" s="242" t="s">
        <v>181</v>
      </c>
      <c r="G150" s="240"/>
      <c r="H150" s="243">
        <v>36.36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9" t="s">
        <v>171</v>
      </c>
      <c r="AU150" s="249" t="s">
        <v>85</v>
      </c>
      <c r="AV150" s="14" t="s">
        <v>149</v>
      </c>
      <c r="AW150" s="14" t="s">
        <v>36</v>
      </c>
      <c r="AX150" s="14" t="s">
        <v>83</v>
      </c>
      <c r="AY150" s="249" t="s">
        <v>123</v>
      </c>
    </row>
    <row r="151" spans="1:65" s="2" customFormat="1" ht="24.15" customHeight="1">
      <c r="A151" s="39"/>
      <c r="B151" s="40"/>
      <c r="C151" s="205" t="s">
        <v>8</v>
      </c>
      <c r="D151" s="205" t="s">
        <v>126</v>
      </c>
      <c r="E151" s="206" t="s">
        <v>399</v>
      </c>
      <c r="F151" s="207" t="s">
        <v>400</v>
      </c>
      <c r="G151" s="208" t="s">
        <v>175</v>
      </c>
      <c r="H151" s="209">
        <v>1.376</v>
      </c>
      <c r="I151" s="210"/>
      <c r="J151" s="211">
        <f>ROUND(I151*H151,2)</f>
        <v>0</v>
      </c>
      <c r="K151" s="207" t="s">
        <v>130</v>
      </c>
      <c r="L151" s="45"/>
      <c r="M151" s="212" t="s">
        <v>19</v>
      </c>
      <c r="N151" s="213" t="s">
        <v>46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149</v>
      </c>
      <c r="AT151" s="216" t="s">
        <v>126</v>
      </c>
      <c r="AU151" s="216" t="s">
        <v>85</v>
      </c>
      <c r="AY151" s="18" t="s">
        <v>123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83</v>
      </c>
      <c r="BK151" s="217">
        <f>ROUND(I151*H151,2)</f>
        <v>0</v>
      </c>
      <c r="BL151" s="18" t="s">
        <v>149</v>
      </c>
      <c r="BM151" s="216" t="s">
        <v>401</v>
      </c>
    </row>
    <row r="152" spans="1:47" s="2" customFormat="1" ht="12">
      <c r="A152" s="39"/>
      <c r="B152" s="40"/>
      <c r="C152" s="41"/>
      <c r="D152" s="218" t="s">
        <v>133</v>
      </c>
      <c r="E152" s="41"/>
      <c r="F152" s="219" t="s">
        <v>402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133</v>
      </c>
      <c r="AU152" s="18" t="s">
        <v>85</v>
      </c>
    </row>
    <row r="153" spans="1:51" s="13" customFormat="1" ht="12">
      <c r="A153" s="13"/>
      <c r="B153" s="227"/>
      <c r="C153" s="228"/>
      <c r="D153" s="229" t="s">
        <v>171</v>
      </c>
      <c r="E153" s="230" t="s">
        <v>19</v>
      </c>
      <c r="F153" s="231" t="s">
        <v>403</v>
      </c>
      <c r="G153" s="228"/>
      <c r="H153" s="232">
        <v>1.376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8" t="s">
        <v>171</v>
      </c>
      <c r="AU153" s="238" t="s">
        <v>85</v>
      </c>
      <c r="AV153" s="13" t="s">
        <v>85</v>
      </c>
      <c r="AW153" s="13" t="s">
        <v>36</v>
      </c>
      <c r="AX153" s="13" t="s">
        <v>83</v>
      </c>
      <c r="AY153" s="238" t="s">
        <v>123</v>
      </c>
    </row>
    <row r="154" spans="1:63" s="12" customFormat="1" ht="22.8" customHeight="1">
      <c r="A154" s="12"/>
      <c r="B154" s="189"/>
      <c r="C154" s="190"/>
      <c r="D154" s="191" t="s">
        <v>74</v>
      </c>
      <c r="E154" s="203" t="s">
        <v>85</v>
      </c>
      <c r="F154" s="203" t="s">
        <v>255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SUM(P155:P157)</f>
        <v>0</v>
      </c>
      <c r="Q154" s="197"/>
      <c r="R154" s="198">
        <f>SUM(R155:R157)</f>
        <v>60.525239039999995</v>
      </c>
      <c r="S154" s="197"/>
      <c r="T154" s="199">
        <f>SUM(T155:T157)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0" t="s">
        <v>83</v>
      </c>
      <c r="AT154" s="201" t="s">
        <v>74</v>
      </c>
      <c r="AU154" s="201" t="s">
        <v>83</v>
      </c>
      <c r="AY154" s="200" t="s">
        <v>123</v>
      </c>
      <c r="BK154" s="202">
        <f>SUM(BK155:BK157)</f>
        <v>0</v>
      </c>
    </row>
    <row r="155" spans="1:65" s="2" customFormat="1" ht="21.75" customHeight="1">
      <c r="A155" s="39"/>
      <c r="B155" s="40"/>
      <c r="C155" s="205" t="s">
        <v>256</v>
      </c>
      <c r="D155" s="205" t="s">
        <v>126</v>
      </c>
      <c r="E155" s="206" t="s">
        <v>404</v>
      </c>
      <c r="F155" s="207" t="s">
        <v>405</v>
      </c>
      <c r="G155" s="208" t="s">
        <v>175</v>
      </c>
      <c r="H155" s="209">
        <v>24.192</v>
      </c>
      <c r="I155" s="210"/>
      <c r="J155" s="211">
        <f>ROUND(I155*H155,2)</f>
        <v>0</v>
      </c>
      <c r="K155" s="207" t="s">
        <v>130</v>
      </c>
      <c r="L155" s="45"/>
      <c r="M155" s="212" t="s">
        <v>19</v>
      </c>
      <c r="N155" s="213" t="s">
        <v>46</v>
      </c>
      <c r="O155" s="85"/>
      <c r="P155" s="214">
        <f>O155*H155</f>
        <v>0</v>
      </c>
      <c r="Q155" s="214">
        <v>2.50187</v>
      </c>
      <c r="R155" s="214">
        <f>Q155*H155</f>
        <v>60.525239039999995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149</v>
      </c>
      <c r="AT155" s="216" t="s">
        <v>126</v>
      </c>
      <c r="AU155" s="216" t="s">
        <v>85</v>
      </c>
      <c r="AY155" s="18" t="s">
        <v>123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83</v>
      </c>
      <c r="BK155" s="217">
        <f>ROUND(I155*H155,2)</f>
        <v>0</v>
      </c>
      <c r="BL155" s="18" t="s">
        <v>149</v>
      </c>
      <c r="BM155" s="216" t="s">
        <v>406</v>
      </c>
    </row>
    <row r="156" spans="1:47" s="2" customFormat="1" ht="12">
      <c r="A156" s="39"/>
      <c r="B156" s="40"/>
      <c r="C156" s="41"/>
      <c r="D156" s="218" t="s">
        <v>133</v>
      </c>
      <c r="E156" s="41"/>
      <c r="F156" s="219" t="s">
        <v>407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133</v>
      </c>
      <c r="AU156" s="18" t="s">
        <v>85</v>
      </c>
    </row>
    <row r="157" spans="1:51" s="13" customFormat="1" ht="12">
      <c r="A157" s="13"/>
      <c r="B157" s="227"/>
      <c r="C157" s="228"/>
      <c r="D157" s="229" t="s">
        <v>171</v>
      </c>
      <c r="E157" s="230" t="s">
        <v>19</v>
      </c>
      <c r="F157" s="231" t="s">
        <v>408</v>
      </c>
      <c r="G157" s="228"/>
      <c r="H157" s="232">
        <v>24.192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8" t="s">
        <v>171</v>
      </c>
      <c r="AU157" s="238" t="s">
        <v>85</v>
      </c>
      <c r="AV157" s="13" t="s">
        <v>85</v>
      </c>
      <c r="AW157" s="13" t="s">
        <v>36</v>
      </c>
      <c r="AX157" s="13" t="s">
        <v>83</v>
      </c>
      <c r="AY157" s="238" t="s">
        <v>123</v>
      </c>
    </row>
    <row r="158" spans="1:63" s="12" customFormat="1" ht="22.8" customHeight="1">
      <c r="A158" s="12"/>
      <c r="B158" s="189"/>
      <c r="C158" s="190"/>
      <c r="D158" s="191" t="s">
        <v>74</v>
      </c>
      <c r="E158" s="203" t="s">
        <v>142</v>
      </c>
      <c r="F158" s="203" t="s">
        <v>279</v>
      </c>
      <c r="G158" s="190"/>
      <c r="H158" s="190"/>
      <c r="I158" s="193"/>
      <c r="J158" s="204">
        <f>BK158</f>
        <v>0</v>
      </c>
      <c r="K158" s="190"/>
      <c r="L158" s="195"/>
      <c r="M158" s="196"/>
      <c r="N158" s="197"/>
      <c r="O158" s="197"/>
      <c r="P158" s="198">
        <f>SUM(P159:P176)</f>
        <v>0</v>
      </c>
      <c r="Q158" s="197"/>
      <c r="R158" s="198">
        <f>SUM(R159:R176)</f>
        <v>17.572599999999998</v>
      </c>
      <c r="S158" s="197"/>
      <c r="T158" s="199">
        <f>SUM(T159:T176)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0" t="s">
        <v>83</v>
      </c>
      <c r="AT158" s="201" t="s">
        <v>74</v>
      </c>
      <c r="AU158" s="201" t="s">
        <v>83</v>
      </c>
      <c r="AY158" s="200" t="s">
        <v>123</v>
      </c>
      <c r="BK158" s="202">
        <f>SUM(BK159:BK176)</f>
        <v>0</v>
      </c>
    </row>
    <row r="159" spans="1:65" s="2" customFormat="1" ht="24.15" customHeight="1">
      <c r="A159" s="39"/>
      <c r="B159" s="40"/>
      <c r="C159" s="205" t="s">
        <v>262</v>
      </c>
      <c r="D159" s="205" t="s">
        <v>126</v>
      </c>
      <c r="E159" s="206" t="s">
        <v>281</v>
      </c>
      <c r="F159" s="207" t="s">
        <v>409</v>
      </c>
      <c r="G159" s="208" t="s">
        <v>283</v>
      </c>
      <c r="H159" s="209">
        <v>60</v>
      </c>
      <c r="I159" s="210"/>
      <c r="J159" s="211">
        <f>ROUND(I159*H159,2)</f>
        <v>0</v>
      </c>
      <c r="K159" s="207" t="s">
        <v>19</v>
      </c>
      <c r="L159" s="45"/>
      <c r="M159" s="212" t="s">
        <v>19</v>
      </c>
      <c r="N159" s="213" t="s">
        <v>46</v>
      </c>
      <c r="O159" s="85"/>
      <c r="P159" s="214">
        <f>O159*H159</f>
        <v>0</v>
      </c>
      <c r="Q159" s="214">
        <v>0.17489</v>
      </c>
      <c r="R159" s="214">
        <f>Q159*H159</f>
        <v>10.4934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149</v>
      </c>
      <c r="AT159" s="216" t="s">
        <v>126</v>
      </c>
      <c r="AU159" s="216" t="s">
        <v>85</v>
      </c>
      <c r="AY159" s="18" t="s">
        <v>123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83</v>
      </c>
      <c r="BK159" s="217">
        <f>ROUND(I159*H159,2)</f>
        <v>0</v>
      </c>
      <c r="BL159" s="18" t="s">
        <v>149</v>
      </c>
      <c r="BM159" s="216" t="s">
        <v>410</v>
      </c>
    </row>
    <row r="160" spans="1:65" s="2" customFormat="1" ht="21.75" customHeight="1">
      <c r="A160" s="39"/>
      <c r="B160" s="40"/>
      <c r="C160" s="250" t="s">
        <v>268</v>
      </c>
      <c r="D160" s="250" t="s">
        <v>234</v>
      </c>
      <c r="E160" s="251" t="s">
        <v>411</v>
      </c>
      <c r="F160" s="252" t="s">
        <v>412</v>
      </c>
      <c r="G160" s="253" t="s">
        <v>283</v>
      </c>
      <c r="H160" s="254">
        <v>56</v>
      </c>
      <c r="I160" s="255"/>
      <c r="J160" s="256">
        <f>ROUND(I160*H160,2)</f>
        <v>0</v>
      </c>
      <c r="K160" s="252" t="s">
        <v>130</v>
      </c>
      <c r="L160" s="257"/>
      <c r="M160" s="258" t="s">
        <v>19</v>
      </c>
      <c r="N160" s="259" t="s">
        <v>46</v>
      </c>
      <c r="O160" s="85"/>
      <c r="P160" s="214">
        <f>O160*H160</f>
        <v>0</v>
      </c>
      <c r="Q160" s="214">
        <v>0.0132</v>
      </c>
      <c r="R160" s="214">
        <f>Q160*H160</f>
        <v>0.7392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209</v>
      </c>
      <c r="AT160" s="216" t="s">
        <v>234</v>
      </c>
      <c r="AU160" s="216" t="s">
        <v>85</v>
      </c>
      <c r="AY160" s="18" t="s">
        <v>123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83</v>
      </c>
      <c r="BK160" s="217">
        <f>ROUND(I160*H160,2)</f>
        <v>0</v>
      </c>
      <c r="BL160" s="18" t="s">
        <v>149</v>
      </c>
      <c r="BM160" s="216" t="s">
        <v>413</v>
      </c>
    </row>
    <row r="161" spans="1:65" s="2" customFormat="1" ht="21.75" customHeight="1">
      <c r="A161" s="39"/>
      <c r="B161" s="40"/>
      <c r="C161" s="250" t="s">
        <v>274</v>
      </c>
      <c r="D161" s="250" t="s">
        <v>234</v>
      </c>
      <c r="E161" s="251" t="s">
        <v>414</v>
      </c>
      <c r="F161" s="252" t="s">
        <v>415</v>
      </c>
      <c r="G161" s="253" t="s">
        <v>416</v>
      </c>
      <c r="H161" s="254">
        <v>2</v>
      </c>
      <c r="I161" s="255"/>
      <c r="J161" s="256">
        <f>ROUND(I161*H161,2)</f>
        <v>0</v>
      </c>
      <c r="K161" s="252" t="s">
        <v>19</v>
      </c>
      <c r="L161" s="257"/>
      <c r="M161" s="258" t="s">
        <v>19</v>
      </c>
      <c r="N161" s="259" t="s">
        <v>46</v>
      </c>
      <c r="O161" s="85"/>
      <c r="P161" s="214">
        <f>O161*H161</f>
        <v>0</v>
      </c>
      <c r="Q161" s="214">
        <v>0.0077</v>
      </c>
      <c r="R161" s="214">
        <f>Q161*H161</f>
        <v>0.0154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209</v>
      </c>
      <c r="AT161" s="216" t="s">
        <v>234</v>
      </c>
      <c r="AU161" s="216" t="s">
        <v>85</v>
      </c>
      <c r="AY161" s="18" t="s">
        <v>123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83</v>
      </c>
      <c r="BK161" s="217">
        <f>ROUND(I161*H161,2)</f>
        <v>0</v>
      </c>
      <c r="BL161" s="18" t="s">
        <v>149</v>
      </c>
      <c r="BM161" s="216" t="s">
        <v>417</v>
      </c>
    </row>
    <row r="162" spans="1:65" s="2" customFormat="1" ht="16.5" customHeight="1">
      <c r="A162" s="39"/>
      <c r="B162" s="40"/>
      <c r="C162" s="205" t="s">
        <v>280</v>
      </c>
      <c r="D162" s="205" t="s">
        <v>126</v>
      </c>
      <c r="E162" s="206" t="s">
        <v>418</v>
      </c>
      <c r="F162" s="207" t="s">
        <v>419</v>
      </c>
      <c r="G162" s="208" t="s">
        <v>283</v>
      </c>
      <c r="H162" s="209">
        <v>2</v>
      </c>
      <c r="I162" s="210"/>
      <c r="J162" s="211">
        <f>ROUND(I162*H162,2)</f>
        <v>0</v>
      </c>
      <c r="K162" s="207" t="s">
        <v>130</v>
      </c>
      <c r="L162" s="45"/>
      <c r="M162" s="212" t="s">
        <v>19</v>
      </c>
      <c r="N162" s="213" t="s">
        <v>46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149</v>
      </c>
      <c r="AT162" s="216" t="s">
        <v>126</v>
      </c>
      <c r="AU162" s="216" t="s">
        <v>85</v>
      </c>
      <c r="AY162" s="18" t="s">
        <v>123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83</v>
      </c>
      <c r="BK162" s="217">
        <f>ROUND(I162*H162,2)</f>
        <v>0</v>
      </c>
      <c r="BL162" s="18" t="s">
        <v>149</v>
      </c>
      <c r="BM162" s="216" t="s">
        <v>420</v>
      </c>
    </row>
    <row r="163" spans="1:47" s="2" customFormat="1" ht="12">
      <c r="A163" s="39"/>
      <c r="B163" s="40"/>
      <c r="C163" s="41"/>
      <c r="D163" s="218" t="s">
        <v>133</v>
      </c>
      <c r="E163" s="41"/>
      <c r="F163" s="219" t="s">
        <v>421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133</v>
      </c>
      <c r="AU163" s="18" t="s">
        <v>85</v>
      </c>
    </row>
    <row r="164" spans="1:65" s="2" customFormat="1" ht="24.15" customHeight="1">
      <c r="A164" s="39"/>
      <c r="B164" s="40"/>
      <c r="C164" s="250" t="s">
        <v>7</v>
      </c>
      <c r="D164" s="250" t="s">
        <v>234</v>
      </c>
      <c r="E164" s="251" t="s">
        <v>422</v>
      </c>
      <c r="F164" s="252" t="s">
        <v>423</v>
      </c>
      <c r="G164" s="253" t="s">
        <v>283</v>
      </c>
      <c r="H164" s="254">
        <v>2</v>
      </c>
      <c r="I164" s="255"/>
      <c r="J164" s="256">
        <f>ROUND(I164*H164,2)</f>
        <v>0</v>
      </c>
      <c r="K164" s="252" t="s">
        <v>19</v>
      </c>
      <c r="L164" s="257"/>
      <c r="M164" s="258" t="s">
        <v>19</v>
      </c>
      <c r="N164" s="259" t="s">
        <v>46</v>
      </c>
      <c r="O164" s="85"/>
      <c r="P164" s="214">
        <f>O164*H164</f>
        <v>0</v>
      </c>
      <c r="Q164" s="214">
        <v>0.015</v>
      </c>
      <c r="R164" s="214">
        <f>Q164*H164</f>
        <v>0.03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209</v>
      </c>
      <c r="AT164" s="216" t="s">
        <v>234</v>
      </c>
      <c r="AU164" s="216" t="s">
        <v>85</v>
      </c>
      <c r="AY164" s="18" t="s">
        <v>123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83</v>
      </c>
      <c r="BK164" s="217">
        <f>ROUND(I164*H164,2)</f>
        <v>0</v>
      </c>
      <c r="BL164" s="18" t="s">
        <v>149</v>
      </c>
      <c r="BM164" s="216" t="s">
        <v>424</v>
      </c>
    </row>
    <row r="165" spans="1:65" s="2" customFormat="1" ht="16.5" customHeight="1">
      <c r="A165" s="39"/>
      <c r="B165" s="40"/>
      <c r="C165" s="205" t="s">
        <v>290</v>
      </c>
      <c r="D165" s="205" t="s">
        <v>126</v>
      </c>
      <c r="E165" s="206" t="s">
        <v>425</v>
      </c>
      <c r="F165" s="207" t="s">
        <v>426</v>
      </c>
      <c r="G165" s="208" t="s">
        <v>283</v>
      </c>
      <c r="H165" s="209">
        <v>53</v>
      </c>
      <c r="I165" s="210"/>
      <c r="J165" s="211">
        <f>ROUND(I165*H165,2)</f>
        <v>0</v>
      </c>
      <c r="K165" s="207" t="s">
        <v>130</v>
      </c>
      <c r="L165" s="45"/>
      <c r="M165" s="212" t="s">
        <v>19</v>
      </c>
      <c r="N165" s="213" t="s">
        <v>46</v>
      </c>
      <c r="O165" s="85"/>
      <c r="P165" s="214">
        <f>O165*H165</f>
        <v>0</v>
      </c>
      <c r="Q165" s="214">
        <v>0.0012</v>
      </c>
      <c r="R165" s="214">
        <f>Q165*H165</f>
        <v>0.06359999999999999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149</v>
      </c>
      <c r="AT165" s="216" t="s">
        <v>126</v>
      </c>
      <c r="AU165" s="216" t="s">
        <v>85</v>
      </c>
      <c r="AY165" s="18" t="s">
        <v>123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83</v>
      </c>
      <c r="BK165" s="217">
        <f>ROUND(I165*H165,2)</f>
        <v>0</v>
      </c>
      <c r="BL165" s="18" t="s">
        <v>149</v>
      </c>
      <c r="BM165" s="216" t="s">
        <v>427</v>
      </c>
    </row>
    <row r="166" spans="1:47" s="2" customFormat="1" ht="12">
      <c r="A166" s="39"/>
      <c r="B166" s="40"/>
      <c r="C166" s="41"/>
      <c r="D166" s="218" t="s">
        <v>133</v>
      </c>
      <c r="E166" s="41"/>
      <c r="F166" s="219" t="s">
        <v>428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133</v>
      </c>
      <c r="AU166" s="18" t="s">
        <v>85</v>
      </c>
    </row>
    <row r="167" spans="1:65" s="2" customFormat="1" ht="24.15" customHeight="1">
      <c r="A167" s="39"/>
      <c r="B167" s="40"/>
      <c r="C167" s="250" t="s">
        <v>298</v>
      </c>
      <c r="D167" s="250" t="s">
        <v>234</v>
      </c>
      <c r="E167" s="251" t="s">
        <v>429</v>
      </c>
      <c r="F167" s="252" t="s">
        <v>430</v>
      </c>
      <c r="G167" s="253" t="s">
        <v>283</v>
      </c>
      <c r="H167" s="254">
        <v>53</v>
      </c>
      <c r="I167" s="255"/>
      <c r="J167" s="256">
        <f>ROUND(I167*H167,2)</f>
        <v>0</v>
      </c>
      <c r="K167" s="252" t="s">
        <v>19</v>
      </c>
      <c r="L167" s="257"/>
      <c r="M167" s="258" t="s">
        <v>19</v>
      </c>
      <c r="N167" s="259" t="s">
        <v>46</v>
      </c>
      <c r="O167" s="85"/>
      <c r="P167" s="214">
        <f>O167*H167</f>
        <v>0</v>
      </c>
      <c r="Q167" s="214">
        <v>0.07</v>
      </c>
      <c r="R167" s="214">
        <f>Q167*H167</f>
        <v>3.7100000000000004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209</v>
      </c>
      <c r="AT167" s="216" t="s">
        <v>234</v>
      </c>
      <c r="AU167" s="216" t="s">
        <v>85</v>
      </c>
      <c r="AY167" s="18" t="s">
        <v>123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83</v>
      </c>
      <c r="BK167" s="217">
        <f>ROUND(I167*H167,2)</f>
        <v>0</v>
      </c>
      <c r="BL167" s="18" t="s">
        <v>149</v>
      </c>
      <c r="BM167" s="216" t="s">
        <v>431</v>
      </c>
    </row>
    <row r="168" spans="1:65" s="2" customFormat="1" ht="16.5" customHeight="1">
      <c r="A168" s="39"/>
      <c r="B168" s="40"/>
      <c r="C168" s="205" t="s">
        <v>303</v>
      </c>
      <c r="D168" s="205" t="s">
        <v>126</v>
      </c>
      <c r="E168" s="206" t="s">
        <v>432</v>
      </c>
      <c r="F168" s="207" t="s">
        <v>433</v>
      </c>
      <c r="G168" s="208" t="s">
        <v>283</v>
      </c>
      <c r="H168" s="209">
        <v>53</v>
      </c>
      <c r="I168" s="210"/>
      <c r="J168" s="211">
        <f>ROUND(I168*H168,2)</f>
        <v>0</v>
      </c>
      <c r="K168" s="207" t="s">
        <v>19</v>
      </c>
      <c r="L168" s="45"/>
      <c r="M168" s="212" t="s">
        <v>19</v>
      </c>
      <c r="N168" s="213" t="s">
        <v>46</v>
      </c>
      <c r="O168" s="85"/>
      <c r="P168" s="214">
        <f>O168*H168</f>
        <v>0</v>
      </c>
      <c r="Q168" s="214">
        <v>0.0012</v>
      </c>
      <c r="R168" s="214">
        <f>Q168*H168</f>
        <v>0.06359999999999999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149</v>
      </c>
      <c r="AT168" s="216" t="s">
        <v>126</v>
      </c>
      <c r="AU168" s="216" t="s">
        <v>85</v>
      </c>
      <c r="AY168" s="18" t="s">
        <v>123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83</v>
      </c>
      <c r="BK168" s="217">
        <f>ROUND(I168*H168,2)</f>
        <v>0</v>
      </c>
      <c r="BL168" s="18" t="s">
        <v>149</v>
      </c>
      <c r="BM168" s="216" t="s">
        <v>434</v>
      </c>
    </row>
    <row r="169" spans="1:65" s="2" customFormat="1" ht="21.75" customHeight="1">
      <c r="A169" s="39"/>
      <c r="B169" s="40"/>
      <c r="C169" s="205" t="s">
        <v>309</v>
      </c>
      <c r="D169" s="205" t="s">
        <v>126</v>
      </c>
      <c r="E169" s="206" t="s">
        <v>435</v>
      </c>
      <c r="F169" s="207" t="s">
        <v>436</v>
      </c>
      <c r="G169" s="208" t="s">
        <v>357</v>
      </c>
      <c r="H169" s="209">
        <v>3</v>
      </c>
      <c r="I169" s="210"/>
      <c r="J169" s="211">
        <f>ROUND(I169*H169,2)</f>
        <v>0</v>
      </c>
      <c r="K169" s="207" t="s">
        <v>130</v>
      </c>
      <c r="L169" s="45"/>
      <c r="M169" s="212" t="s">
        <v>19</v>
      </c>
      <c r="N169" s="213" t="s">
        <v>46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149</v>
      </c>
      <c r="AT169" s="216" t="s">
        <v>126</v>
      </c>
      <c r="AU169" s="216" t="s">
        <v>85</v>
      </c>
      <c r="AY169" s="18" t="s">
        <v>123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83</v>
      </c>
      <c r="BK169" s="217">
        <f>ROUND(I169*H169,2)</f>
        <v>0</v>
      </c>
      <c r="BL169" s="18" t="s">
        <v>149</v>
      </c>
      <c r="BM169" s="216" t="s">
        <v>437</v>
      </c>
    </row>
    <row r="170" spans="1:47" s="2" customFormat="1" ht="12">
      <c r="A170" s="39"/>
      <c r="B170" s="40"/>
      <c r="C170" s="41"/>
      <c r="D170" s="218" t="s">
        <v>133</v>
      </c>
      <c r="E170" s="41"/>
      <c r="F170" s="219" t="s">
        <v>438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133</v>
      </c>
      <c r="AU170" s="18" t="s">
        <v>85</v>
      </c>
    </row>
    <row r="171" spans="1:51" s="13" customFormat="1" ht="12">
      <c r="A171" s="13"/>
      <c r="B171" s="227"/>
      <c r="C171" s="228"/>
      <c r="D171" s="229" t="s">
        <v>171</v>
      </c>
      <c r="E171" s="230" t="s">
        <v>19</v>
      </c>
      <c r="F171" s="231" t="s">
        <v>439</v>
      </c>
      <c r="G171" s="228"/>
      <c r="H171" s="232">
        <v>3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8" t="s">
        <v>171</v>
      </c>
      <c r="AU171" s="238" t="s">
        <v>85</v>
      </c>
      <c r="AV171" s="13" t="s">
        <v>85</v>
      </c>
      <c r="AW171" s="13" t="s">
        <v>36</v>
      </c>
      <c r="AX171" s="13" t="s">
        <v>83</v>
      </c>
      <c r="AY171" s="238" t="s">
        <v>123</v>
      </c>
    </row>
    <row r="172" spans="1:65" s="2" customFormat="1" ht="24.15" customHeight="1">
      <c r="A172" s="39"/>
      <c r="B172" s="40"/>
      <c r="C172" s="250" t="s">
        <v>314</v>
      </c>
      <c r="D172" s="250" t="s">
        <v>234</v>
      </c>
      <c r="E172" s="251" t="s">
        <v>440</v>
      </c>
      <c r="F172" s="252" t="s">
        <v>441</v>
      </c>
      <c r="G172" s="253" t="s">
        <v>283</v>
      </c>
      <c r="H172" s="254">
        <v>2</v>
      </c>
      <c r="I172" s="255"/>
      <c r="J172" s="256">
        <f>ROUND(I172*H172,2)</f>
        <v>0</v>
      </c>
      <c r="K172" s="252" t="s">
        <v>130</v>
      </c>
      <c r="L172" s="257"/>
      <c r="M172" s="258" t="s">
        <v>19</v>
      </c>
      <c r="N172" s="259" t="s">
        <v>46</v>
      </c>
      <c r="O172" s="85"/>
      <c r="P172" s="214">
        <f>O172*H172</f>
        <v>0</v>
      </c>
      <c r="Q172" s="214">
        <v>0.0171</v>
      </c>
      <c r="R172" s="214">
        <f>Q172*H172</f>
        <v>0.0342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209</v>
      </c>
      <c r="AT172" s="216" t="s">
        <v>234</v>
      </c>
      <c r="AU172" s="216" t="s">
        <v>85</v>
      </c>
      <c r="AY172" s="18" t="s">
        <v>123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83</v>
      </c>
      <c r="BK172" s="217">
        <f>ROUND(I172*H172,2)</f>
        <v>0</v>
      </c>
      <c r="BL172" s="18" t="s">
        <v>149</v>
      </c>
      <c r="BM172" s="216" t="s">
        <v>442</v>
      </c>
    </row>
    <row r="173" spans="1:65" s="2" customFormat="1" ht="21.75" customHeight="1">
      <c r="A173" s="39"/>
      <c r="B173" s="40"/>
      <c r="C173" s="205" t="s">
        <v>319</v>
      </c>
      <c r="D173" s="205" t="s">
        <v>126</v>
      </c>
      <c r="E173" s="206" t="s">
        <v>443</v>
      </c>
      <c r="F173" s="207" t="s">
        <v>444</v>
      </c>
      <c r="G173" s="208" t="s">
        <v>357</v>
      </c>
      <c r="H173" s="209">
        <v>127.4</v>
      </c>
      <c r="I173" s="210"/>
      <c r="J173" s="211">
        <f>ROUND(I173*H173,2)</f>
        <v>0</v>
      </c>
      <c r="K173" s="207" t="s">
        <v>130</v>
      </c>
      <c r="L173" s="45"/>
      <c r="M173" s="212" t="s">
        <v>19</v>
      </c>
      <c r="N173" s="213" t="s">
        <v>46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149</v>
      </c>
      <c r="AT173" s="216" t="s">
        <v>126</v>
      </c>
      <c r="AU173" s="216" t="s">
        <v>85</v>
      </c>
      <c r="AY173" s="18" t="s">
        <v>123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83</v>
      </c>
      <c r="BK173" s="217">
        <f>ROUND(I173*H173,2)</f>
        <v>0</v>
      </c>
      <c r="BL173" s="18" t="s">
        <v>149</v>
      </c>
      <c r="BM173" s="216" t="s">
        <v>445</v>
      </c>
    </row>
    <row r="174" spans="1:47" s="2" customFormat="1" ht="12">
      <c r="A174" s="39"/>
      <c r="B174" s="40"/>
      <c r="C174" s="41"/>
      <c r="D174" s="218" t="s">
        <v>133</v>
      </c>
      <c r="E174" s="41"/>
      <c r="F174" s="219" t="s">
        <v>446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133</v>
      </c>
      <c r="AU174" s="18" t="s">
        <v>85</v>
      </c>
    </row>
    <row r="175" spans="1:51" s="13" customFormat="1" ht="12">
      <c r="A175" s="13"/>
      <c r="B175" s="227"/>
      <c r="C175" s="228"/>
      <c r="D175" s="229" t="s">
        <v>171</v>
      </c>
      <c r="E175" s="230" t="s">
        <v>19</v>
      </c>
      <c r="F175" s="231" t="s">
        <v>447</v>
      </c>
      <c r="G175" s="228"/>
      <c r="H175" s="232">
        <v>127.4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8" t="s">
        <v>171</v>
      </c>
      <c r="AU175" s="238" t="s">
        <v>85</v>
      </c>
      <c r="AV175" s="13" t="s">
        <v>85</v>
      </c>
      <c r="AW175" s="13" t="s">
        <v>36</v>
      </c>
      <c r="AX175" s="13" t="s">
        <v>83</v>
      </c>
      <c r="AY175" s="238" t="s">
        <v>123</v>
      </c>
    </row>
    <row r="176" spans="1:65" s="2" customFormat="1" ht="24.15" customHeight="1">
      <c r="A176" s="39"/>
      <c r="B176" s="40"/>
      <c r="C176" s="250" t="s">
        <v>327</v>
      </c>
      <c r="D176" s="250" t="s">
        <v>234</v>
      </c>
      <c r="E176" s="251" t="s">
        <v>448</v>
      </c>
      <c r="F176" s="252" t="s">
        <v>449</v>
      </c>
      <c r="G176" s="253" t="s">
        <v>283</v>
      </c>
      <c r="H176" s="254">
        <v>52</v>
      </c>
      <c r="I176" s="255"/>
      <c r="J176" s="256">
        <f>ROUND(I176*H176,2)</f>
        <v>0</v>
      </c>
      <c r="K176" s="252" t="s">
        <v>130</v>
      </c>
      <c r="L176" s="257"/>
      <c r="M176" s="258" t="s">
        <v>19</v>
      </c>
      <c r="N176" s="259" t="s">
        <v>46</v>
      </c>
      <c r="O176" s="85"/>
      <c r="P176" s="214">
        <f>O176*H176</f>
        <v>0</v>
      </c>
      <c r="Q176" s="214">
        <v>0.0466</v>
      </c>
      <c r="R176" s="214">
        <f>Q176*H176</f>
        <v>2.4232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209</v>
      </c>
      <c r="AT176" s="216" t="s">
        <v>234</v>
      </c>
      <c r="AU176" s="216" t="s">
        <v>85</v>
      </c>
      <c r="AY176" s="18" t="s">
        <v>123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83</v>
      </c>
      <c r="BK176" s="217">
        <f>ROUND(I176*H176,2)</f>
        <v>0</v>
      </c>
      <c r="BL176" s="18" t="s">
        <v>149</v>
      </c>
      <c r="BM176" s="216" t="s">
        <v>450</v>
      </c>
    </row>
    <row r="177" spans="1:63" s="12" customFormat="1" ht="22.8" customHeight="1">
      <c r="A177" s="12"/>
      <c r="B177" s="189"/>
      <c r="C177" s="190"/>
      <c r="D177" s="191" t="s">
        <v>74</v>
      </c>
      <c r="E177" s="203" t="s">
        <v>122</v>
      </c>
      <c r="F177" s="203" t="s">
        <v>451</v>
      </c>
      <c r="G177" s="190"/>
      <c r="H177" s="190"/>
      <c r="I177" s="193"/>
      <c r="J177" s="204">
        <f>BK177</f>
        <v>0</v>
      </c>
      <c r="K177" s="190"/>
      <c r="L177" s="195"/>
      <c r="M177" s="196"/>
      <c r="N177" s="197"/>
      <c r="O177" s="197"/>
      <c r="P177" s="198">
        <f>SUM(P178:P189)</f>
        <v>0</v>
      </c>
      <c r="Q177" s="197"/>
      <c r="R177" s="198">
        <f>SUM(R178:R189)</f>
        <v>6.937723999999999</v>
      </c>
      <c r="S177" s="197"/>
      <c r="T177" s="199">
        <f>SUM(T178:T189)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0" t="s">
        <v>83</v>
      </c>
      <c r="AT177" s="201" t="s">
        <v>74</v>
      </c>
      <c r="AU177" s="201" t="s">
        <v>83</v>
      </c>
      <c r="AY177" s="200" t="s">
        <v>123</v>
      </c>
      <c r="BK177" s="202">
        <f>SUM(BK178:BK189)</f>
        <v>0</v>
      </c>
    </row>
    <row r="178" spans="1:65" s="2" customFormat="1" ht="24.15" customHeight="1">
      <c r="A178" s="39"/>
      <c r="B178" s="40"/>
      <c r="C178" s="205" t="s">
        <v>336</v>
      </c>
      <c r="D178" s="205" t="s">
        <v>126</v>
      </c>
      <c r="E178" s="206" t="s">
        <v>452</v>
      </c>
      <c r="F178" s="207" t="s">
        <v>453</v>
      </c>
      <c r="G178" s="208" t="s">
        <v>168</v>
      </c>
      <c r="H178" s="209">
        <v>5</v>
      </c>
      <c r="I178" s="210"/>
      <c r="J178" s="211">
        <f>ROUND(I178*H178,2)</f>
        <v>0</v>
      </c>
      <c r="K178" s="207" t="s">
        <v>130</v>
      </c>
      <c r="L178" s="45"/>
      <c r="M178" s="212" t="s">
        <v>19</v>
      </c>
      <c r="N178" s="213" t="s">
        <v>46</v>
      </c>
      <c r="O178" s="85"/>
      <c r="P178" s="214">
        <f>O178*H178</f>
        <v>0</v>
      </c>
      <c r="Q178" s="214">
        <v>0.19</v>
      </c>
      <c r="R178" s="214">
        <f>Q178*H178</f>
        <v>0.95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149</v>
      </c>
      <c r="AT178" s="216" t="s">
        <v>126</v>
      </c>
      <c r="AU178" s="216" t="s">
        <v>85</v>
      </c>
      <c r="AY178" s="18" t="s">
        <v>123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83</v>
      </c>
      <c r="BK178" s="217">
        <f>ROUND(I178*H178,2)</f>
        <v>0</v>
      </c>
      <c r="BL178" s="18" t="s">
        <v>149</v>
      </c>
      <c r="BM178" s="216" t="s">
        <v>454</v>
      </c>
    </row>
    <row r="179" spans="1:47" s="2" customFormat="1" ht="12">
      <c r="A179" s="39"/>
      <c r="B179" s="40"/>
      <c r="C179" s="41"/>
      <c r="D179" s="218" t="s">
        <v>133</v>
      </c>
      <c r="E179" s="41"/>
      <c r="F179" s="219" t="s">
        <v>455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133</v>
      </c>
      <c r="AU179" s="18" t="s">
        <v>85</v>
      </c>
    </row>
    <row r="180" spans="1:51" s="13" customFormat="1" ht="12">
      <c r="A180" s="13"/>
      <c r="B180" s="227"/>
      <c r="C180" s="228"/>
      <c r="D180" s="229" t="s">
        <v>171</v>
      </c>
      <c r="E180" s="230" t="s">
        <v>19</v>
      </c>
      <c r="F180" s="231" t="s">
        <v>350</v>
      </c>
      <c r="G180" s="228"/>
      <c r="H180" s="232">
        <v>5</v>
      </c>
      <c r="I180" s="233"/>
      <c r="J180" s="228"/>
      <c r="K180" s="228"/>
      <c r="L180" s="234"/>
      <c r="M180" s="235"/>
      <c r="N180" s="236"/>
      <c r="O180" s="236"/>
      <c r="P180" s="236"/>
      <c r="Q180" s="236"/>
      <c r="R180" s="236"/>
      <c r="S180" s="236"/>
      <c r="T180" s="23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8" t="s">
        <v>171</v>
      </c>
      <c r="AU180" s="238" t="s">
        <v>85</v>
      </c>
      <c r="AV180" s="13" t="s">
        <v>85</v>
      </c>
      <c r="AW180" s="13" t="s">
        <v>36</v>
      </c>
      <c r="AX180" s="13" t="s">
        <v>83</v>
      </c>
      <c r="AY180" s="238" t="s">
        <v>123</v>
      </c>
    </row>
    <row r="181" spans="1:65" s="2" customFormat="1" ht="24.15" customHeight="1">
      <c r="A181" s="39"/>
      <c r="B181" s="40"/>
      <c r="C181" s="205" t="s">
        <v>456</v>
      </c>
      <c r="D181" s="205" t="s">
        <v>126</v>
      </c>
      <c r="E181" s="206" t="s">
        <v>457</v>
      </c>
      <c r="F181" s="207" t="s">
        <v>458</v>
      </c>
      <c r="G181" s="208" t="s">
        <v>168</v>
      </c>
      <c r="H181" s="209">
        <v>5</v>
      </c>
      <c r="I181" s="210"/>
      <c r="J181" s="211">
        <f>ROUND(I181*H181,2)</f>
        <v>0</v>
      </c>
      <c r="K181" s="207" t="s">
        <v>130</v>
      </c>
      <c r="L181" s="45"/>
      <c r="M181" s="212" t="s">
        <v>19</v>
      </c>
      <c r="N181" s="213" t="s">
        <v>46</v>
      </c>
      <c r="O181" s="85"/>
      <c r="P181" s="214">
        <f>O181*H181</f>
        <v>0</v>
      </c>
      <c r="Q181" s="214">
        <v>0.26376</v>
      </c>
      <c r="R181" s="214">
        <f>Q181*H181</f>
        <v>1.3188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149</v>
      </c>
      <c r="AT181" s="216" t="s">
        <v>126</v>
      </c>
      <c r="AU181" s="216" t="s">
        <v>85</v>
      </c>
      <c r="AY181" s="18" t="s">
        <v>123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83</v>
      </c>
      <c r="BK181" s="217">
        <f>ROUND(I181*H181,2)</f>
        <v>0</v>
      </c>
      <c r="BL181" s="18" t="s">
        <v>149</v>
      </c>
      <c r="BM181" s="216" t="s">
        <v>459</v>
      </c>
    </row>
    <row r="182" spans="1:47" s="2" customFormat="1" ht="12">
      <c r="A182" s="39"/>
      <c r="B182" s="40"/>
      <c r="C182" s="41"/>
      <c r="D182" s="218" t="s">
        <v>133</v>
      </c>
      <c r="E182" s="41"/>
      <c r="F182" s="219" t="s">
        <v>460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133</v>
      </c>
      <c r="AU182" s="18" t="s">
        <v>85</v>
      </c>
    </row>
    <row r="183" spans="1:51" s="13" customFormat="1" ht="12">
      <c r="A183" s="13"/>
      <c r="B183" s="227"/>
      <c r="C183" s="228"/>
      <c r="D183" s="229" t="s">
        <v>171</v>
      </c>
      <c r="E183" s="230" t="s">
        <v>19</v>
      </c>
      <c r="F183" s="231" t="s">
        <v>350</v>
      </c>
      <c r="G183" s="228"/>
      <c r="H183" s="232">
        <v>5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8" t="s">
        <v>171</v>
      </c>
      <c r="AU183" s="238" t="s">
        <v>85</v>
      </c>
      <c r="AV183" s="13" t="s">
        <v>85</v>
      </c>
      <c r="AW183" s="13" t="s">
        <v>36</v>
      </c>
      <c r="AX183" s="13" t="s">
        <v>83</v>
      </c>
      <c r="AY183" s="238" t="s">
        <v>123</v>
      </c>
    </row>
    <row r="184" spans="1:65" s="2" customFormat="1" ht="24.15" customHeight="1">
      <c r="A184" s="39"/>
      <c r="B184" s="40"/>
      <c r="C184" s="205" t="s">
        <v>461</v>
      </c>
      <c r="D184" s="205" t="s">
        <v>126</v>
      </c>
      <c r="E184" s="206" t="s">
        <v>462</v>
      </c>
      <c r="F184" s="207" t="s">
        <v>463</v>
      </c>
      <c r="G184" s="208" t="s">
        <v>168</v>
      </c>
      <c r="H184" s="209">
        <v>5</v>
      </c>
      <c r="I184" s="210"/>
      <c r="J184" s="211">
        <f>ROUND(I184*H184,2)</f>
        <v>0</v>
      </c>
      <c r="K184" s="207" t="s">
        <v>130</v>
      </c>
      <c r="L184" s="45"/>
      <c r="M184" s="212" t="s">
        <v>19</v>
      </c>
      <c r="N184" s="213" t="s">
        <v>46</v>
      </c>
      <c r="O184" s="85"/>
      <c r="P184" s="214">
        <f>O184*H184</f>
        <v>0</v>
      </c>
      <c r="Q184" s="214">
        <v>0.12966</v>
      </c>
      <c r="R184" s="214">
        <f>Q184*H184</f>
        <v>0.6483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149</v>
      </c>
      <c r="AT184" s="216" t="s">
        <v>126</v>
      </c>
      <c r="AU184" s="216" t="s">
        <v>85</v>
      </c>
      <c r="AY184" s="18" t="s">
        <v>123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83</v>
      </c>
      <c r="BK184" s="217">
        <f>ROUND(I184*H184,2)</f>
        <v>0</v>
      </c>
      <c r="BL184" s="18" t="s">
        <v>149</v>
      </c>
      <c r="BM184" s="216" t="s">
        <v>464</v>
      </c>
    </row>
    <row r="185" spans="1:47" s="2" customFormat="1" ht="12">
      <c r="A185" s="39"/>
      <c r="B185" s="40"/>
      <c r="C185" s="41"/>
      <c r="D185" s="218" t="s">
        <v>133</v>
      </c>
      <c r="E185" s="41"/>
      <c r="F185" s="219" t="s">
        <v>465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133</v>
      </c>
      <c r="AU185" s="18" t="s">
        <v>85</v>
      </c>
    </row>
    <row r="186" spans="1:51" s="13" customFormat="1" ht="12">
      <c r="A186" s="13"/>
      <c r="B186" s="227"/>
      <c r="C186" s="228"/>
      <c r="D186" s="229" t="s">
        <v>171</v>
      </c>
      <c r="E186" s="230" t="s">
        <v>19</v>
      </c>
      <c r="F186" s="231" t="s">
        <v>350</v>
      </c>
      <c r="G186" s="228"/>
      <c r="H186" s="232">
        <v>5</v>
      </c>
      <c r="I186" s="233"/>
      <c r="J186" s="228"/>
      <c r="K186" s="228"/>
      <c r="L186" s="234"/>
      <c r="M186" s="235"/>
      <c r="N186" s="236"/>
      <c r="O186" s="236"/>
      <c r="P186" s="236"/>
      <c r="Q186" s="236"/>
      <c r="R186" s="236"/>
      <c r="S186" s="236"/>
      <c r="T186" s="23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8" t="s">
        <v>171</v>
      </c>
      <c r="AU186" s="238" t="s">
        <v>85</v>
      </c>
      <c r="AV186" s="13" t="s">
        <v>85</v>
      </c>
      <c r="AW186" s="13" t="s">
        <v>36</v>
      </c>
      <c r="AX186" s="13" t="s">
        <v>83</v>
      </c>
      <c r="AY186" s="238" t="s">
        <v>123</v>
      </c>
    </row>
    <row r="187" spans="1:65" s="2" customFormat="1" ht="24.15" customHeight="1">
      <c r="A187" s="39"/>
      <c r="B187" s="40"/>
      <c r="C187" s="205" t="s">
        <v>466</v>
      </c>
      <c r="D187" s="205" t="s">
        <v>126</v>
      </c>
      <c r="E187" s="206" t="s">
        <v>467</v>
      </c>
      <c r="F187" s="207" t="s">
        <v>468</v>
      </c>
      <c r="G187" s="208" t="s">
        <v>168</v>
      </c>
      <c r="H187" s="209">
        <v>29.52</v>
      </c>
      <c r="I187" s="210"/>
      <c r="J187" s="211">
        <f>ROUND(I187*H187,2)</f>
        <v>0</v>
      </c>
      <c r="K187" s="207" t="s">
        <v>130</v>
      </c>
      <c r="L187" s="45"/>
      <c r="M187" s="212" t="s">
        <v>19</v>
      </c>
      <c r="N187" s="213" t="s">
        <v>46</v>
      </c>
      <c r="O187" s="85"/>
      <c r="P187" s="214">
        <f>O187*H187</f>
        <v>0</v>
      </c>
      <c r="Q187" s="214">
        <v>0.1362</v>
      </c>
      <c r="R187" s="214">
        <f>Q187*H187</f>
        <v>4.020624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149</v>
      </c>
      <c r="AT187" s="216" t="s">
        <v>126</v>
      </c>
      <c r="AU187" s="216" t="s">
        <v>85</v>
      </c>
      <c r="AY187" s="18" t="s">
        <v>123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83</v>
      </c>
      <c r="BK187" s="217">
        <f>ROUND(I187*H187,2)</f>
        <v>0</v>
      </c>
      <c r="BL187" s="18" t="s">
        <v>149</v>
      </c>
      <c r="BM187" s="216" t="s">
        <v>469</v>
      </c>
    </row>
    <row r="188" spans="1:47" s="2" customFormat="1" ht="12">
      <c r="A188" s="39"/>
      <c r="B188" s="40"/>
      <c r="C188" s="41"/>
      <c r="D188" s="218" t="s">
        <v>133</v>
      </c>
      <c r="E188" s="41"/>
      <c r="F188" s="219" t="s">
        <v>470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133</v>
      </c>
      <c r="AU188" s="18" t="s">
        <v>85</v>
      </c>
    </row>
    <row r="189" spans="1:51" s="13" customFormat="1" ht="12">
      <c r="A189" s="13"/>
      <c r="B189" s="227"/>
      <c r="C189" s="228"/>
      <c r="D189" s="229" t="s">
        <v>171</v>
      </c>
      <c r="E189" s="230" t="s">
        <v>19</v>
      </c>
      <c r="F189" s="231" t="s">
        <v>471</v>
      </c>
      <c r="G189" s="228"/>
      <c r="H189" s="232">
        <v>29.52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8" t="s">
        <v>171</v>
      </c>
      <c r="AU189" s="238" t="s">
        <v>85</v>
      </c>
      <c r="AV189" s="13" t="s">
        <v>85</v>
      </c>
      <c r="AW189" s="13" t="s">
        <v>36</v>
      </c>
      <c r="AX189" s="13" t="s">
        <v>83</v>
      </c>
      <c r="AY189" s="238" t="s">
        <v>123</v>
      </c>
    </row>
    <row r="190" spans="1:63" s="12" customFormat="1" ht="22.8" customHeight="1">
      <c r="A190" s="12"/>
      <c r="B190" s="189"/>
      <c r="C190" s="190"/>
      <c r="D190" s="191" t="s">
        <v>74</v>
      </c>
      <c r="E190" s="203" t="s">
        <v>197</v>
      </c>
      <c r="F190" s="203" t="s">
        <v>472</v>
      </c>
      <c r="G190" s="190"/>
      <c r="H190" s="190"/>
      <c r="I190" s="193"/>
      <c r="J190" s="204">
        <f>BK190</f>
        <v>0</v>
      </c>
      <c r="K190" s="190"/>
      <c r="L190" s="195"/>
      <c r="M190" s="196"/>
      <c r="N190" s="197"/>
      <c r="O190" s="197"/>
      <c r="P190" s="198">
        <f>SUM(P191:P193)</f>
        <v>0</v>
      </c>
      <c r="Q190" s="197"/>
      <c r="R190" s="198">
        <f>SUM(R191:R193)</f>
        <v>0</v>
      </c>
      <c r="S190" s="197"/>
      <c r="T190" s="199">
        <f>SUM(T191:T193)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0" t="s">
        <v>83</v>
      </c>
      <c r="AT190" s="201" t="s">
        <v>74</v>
      </c>
      <c r="AU190" s="201" t="s">
        <v>83</v>
      </c>
      <c r="AY190" s="200" t="s">
        <v>123</v>
      </c>
      <c r="BK190" s="202">
        <f>SUM(BK191:BK193)</f>
        <v>0</v>
      </c>
    </row>
    <row r="191" spans="1:65" s="2" customFormat="1" ht="24.15" customHeight="1">
      <c r="A191" s="39"/>
      <c r="B191" s="40"/>
      <c r="C191" s="205" t="s">
        <v>473</v>
      </c>
      <c r="D191" s="205" t="s">
        <v>126</v>
      </c>
      <c r="E191" s="206" t="s">
        <v>474</v>
      </c>
      <c r="F191" s="207" t="s">
        <v>475</v>
      </c>
      <c r="G191" s="208" t="s">
        <v>168</v>
      </c>
      <c r="H191" s="209">
        <v>50</v>
      </c>
      <c r="I191" s="210"/>
      <c r="J191" s="211">
        <f>ROUND(I191*H191,2)</f>
        <v>0</v>
      </c>
      <c r="K191" s="207" t="s">
        <v>130</v>
      </c>
      <c r="L191" s="45"/>
      <c r="M191" s="212" t="s">
        <v>19</v>
      </c>
      <c r="N191" s="213" t="s">
        <v>46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149</v>
      </c>
      <c r="AT191" s="216" t="s">
        <v>126</v>
      </c>
      <c r="AU191" s="216" t="s">
        <v>85</v>
      </c>
      <c r="AY191" s="18" t="s">
        <v>123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83</v>
      </c>
      <c r="BK191" s="217">
        <f>ROUND(I191*H191,2)</f>
        <v>0</v>
      </c>
      <c r="BL191" s="18" t="s">
        <v>149</v>
      </c>
      <c r="BM191" s="216" t="s">
        <v>476</v>
      </c>
    </row>
    <row r="192" spans="1:47" s="2" customFormat="1" ht="12">
      <c r="A192" s="39"/>
      <c r="B192" s="40"/>
      <c r="C192" s="41"/>
      <c r="D192" s="218" t="s">
        <v>133</v>
      </c>
      <c r="E192" s="41"/>
      <c r="F192" s="219" t="s">
        <v>477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133</v>
      </c>
      <c r="AU192" s="18" t="s">
        <v>85</v>
      </c>
    </row>
    <row r="193" spans="1:51" s="13" customFormat="1" ht="12">
      <c r="A193" s="13"/>
      <c r="B193" s="227"/>
      <c r="C193" s="228"/>
      <c r="D193" s="229" t="s">
        <v>171</v>
      </c>
      <c r="E193" s="230" t="s">
        <v>19</v>
      </c>
      <c r="F193" s="231" t="s">
        <v>478</v>
      </c>
      <c r="G193" s="228"/>
      <c r="H193" s="232">
        <v>50</v>
      </c>
      <c r="I193" s="233"/>
      <c r="J193" s="228"/>
      <c r="K193" s="228"/>
      <c r="L193" s="234"/>
      <c r="M193" s="235"/>
      <c r="N193" s="236"/>
      <c r="O193" s="236"/>
      <c r="P193" s="236"/>
      <c r="Q193" s="236"/>
      <c r="R193" s="236"/>
      <c r="S193" s="236"/>
      <c r="T193" s="23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8" t="s">
        <v>171</v>
      </c>
      <c r="AU193" s="238" t="s">
        <v>85</v>
      </c>
      <c r="AV193" s="13" t="s">
        <v>85</v>
      </c>
      <c r="AW193" s="13" t="s">
        <v>36</v>
      </c>
      <c r="AX193" s="13" t="s">
        <v>83</v>
      </c>
      <c r="AY193" s="238" t="s">
        <v>123</v>
      </c>
    </row>
    <row r="194" spans="1:63" s="12" customFormat="1" ht="22.8" customHeight="1">
      <c r="A194" s="12"/>
      <c r="B194" s="189"/>
      <c r="C194" s="190"/>
      <c r="D194" s="191" t="s">
        <v>74</v>
      </c>
      <c r="E194" s="203" t="s">
        <v>215</v>
      </c>
      <c r="F194" s="203" t="s">
        <v>289</v>
      </c>
      <c r="G194" s="190"/>
      <c r="H194" s="190"/>
      <c r="I194" s="193"/>
      <c r="J194" s="204">
        <f>BK194</f>
        <v>0</v>
      </c>
      <c r="K194" s="190"/>
      <c r="L194" s="195"/>
      <c r="M194" s="196"/>
      <c r="N194" s="197"/>
      <c r="O194" s="197"/>
      <c r="P194" s="198">
        <f>SUM(P195:P210)</f>
        <v>0</v>
      </c>
      <c r="Q194" s="197"/>
      <c r="R194" s="198">
        <f>SUM(R195:R210)</f>
        <v>0.011999999999999999</v>
      </c>
      <c r="S194" s="197"/>
      <c r="T194" s="199">
        <f>SUM(T195:T210)</f>
        <v>1.2844000000000002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0" t="s">
        <v>83</v>
      </c>
      <c r="AT194" s="201" t="s">
        <v>74</v>
      </c>
      <c r="AU194" s="201" t="s">
        <v>83</v>
      </c>
      <c r="AY194" s="200" t="s">
        <v>123</v>
      </c>
      <c r="BK194" s="202">
        <f>SUM(BK195:BK210)</f>
        <v>0</v>
      </c>
    </row>
    <row r="195" spans="1:65" s="2" customFormat="1" ht="33" customHeight="1">
      <c r="A195" s="39"/>
      <c r="B195" s="40"/>
      <c r="C195" s="205" t="s">
        <v>479</v>
      </c>
      <c r="D195" s="205" t="s">
        <v>126</v>
      </c>
      <c r="E195" s="206" t="s">
        <v>480</v>
      </c>
      <c r="F195" s="207" t="s">
        <v>481</v>
      </c>
      <c r="G195" s="208" t="s">
        <v>357</v>
      </c>
      <c r="H195" s="209">
        <v>20</v>
      </c>
      <c r="I195" s="210"/>
      <c r="J195" s="211">
        <f>ROUND(I195*H195,2)</f>
        <v>0</v>
      </c>
      <c r="K195" s="207" t="s">
        <v>130</v>
      </c>
      <c r="L195" s="45"/>
      <c r="M195" s="212" t="s">
        <v>19</v>
      </c>
      <c r="N195" s="213" t="s">
        <v>46</v>
      </c>
      <c r="O195" s="85"/>
      <c r="P195" s="214">
        <f>O195*H195</f>
        <v>0</v>
      </c>
      <c r="Q195" s="214">
        <v>0.0006</v>
      </c>
      <c r="R195" s="214">
        <f>Q195*H195</f>
        <v>0.011999999999999999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149</v>
      </c>
      <c r="AT195" s="216" t="s">
        <v>126</v>
      </c>
      <c r="AU195" s="216" t="s">
        <v>85</v>
      </c>
      <c r="AY195" s="18" t="s">
        <v>123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83</v>
      </c>
      <c r="BK195" s="217">
        <f>ROUND(I195*H195,2)</f>
        <v>0</v>
      </c>
      <c r="BL195" s="18" t="s">
        <v>149</v>
      </c>
      <c r="BM195" s="216" t="s">
        <v>482</v>
      </c>
    </row>
    <row r="196" spans="1:47" s="2" customFormat="1" ht="12">
      <c r="A196" s="39"/>
      <c r="B196" s="40"/>
      <c r="C196" s="41"/>
      <c r="D196" s="218" t="s">
        <v>133</v>
      </c>
      <c r="E196" s="41"/>
      <c r="F196" s="219" t="s">
        <v>483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133</v>
      </c>
      <c r="AU196" s="18" t="s">
        <v>85</v>
      </c>
    </row>
    <row r="197" spans="1:51" s="13" customFormat="1" ht="12">
      <c r="A197" s="13"/>
      <c r="B197" s="227"/>
      <c r="C197" s="228"/>
      <c r="D197" s="229" t="s">
        <v>171</v>
      </c>
      <c r="E197" s="230" t="s">
        <v>19</v>
      </c>
      <c r="F197" s="231" t="s">
        <v>484</v>
      </c>
      <c r="G197" s="228"/>
      <c r="H197" s="232">
        <v>20</v>
      </c>
      <c r="I197" s="233"/>
      <c r="J197" s="228"/>
      <c r="K197" s="228"/>
      <c r="L197" s="234"/>
      <c r="M197" s="235"/>
      <c r="N197" s="236"/>
      <c r="O197" s="236"/>
      <c r="P197" s="236"/>
      <c r="Q197" s="236"/>
      <c r="R197" s="236"/>
      <c r="S197" s="236"/>
      <c r="T197" s="23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8" t="s">
        <v>171</v>
      </c>
      <c r="AU197" s="238" t="s">
        <v>85</v>
      </c>
      <c r="AV197" s="13" t="s">
        <v>85</v>
      </c>
      <c r="AW197" s="13" t="s">
        <v>36</v>
      </c>
      <c r="AX197" s="13" t="s">
        <v>83</v>
      </c>
      <c r="AY197" s="238" t="s">
        <v>123</v>
      </c>
    </row>
    <row r="198" spans="1:65" s="2" customFormat="1" ht="16.5" customHeight="1">
      <c r="A198" s="39"/>
      <c r="B198" s="40"/>
      <c r="C198" s="205" t="s">
        <v>485</v>
      </c>
      <c r="D198" s="205" t="s">
        <v>126</v>
      </c>
      <c r="E198" s="206" t="s">
        <v>486</v>
      </c>
      <c r="F198" s="207" t="s">
        <v>487</v>
      </c>
      <c r="G198" s="208" t="s">
        <v>357</v>
      </c>
      <c r="H198" s="209">
        <v>20</v>
      </c>
      <c r="I198" s="210"/>
      <c r="J198" s="211">
        <f>ROUND(I198*H198,2)</f>
        <v>0</v>
      </c>
      <c r="K198" s="207" t="s">
        <v>130</v>
      </c>
      <c r="L198" s="45"/>
      <c r="M198" s="212" t="s">
        <v>19</v>
      </c>
      <c r="N198" s="213" t="s">
        <v>46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149</v>
      </c>
      <c r="AT198" s="216" t="s">
        <v>126</v>
      </c>
      <c r="AU198" s="216" t="s">
        <v>85</v>
      </c>
      <c r="AY198" s="18" t="s">
        <v>123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83</v>
      </c>
      <c r="BK198" s="217">
        <f>ROUND(I198*H198,2)</f>
        <v>0</v>
      </c>
      <c r="BL198" s="18" t="s">
        <v>149</v>
      </c>
      <c r="BM198" s="216" t="s">
        <v>488</v>
      </c>
    </row>
    <row r="199" spans="1:47" s="2" customFormat="1" ht="12">
      <c r="A199" s="39"/>
      <c r="B199" s="40"/>
      <c r="C199" s="41"/>
      <c r="D199" s="218" t="s">
        <v>133</v>
      </c>
      <c r="E199" s="41"/>
      <c r="F199" s="219" t="s">
        <v>489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133</v>
      </c>
      <c r="AU199" s="18" t="s">
        <v>85</v>
      </c>
    </row>
    <row r="200" spans="1:51" s="13" customFormat="1" ht="12">
      <c r="A200" s="13"/>
      <c r="B200" s="227"/>
      <c r="C200" s="228"/>
      <c r="D200" s="229" t="s">
        <v>171</v>
      </c>
      <c r="E200" s="230" t="s">
        <v>19</v>
      </c>
      <c r="F200" s="231" t="s">
        <v>484</v>
      </c>
      <c r="G200" s="228"/>
      <c r="H200" s="232">
        <v>20</v>
      </c>
      <c r="I200" s="233"/>
      <c r="J200" s="228"/>
      <c r="K200" s="228"/>
      <c r="L200" s="234"/>
      <c r="M200" s="235"/>
      <c r="N200" s="236"/>
      <c r="O200" s="236"/>
      <c r="P200" s="236"/>
      <c r="Q200" s="236"/>
      <c r="R200" s="236"/>
      <c r="S200" s="236"/>
      <c r="T200" s="23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8" t="s">
        <v>171</v>
      </c>
      <c r="AU200" s="238" t="s">
        <v>85</v>
      </c>
      <c r="AV200" s="13" t="s">
        <v>85</v>
      </c>
      <c r="AW200" s="13" t="s">
        <v>36</v>
      </c>
      <c r="AX200" s="13" t="s">
        <v>83</v>
      </c>
      <c r="AY200" s="238" t="s">
        <v>123</v>
      </c>
    </row>
    <row r="201" spans="1:65" s="2" customFormat="1" ht="21.75" customHeight="1">
      <c r="A201" s="39"/>
      <c r="B201" s="40"/>
      <c r="C201" s="205" t="s">
        <v>490</v>
      </c>
      <c r="D201" s="205" t="s">
        <v>126</v>
      </c>
      <c r="E201" s="206" t="s">
        <v>491</v>
      </c>
      <c r="F201" s="207" t="s">
        <v>492</v>
      </c>
      <c r="G201" s="208" t="s">
        <v>283</v>
      </c>
      <c r="H201" s="209">
        <v>56</v>
      </c>
      <c r="I201" s="210"/>
      <c r="J201" s="211">
        <f>ROUND(I201*H201,2)</f>
        <v>0</v>
      </c>
      <c r="K201" s="207" t="s">
        <v>130</v>
      </c>
      <c r="L201" s="45"/>
      <c r="M201" s="212" t="s">
        <v>19</v>
      </c>
      <c r="N201" s="213" t="s">
        <v>46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0.008</v>
      </c>
      <c r="T201" s="215">
        <f>S201*H201</f>
        <v>0.448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149</v>
      </c>
      <c r="AT201" s="216" t="s">
        <v>126</v>
      </c>
      <c r="AU201" s="216" t="s">
        <v>85</v>
      </c>
      <c r="AY201" s="18" t="s">
        <v>123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83</v>
      </c>
      <c r="BK201" s="217">
        <f>ROUND(I201*H201,2)</f>
        <v>0</v>
      </c>
      <c r="BL201" s="18" t="s">
        <v>149</v>
      </c>
      <c r="BM201" s="216" t="s">
        <v>493</v>
      </c>
    </row>
    <row r="202" spans="1:47" s="2" customFormat="1" ht="12">
      <c r="A202" s="39"/>
      <c r="B202" s="40"/>
      <c r="C202" s="41"/>
      <c r="D202" s="218" t="s">
        <v>133</v>
      </c>
      <c r="E202" s="41"/>
      <c r="F202" s="219" t="s">
        <v>494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133</v>
      </c>
      <c r="AU202" s="18" t="s">
        <v>85</v>
      </c>
    </row>
    <row r="203" spans="1:51" s="13" customFormat="1" ht="12">
      <c r="A203" s="13"/>
      <c r="B203" s="227"/>
      <c r="C203" s="228"/>
      <c r="D203" s="229" t="s">
        <v>171</v>
      </c>
      <c r="E203" s="230" t="s">
        <v>19</v>
      </c>
      <c r="F203" s="231" t="s">
        <v>495</v>
      </c>
      <c r="G203" s="228"/>
      <c r="H203" s="232">
        <v>50</v>
      </c>
      <c r="I203" s="233"/>
      <c r="J203" s="228"/>
      <c r="K203" s="228"/>
      <c r="L203" s="234"/>
      <c r="M203" s="235"/>
      <c r="N203" s="236"/>
      <c r="O203" s="236"/>
      <c r="P203" s="236"/>
      <c r="Q203" s="236"/>
      <c r="R203" s="236"/>
      <c r="S203" s="236"/>
      <c r="T203" s="23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8" t="s">
        <v>171</v>
      </c>
      <c r="AU203" s="238" t="s">
        <v>85</v>
      </c>
      <c r="AV203" s="13" t="s">
        <v>85</v>
      </c>
      <c r="AW203" s="13" t="s">
        <v>36</v>
      </c>
      <c r="AX203" s="13" t="s">
        <v>75</v>
      </c>
      <c r="AY203" s="238" t="s">
        <v>123</v>
      </c>
    </row>
    <row r="204" spans="1:51" s="13" customFormat="1" ht="12">
      <c r="A204" s="13"/>
      <c r="B204" s="227"/>
      <c r="C204" s="228"/>
      <c r="D204" s="229" t="s">
        <v>171</v>
      </c>
      <c r="E204" s="230" t="s">
        <v>19</v>
      </c>
      <c r="F204" s="231" t="s">
        <v>496</v>
      </c>
      <c r="G204" s="228"/>
      <c r="H204" s="232">
        <v>6</v>
      </c>
      <c r="I204" s="233"/>
      <c r="J204" s="228"/>
      <c r="K204" s="228"/>
      <c r="L204" s="234"/>
      <c r="M204" s="235"/>
      <c r="N204" s="236"/>
      <c r="O204" s="236"/>
      <c r="P204" s="236"/>
      <c r="Q204" s="236"/>
      <c r="R204" s="236"/>
      <c r="S204" s="236"/>
      <c r="T204" s="23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8" t="s">
        <v>171</v>
      </c>
      <c r="AU204" s="238" t="s">
        <v>85</v>
      </c>
      <c r="AV204" s="13" t="s">
        <v>85</v>
      </c>
      <c r="AW204" s="13" t="s">
        <v>36</v>
      </c>
      <c r="AX204" s="13" t="s">
        <v>75</v>
      </c>
      <c r="AY204" s="238" t="s">
        <v>123</v>
      </c>
    </row>
    <row r="205" spans="1:51" s="14" customFormat="1" ht="12">
      <c r="A205" s="14"/>
      <c r="B205" s="239"/>
      <c r="C205" s="240"/>
      <c r="D205" s="229" t="s">
        <v>171</v>
      </c>
      <c r="E205" s="241" t="s">
        <v>19</v>
      </c>
      <c r="F205" s="242" t="s">
        <v>181</v>
      </c>
      <c r="G205" s="240"/>
      <c r="H205" s="243">
        <v>56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9" t="s">
        <v>171</v>
      </c>
      <c r="AU205" s="249" t="s">
        <v>85</v>
      </c>
      <c r="AV205" s="14" t="s">
        <v>149</v>
      </c>
      <c r="AW205" s="14" t="s">
        <v>36</v>
      </c>
      <c r="AX205" s="14" t="s">
        <v>83</v>
      </c>
      <c r="AY205" s="249" t="s">
        <v>123</v>
      </c>
    </row>
    <row r="206" spans="1:65" s="2" customFormat="1" ht="16.5" customHeight="1">
      <c r="A206" s="39"/>
      <c r="B206" s="40"/>
      <c r="C206" s="205" t="s">
        <v>497</v>
      </c>
      <c r="D206" s="205" t="s">
        <v>126</v>
      </c>
      <c r="E206" s="206" t="s">
        <v>498</v>
      </c>
      <c r="F206" s="207" t="s">
        <v>499</v>
      </c>
      <c r="G206" s="208" t="s">
        <v>357</v>
      </c>
      <c r="H206" s="209">
        <v>130</v>
      </c>
      <c r="I206" s="210"/>
      <c r="J206" s="211">
        <f>ROUND(I206*H206,2)</f>
        <v>0</v>
      </c>
      <c r="K206" s="207" t="s">
        <v>130</v>
      </c>
      <c r="L206" s="45"/>
      <c r="M206" s="212" t="s">
        <v>19</v>
      </c>
      <c r="N206" s="213" t="s">
        <v>46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0.00348</v>
      </c>
      <c r="T206" s="215">
        <f>S206*H206</f>
        <v>0.4524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149</v>
      </c>
      <c r="AT206" s="216" t="s">
        <v>126</v>
      </c>
      <c r="AU206" s="216" t="s">
        <v>85</v>
      </c>
      <c r="AY206" s="18" t="s">
        <v>123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83</v>
      </c>
      <c r="BK206" s="217">
        <f>ROUND(I206*H206,2)</f>
        <v>0</v>
      </c>
      <c r="BL206" s="18" t="s">
        <v>149</v>
      </c>
      <c r="BM206" s="216" t="s">
        <v>500</v>
      </c>
    </row>
    <row r="207" spans="1:47" s="2" customFormat="1" ht="12">
      <c r="A207" s="39"/>
      <c r="B207" s="40"/>
      <c r="C207" s="41"/>
      <c r="D207" s="218" t="s">
        <v>133</v>
      </c>
      <c r="E207" s="41"/>
      <c r="F207" s="219" t="s">
        <v>501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133</v>
      </c>
      <c r="AU207" s="18" t="s">
        <v>85</v>
      </c>
    </row>
    <row r="208" spans="1:51" s="13" customFormat="1" ht="12">
      <c r="A208" s="13"/>
      <c r="B208" s="227"/>
      <c r="C208" s="228"/>
      <c r="D208" s="229" t="s">
        <v>171</v>
      </c>
      <c r="E208" s="230" t="s">
        <v>19</v>
      </c>
      <c r="F208" s="231" t="s">
        <v>502</v>
      </c>
      <c r="G208" s="228"/>
      <c r="H208" s="232">
        <v>130</v>
      </c>
      <c r="I208" s="233"/>
      <c r="J208" s="228"/>
      <c r="K208" s="228"/>
      <c r="L208" s="234"/>
      <c r="M208" s="235"/>
      <c r="N208" s="236"/>
      <c r="O208" s="236"/>
      <c r="P208" s="236"/>
      <c r="Q208" s="236"/>
      <c r="R208" s="236"/>
      <c r="S208" s="236"/>
      <c r="T208" s="23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8" t="s">
        <v>171</v>
      </c>
      <c r="AU208" s="238" t="s">
        <v>85</v>
      </c>
      <c r="AV208" s="13" t="s">
        <v>85</v>
      </c>
      <c r="AW208" s="13" t="s">
        <v>36</v>
      </c>
      <c r="AX208" s="13" t="s">
        <v>83</v>
      </c>
      <c r="AY208" s="238" t="s">
        <v>123</v>
      </c>
    </row>
    <row r="209" spans="1:65" s="2" customFormat="1" ht="16.5" customHeight="1">
      <c r="A209" s="39"/>
      <c r="B209" s="40"/>
      <c r="C209" s="205" t="s">
        <v>503</v>
      </c>
      <c r="D209" s="205" t="s">
        <v>126</v>
      </c>
      <c r="E209" s="206" t="s">
        <v>504</v>
      </c>
      <c r="F209" s="207" t="s">
        <v>505</v>
      </c>
      <c r="G209" s="208" t="s">
        <v>283</v>
      </c>
      <c r="H209" s="209">
        <v>2</v>
      </c>
      <c r="I209" s="210"/>
      <c r="J209" s="211">
        <f>ROUND(I209*H209,2)</f>
        <v>0</v>
      </c>
      <c r="K209" s="207" t="s">
        <v>130</v>
      </c>
      <c r="L209" s="45"/>
      <c r="M209" s="212" t="s">
        <v>19</v>
      </c>
      <c r="N209" s="213" t="s">
        <v>46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0.192</v>
      </c>
      <c r="T209" s="215">
        <f>S209*H209</f>
        <v>0.384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149</v>
      </c>
      <c r="AT209" s="216" t="s">
        <v>126</v>
      </c>
      <c r="AU209" s="216" t="s">
        <v>85</v>
      </c>
      <c r="AY209" s="18" t="s">
        <v>123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83</v>
      </c>
      <c r="BK209" s="217">
        <f>ROUND(I209*H209,2)</f>
        <v>0</v>
      </c>
      <c r="BL209" s="18" t="s">
        <v>149</v>
      </c>
      <c r="BM209" s="216" t="s">
        <v>506</v>
      </c>
    </row>
    <row r="210" spans="1:47" s="2" customFormat="1" ht="12">
      <c r="A210" s="39"/>
      <c r="B210" s="40"/>
      <c r="C210" s="41"/>
      <c r="D210" s="218" t="s">
        <v>133</v>
      </c>
      <c r="E210" s="41"/>
      <c r="F210" s="219" t="s">
        <v>507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133</v>
      </c>
      <c r="AU210" s="18" t="s">
        <v>85</v>
      </c>
    </row>
    <row r="211" spans="1:63" s="12" customFormat="1" ht="22.8" customHeight="1">
      <c r="A211" s="12"/>
      <c r="B211" s="189"/>
      <c r="C211" s="190"/>
      <c r="D211" s="191" t="s">
        <v>74</v>
      </c>
      <c r="E211" s="203" t="s">
        <v>296</v>
      </c>
      <c r="F211" s="203" t="s">
        <v>297</v>
      </c>
      <c r="G211" s="190"/>
      <c r="H211" s="190"/>
      <c r="I211" s="193"/>
      <c r="J211" s="204">
        <f>BK211</f>
        <v>0</v>
      </c>
      <c r="K211" s="190"/>
      <c r="L211" s="195"/>
      <c r="M211" s="196"/>
      <c r="N211" s="197"/>
      <c r="O211" s="197"/>
      <c r="P211" s="198">
        <f>SUM(P212:P229)</f>
        <v>0</v>
      </c>
      <c r="Q211" s="197"/>
      <c r="R211" s="198">
        <f>SUM(R212:R229)</f>
        <v>0</v>
      </c>
      <c r="S211" s="197"/>
      <c r="T211" s="199">
        <f>SUM(T212:T229)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0" t="s">
        <v>83</v>
      </c>
      <c r="AT211" s="201" t="s">
        <v>74</v>
      </c>
      <c r="AU211" s="201" t="s">
        <v>83</v>
      </c>
      <c r="AY211" s="200" t="s">
        <v>123</v>
      </c>
      <c r="BK211" s="202">
        <f>SUM(BK212:BK229)</f>
        <v>0</v>
      </c>
    </row>
    <row r="212" spans="1:65" s="2" customFormat="1" ht="21.75" customHeight="1">
      <c r="A212" s="39"/>
      <c r="B212" s="40"/>
      <c r="C212" s="205" t="s">
        <v>508</v>
      </c>
      <c r="D212" s="205" t="s">
        <v>126</v>
      </c>
      <c r="E212" s="206" t="s">
        <v>299</v>
      </c>
      <c r="F212" s="207" t="s">
        <v>300</v>
      </c>
      <c r="G212" s="208" t="s">
        <v>223</v>
      </c>
      <c r="H212" s="209">
        <v>7.794</v>
      </c>
      <c r="I212" s="210"/>
      <c r="J212" s="211">
        <f>ROUND(I212*H212,2)</f>
        <v>0</v>
      </c>
      <c r="K212" s="207" t="s">
        <v>130</v>
      </c>
      <c r="L212" s="45"/>
      <c r="M212" s="212" t="s">
        <v>19</v>
      </c>
      <c r="N212" s="213" t="s">
        <v>46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149</v>
      </c>
      <c r="AT212" s="216" t="s">
        <v>126</v>
      </c>
      <c r="AU212" s="216" t="s">
        <v>85</v>
      </c>
      <c r="AY212" s="18" t="s">
        <v>123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83</v>
      </c>
      <c r="BK212" s="217">
        <f>ROUND(I212*H212,2)</f>
        <v>0</v>
      </c>
      <c r="BL212" s="18" t="s">
        <v>149</v>
      </c>
      <c r="BM212" s="216" t="s">
        <v>509</v>
      </c>
    </row>
    <row r="213" spans="1:47" s="2" customFormat="1" ht="12">
      <c r="A213" s="39"/>
      <c r="B213" s="40"/>
      <c r="C213" s="41"/>
      <c r="D213" s="218" t="s">
        <v>133</v>
      </c>
      <c r="E213" s="41"/>
      <c r="F213" s="219" t="s">
        <v>302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133</v>
      </c>
      <c r="AU213" s="18" t="s">
        <v>85</v>
      </c>
    </row>
    <row r="214" spans="1:65" s="2" customFormat="1" ht="24.15" customHeight="1">
      <c r="A214" s="39"/>
      <c r="B214" s="40"/>
      <c r="C214" s="205" t="s">
        <v>510</v>
      </c>
      <c r="D214" s="205" t="s">
        <v>126</v>
      </c>
      <c r="E214" s="206" t="s">
        <v>304</v>
      </c>
      <c r="F214" s="207" t="s">
        <v>305</v>
      </c>
      <c r="G214" s="208" t="s">
        <v>223</v>
      </c>
      <c r="H214" s="209">
        <v>381.906</v>
      </c>
      <c r="I214" s="210"/>
      <c r="J214" s="211">
        <f>ROUND(I214*H214,2)</f>
        <v>0</v>
      </c>
      <c r="K214" s="207" t="s">
        <v>130</v>
      </c>
      <c r="L214" s="45"/>
      <c r="M214" s="212" t="s">
        <v>19</v>
      </c>
      <c r="N214" s="213" t="s">
        <v>46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149</v>
      </c>
      <c r="AT214" s="216" t="s">
        <v>126</v>
      </c>
      <c r="AU214" s="216" t="s">
        <v>85</v>
      </c>
      <c r="AY214" s="18" t="s">
        <v>123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83</v>
      </c>
      <c r="BK214" s="217">
        <f>ROUND(I214*H214,2)</f>
        <v>0</v>
      </c>
      <c r="BL214" s="18" t="s">
        <v>149</v>
      </c>
      <c r="BM214" s="216" t="s">
        <v>511</v>
      </c>
    </row>
    <row r="215" spans="1:47" s="2" customFormat="1" ht="12">
      <c r="A215" s="39"/>
      <c r="B215" s="40"/>
      <c r="C215" s="41"/>
      <c r="D215" s="218" t="s">
        <v>133</v>
      </c>
      <c r="E215" s="41"/>
      <c r="F215" s="219" t="s">
        <v>307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133</v>
      </c>
      <c r="AU215" s="18" t="s">
        <v>85</v>
      </c>
    </row>
    <row r="216" spans="1:51" s="13" customFormat="1" ht="12">
      <c r="A216" s="13"/>
      <c r="B216" s="227"/>
      <c r="C216" s="228"/>
      <c r="D216" s="229" t="s">
        <v>171</v>
      </c>
      <c r="E216" s="228"/>
      <c r="F216" s="231" t="s">
        <v>512</v>
      </c>
      <c r="G216" s="228"/>
      <c r="H216" s="232">
        <v>381.906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8" t="s">
        <v>171</v>
      </c>
      <c r="AU216" s="238" t="s">
        <v>85</v>
      </c>
      <c r="AV216" s="13" t="s">
        <v>85</v>
      </c>
      <c r="AW216" s="13" t="s">
        <v>4</v>
      </c>
      <c r="AX216" s="13" t="s">
        <v>83</v>
      </c>
      <c r="AY216" s="238" t="s">
        <v>123</v>
      </c>
    </row>
    <row r="217" spans="1:65" s="2" customFormat="1" ht="24.15" customHeight="1">
      <c r="A217" s="39"/>
      <c r="B217" s="40"/>
      <c r="C217" s="205" t="s">
        <v>513</v>
      </c>
      <c r="D217" s="205" t="s">
        <v>126</v>
      </c>
      <c r="E217" s="206" t="s">
        <v>310</v>
      </c>
      <c r="F217" s="207" t="s">
        <v>311</v>
      </c>
      <c r="G217" s="208" t="s">
        <v>223</v>
      </c>
      <c r="H217" s="209">
        <v>7.794</v>
      </c>
      <c r="I217" s="210"/>
      <c r="J217" s="211">
        <f>ROUND(I217*H217,2)</f>
        <v>0</v>
      </c>
      <c r="K217" s="207" t="s">
        <v>130</v>
      </c>
      <c r="L217" s="45"/>
      <c r="M217" s="212" t="s">
        <v>19</v>
      </c>
      <c r="N217" s="213" t="s">
        <v>46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149</v>
      </c>
      <c r="AT217" s="216" t="s">
        <v>126</v>
      </c>
      <c r="AU217" s="216" t="s">
        <v>85</v>
      </c>
      <c r="AY217" s="18" t="s">
        <v>123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83</v>
      </c>
      <c r="BK217" s="217">
        <f>ROUND(I217*H217,2)</f>
        <v>0</v>
      </c>
      <c r="BL217" s="18" t="s">
        <v>149</v>
      </c>
      <c r="BM217" s="216" t="s">
        <v>514</v>
      </c>
    </row>
    <row r="218" spans="1:47" s="2" customFormat="1" ht="12">
      <c r="A218" s="39"/>
      <c r="B218" s="40"/>
      <c r="C218" s="41"/>
      <c r="D218" s="218" t="s">
        <v>133</v>
      </c>
      <c r="E218" s="41"/>
      <c r="F218" s="219" t="s">
        <v>313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133</v>
      </c>
      <c r="AU218" s="18" t="s">
        <v>85</v>
      </c>
    </row>
    <row r="219" spans="1:65" s="2" customFormat="1" ht="24.15" customHeight="1">
      <c r="A219" s="39"/>
      <c r="B219" s="40"/>
      <c r="C219" s="205" t="s">
        <v>515</v>
      </c>
      <c r="D219" s="205" t="s">
        <v>126</v>
      </c>
      <c r="E219" s="206" t="s">
        <v>516</v>
      </c>
      <c r="F219" s="207" t="s">
        <v>321</v>
      </c>
      <c r="G219" s="208" t="s">
        <v>223</v>
      </c>
      <c r="H219" s="209">
        <v>36.36</v>
      </c>
      <c r="I219" s="210"/>
      <c r="J219" s="211">
        <f>ROUND(I219*H219,2)</f>
        <v>0</v>
      </c>
      <c r="K219" s="207" t="s">
        <v>130</v>
      </c>
      <c r="L219" s="45"/>
      <c r="M219" s="212" t="s">
        <v>19</v>
      </c>
      <c r="N219" s="213" t="s">
        <v>46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149</v>
      </c>
      <c r="AT219" s="216" t="s">
        <v>126</v>
      </c>
      <c r="AU219" s="216" t="s">
        <v>85</v>
      </c>
      <c r="AY219" s="18" t="s">
        <v>123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83</v>
      </c>
      <c r="BK219" s="217">
        <f>ROUND(I219*H219,2)</f>
        <v>0</v>
      </c>
      <c r="BL219" s="18" t="s">
        <v>149</v>
      </c>
      <c r="BM219" s="216" t="s">
        <v>517</v>
      </c>
    </row>
    <row r="220" spans="1:47" s="2" customFormat="1" ht="12">
      <c r="A220" s="39"/>
      <c r="B220" s="40"/>
      <c r="C220" s="41"/>
      <c r="D220" s="218" t="s">
        <v>133</v>
      </c>
      <c r="E220" s="41"/>
      <c r="F220" s="219" t="s">
        <v>518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133</v>
      </c>
      <c r="AU220" s="18" t="s">
        <v>85</v>
      </c>
    </row>
    <row r="221" spans="1:51" s="13" customFormat="1" ht="12">
      <c r="A221" s="13"/>
      <c r="B221" s="227"/>
      <c r="C221" s="228"/>
      <c r="D221" s="229" t="s">
        <v>171</v>
      </c>
      <c r="E221" s="230" t="s">
        <v>19</v>
      </c>
      <c r="F221" s="231" t="s">
        <v>519</v>
      </c>
      <c r="G221" s="228"/>
      <c r="H221" s="232">
        <v>3.96</v>
      </c>
      <c r="I221" s="233"/>
      <c r="J221" s="228"/>
      <c r="K221" s="228"/>
      <c r="L221" s="234"/>
      <c r="M221" s="235"/>
      <c r="N221" s="236"/>
      <c r="O221" s="236"/>
      <c r="P221" s="236"/>
      <c r="Q221" s="236"/>
      <c r="R221" s="236"/>
      <c r="S221" s="236"/>
      <c r="T221" s="23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8" t="s">
        <v>171</v>
      </c>
      <c r="AU221" s="238" t="s">
        <v>85</v>
      </c>
      <c r="AV221" s="13" t="s">
        <v>85</v>
      </c>
      <c r="AW221" s="13" t="s">
        <v>36</v>
      </c>
      <c r="AX221" s="13" t="s">
        <v>75</v>
      </c>
      <c r="AY221" s="238" t="s">
        <v>123</v>
      </c>
    </row>
    <row r="222" spans="1:51" s="13" customFormat="1" ht="12">
      <c r="A222" s="13"/>
      <c r="B222" s="227"/>
      <c r="C222" s="228"/>
      <c r="D222" s="229" t="s">
        <v>171</v>
      </c>
      <c r="E222" s="230" t="s">
        <v>19</v>
      </c>
      <c r="F222" s="231" t="s">
        <v>520</v>
      </c>
      <c r="G222" s="228"/>
      <c r="H222" s="232">
        <v>32.4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8" t="s">
        <v>171</v>
      </c>
      <c r="AU222" s="238" t="s">
        <v>85</v>
      </c>
      <c r="AV222" s="13" t="s">
        <v>85</v>
      </c>
      <c r="AW222" s="13" t="s">
        <v>36</v>
      </c>
      <c r="AX222" s="13" t="s">
        <v>75</v>
      </c>
      <c r="AY222" s="238" t="s">
        <v>123</v>
      </c>
    </row>
    <row r="223" spans="1:51" s="14" customFormat="1" ht="12">
      <c r="A223" s="14"/>
      <c r="B223" s="239"/>
      <c r="C223" s="240"/>
      <c r="D223" s="229" t="s">
        <v>171</v>
      </c>
      <c r="E223" s="241" t="s">
        <v>19</v>
      </c>
      <c r="F223" s="242" t="s">
        <v>181</v>
      </c>
      <c r="G223" s="240"/>
      <c r="H223" s="243">
        <v>36.36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9" t="s">
        <v>171</v>
      </c>
      <c r="AU223" s="249" t="s">
        <v>85</v>
      </c>
      <c r="AV223" s="14" t="s">
        <v>149</v>
      </c>
      <c r="AW223" s="14" t="s">
        <v>36</v>
      </c>
      <c r="AX223" s="14" t="s">
        <v>83</v>
      </c>
      <c r="AY223" s="249" t="s">
        <v>123</v>
      </c>
    </row>
    <row r="224" spans="1:65" s="2" customFormat="1" ht="24.15" customHeight="1">
      <c r="A224" s="39"/>
      <c r="B224" s="40"/>
      <c r="C224" s="205" t="s">
        <v>521</v>
      </c>
      <c r="D224" s="205" t="s">
        <v>126</v>
      </c>
      <c r="E224" s="206" t="s">
        <v>522</v>
      </c>
      <c r="F224" s="207" t="s">
        <v>222</v>
      </c>
      <c r="G224" s="208" t="s">
        <v>223</v>
      </c>
      <c r="H224" s="209">
        <v>1.45</v>
      </c>
      <c r="I224" s="210"/>
      <c r="J224" s="211">
        <f>ROUND(I224*H224,2)</f>
        <v>0</v>
      </c>
      <c r="K224" s="207" t="s">
        <v>130</v>
      </c>
      <c r="L224" s="45"/>
      <c r="M224" s="212" t="s">
        <v>19</v>
      </c>
      <c r="N224" s="213" t="s">
        <v>46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149</v>
      </c>
      <c r="AT224" s="216" t="s">
        <v>126</v>
      </c>
      <c r="AU224" s="216" t="s">
        <v>85</v>
      </c>
      <c r="AY224" s="18" t="s">
        <v>123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83</v>
      </c>
      <c r="BK224" s="217">
        <f>ROUND(I224*H224,2)</f>
        <v>0</v>
      </c>
      <c r="BL224" s="18" t="s">
        <v>149</v>
      </c>
      <c r="BM224" s="216" t="s">
        <v>523</v>
      </c>
    </row>
    <row r="225" spans="1:47" s="2" customFormat="1" ht="12">
      <c r="A225" s="39"/>
      <c r="B225" s="40"/>
      <c r="C225" s="41"/>
      <c r="D225" s="218" t="s">
        <v>133</v>
      </c>
      <c r="E225" s="41"/>
      <c r="F225" s="219" t="s">
        <v>524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133</v>
      </c>
      <c r="AU225" s="18" t="s">
        <v>85</v>
      </c>
    </row>
    <row r="226" spans="1:51" s="13" customFormat="1" ht="12">
      <c r="A226" s="13"/>
      <c r="B226" s="227"/>
      <c r="C226" s="228"/>
      <c r="D226" s="229" t="s">
        <v>171</v>
      </c>
      <c r="E226" s="230" t="s">
        <v>19</v>
      </c>
      <c r="F226" s="231" t="s">
        <v>525</v>
      </c>
      <c r="G226" s="228"/>
      <c r="H226" s="232">
        <v>1.45</v>
      </c>
      <c r="I226" s="233"/>
      <c r="J226" s="228"/>
      <c r="K226" s="228"/>
      <c r="L226" s="234"/>
      <c r="M226" s="235"/>
      <c r="N226" s="236"/>
      <c r="O226" s="236"/>
      <c r="P226" s="236"/>
      <c r="Q226" s="236"/>
      <c r="R226" s="236"/>
      <c r="S226" s="236"/>
      <c r="T226" s="23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8" t="s">
        <v>171</v>
      </c>
      <c r="AU226" s="238" t="s">
        <v>85</v>
      </c>
      <c r="AV226" s="13" t="s">
        <v>85</v>
      </c>
      <c r="AW226" s="13" t="s">
        <v>36</v>
      </c>
      <c r="AX226" s="13" t="s">
        <v>83</v>
      </c>
      <c r="AY226" s="238" t="s">
        <v>123</v>
      </c>
    </row>
    <row r="227" spans="1:65" s="2" customFormat="1" ht="24.15" customHeight="1">
      <c r="A227" s="39"/>
      <c r="B227" s="40"/>
      <c r="C227" s="205" t="s">
        <v>526</v>
      </c>
      <c r="D227" s="205" t="s">
        <v>126</v>
      </c>
      <c r="E227" s="206" t="s">
        <v>527</v>
      </c>
      <c r="F227" s="207" t="s">
        <v>528</v>
      </c>
      <c r="G227" s="208" t="s">
        <v>223</v>
      </c>
      <c r="H227" s="209">
        <v>1.1</v>
      </c>
      <c r="I227" s="210"/>
      <c r="J227" s="211">
        <f>ROUND(I227*H227,2)</f>
        <v>0</v>
      </c>
      <c r="K227" s="207" t="s">
        <v>130</v>
      </c>
      <c r="L227" s="45"/>
      <c r="M227" s="212" t="s">
        <v>19</v>
      </c>
      <c r="N227" s="213" t="s">
        <v>46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149</v>
      </c>
      <c r="AT227" s="216" t="s">
        <v>126</v>
      </c>
      <c r="AU227" s="216" t="s">
        <v>85</v>
      </c>
      <c r="AY227" s="18" t="s">
        <v>123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83</v>
      </c>
      <c r="BK227" s="217">
        <f>ROUND(I227*H227,2)</f>
        <v>0</v>
      </c>
      <c r="BL227" s="18" t="s">
        <v>149</v>
      </c>
      <c r="BM227" s="216" t="s">
        <v>529</v>
      </c>
    </row>
    <row r="228" spans="1:47" s="2" customFormat="1" ht="12">
      <c r="A228" s="39"/>
      <c r="B228" s="40"/>
      <c r="C228" s="41"/>
      <c r="D228" s="218" t="s">
        <v>133</v>
      </c>
      <c r="E228" s="41"/>
      <c r="F228" s="219" t="s">
        <v>530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133</v>
      </c>
      <c r="AU228" s="18" t="s">
        <v>85</v>
      </c>
    </row>
    <row r="229" spans="1:51" s="13" customFormat="1" ht="12">
      <c r="A229" s="13"/>
      <c r="B229" s="227"/>
      <c r="C229" s="228"/>
      <c r="D229" s="229" t="s">
        <v>171</v>
      </c>
      <c r="E229" s="230" t="s">
        <v>19</v>
      </c>
      <c r="F229" s="231" t="s">
        <v>531</v>
      </c>
      <c r="G229" s="228"/>
      <c r="H229" s="232">
        <v>1.1</v>
      </c>
      <c r="I229" s="233"/>
      <c r="J229" s="228"/>
      <c r="K229" s="228"/>
      <c r="L229" s="234"/>
      <c r="M229" s="235"/>
      <c r="N229" s="236"/>
      <c r="O229" s="236"/>
      <c r="P229" s="236"/>
      <c r="Q229" s="236"/>
      <c r="R229" s="236"/>
      <c r="S229" s="236"/>
      <c r="T229" s="23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8" t="s">
        <v>171</v>
      </c>
      <c r="AU229" s="238" t="s">
        <v>85</v>
      </c>
      <c r="AV229" s="13" t="s">
        <v>85</v>
      </c>
      <c r="AW229" s="13" t="s">
        <v>36</v>
      </c>
      <c r="AX229" s="13" t="s">
        <v>83</v>
      </c>
      <c r="AY229" s="238" t="s">
        <v>123</v>
      </c>
    </row>
    <row r="230" spans="1:63" s="12" customFormat="1" ht="22.8" customHeight="1">
      <c r="A230" s="12"/>
      <c r="B230" s="189"/>
      <c r="C230" s="190"/>
      <c r="D230" s="191" t="s">
        <v>74</v>
      </c>
      <c r="E230" s="203" t="s">
        <v>325</v>
      </c>
      <c r="F230" s="203" t="s">
        <v>326</v>
      </c>
      <c r="G230" s="190"/>
      <c r="H230" s="190"/>
      <c r="I230" s="193"/>
      <c r="J230" s="204">
        <f>BK230</f>
        <v>0</v>
      </c>
      <c r="K230" s="190"/>
      <c r="L230" s="195"/>
      <c r="M230" s="196"/>
      <c r="N230" s="197"/>
      <c r="O230" s="197"/>
      <c r="P230" s="198">
        <f>SUM(P231:P234)</f>
        <v>0</v>
      </c>
      <c r="Q230" s="197"/>
      <c r="R230" s="198">
        <f>SUM(R231:R234)</f>
        <v>0</v>
      </c>
      <c r="S230" s="197"/>
      <c r="T230" s="199">
        <f>SUM(T231:T234)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0" t="s">
        <v>83</v>
      </c>
      <c r="AT230" s="201" t="s">
        <v>74</v>
      </c>
      <c r="AU230" s="201" t="s">
        <v>83</v>
      </c>
      <c r="AY230" s="200" t="s">
        <v>123</v>
      </c>
      <c r="BK230" s="202">
        <f>SUM(BK231:BK234)</f>
        <v>0</v>
      </c>
    </row>
    <row r="231" spans="1:65" s="2" customFormat="1" ht="24.15" customHeight="1">
      <c r="A231" s="39"/>
      <c r="B231" s="40"/>
      <c r="C231" s="205" t="s">
        <v>532</v>
      </c>
      <c r="D231" s="205" t="s">
        <v>126</v>
      </c>
      <c r="E231" s="206" t="s">
        <v>533</v>
      </c>
      <c r="F231" s="207" t="s">
        <v>534</v>
      </c>
      <c r="G231" s="208" t="s">
        <v>223</v>
      </c>
      <c r="H231" s="209">
        <v>85.048</v>
      </c>
      <c r="I231" s="210"/>
      <c r="J231" s="211">
        <f>ROUND(I231*H231,2)</f>
        <v>0</v>
      </c>
      <c r="K231" s="207" t="s">
        <v>130</v>
      </c>
      <c r="L231" s="45"/>
      <c r="M231" s="212" t="s">
        <v>19</v>
      </c>
      <c r="N231" s="213" t="s">
        <v>46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149</v>
      </c>
      <c r="AT231" s="216" t="s">
        <v>126</v>
      </c>
      <c r="AU231" s="216" t="s">
        <v>85</v>
      </c>
      <c r="AY231" s="18" t="s">
        <v>123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83</v>
      </c>
      <c r="BK231" s="217">
        <f>ROUND(I231*H231,2)</f>
        <v>0</v>
      </c>
      <c r="BL231" s="18" t="s">
        <v>149</v>
      </c>
      <c r="BM231" s="216" t="s">
        <v>535</v>
      </c>
    </row>
    <row r="232" spans="1:47" s="2" customFormat="1" ht="12">
      <c r="A232" s="39"/>
      <c r="B232" s="40"/>
      <c r="C232" s="41"/>
      <c r="D232" s="218" t="s">
        <v>133</v>
      </c>
      <c r="E232" s="41"/>
      <c r="F232" s="219" t="s">
        <v>536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133</v>
      </c>
      <c r="AU232" s="18" t="s">
        <v>85</v>
      </c>
    </row>
    <row r="233" spans="1:65" s="2" customFormat="1" ht="33" customHeight="1">
      <c r="A233" s="39"/>
      <c r="B233" s="40"/>
      <c r="C233" s="205" t="s">
        <v>537</v>
      </c>
      <c r="D233" s="205" t="s">
        <v>126</v>
      </c>
      <c r="E233" s="206" t="s">
        <v>538</v>
      </c>
      <c r="F233" s="207" t="s">
        <v>539</v>
      </c>
      <c r="G233" s="208" t="s">
        <v>223</v>
      </c>
      <c r="H233" s="209">
        <v>85.048</v>
      </c>
      <c r="I233" s="210"/>
      <c r="J233" s="211">
        <f>ROUND(I233*H233,2)</f>
        <v>0</v>
      </c>
      <c r="K233" s="207" t="s">
        <v>130</v>
      </c>
      <c r="L233" s="45"/>
      <c r="M233" s="212" t="s">
        <v>19</v>
      </c>
      <c r="N233" s="213" t="s">
        <v>46</v>
      </c>
      <c r="O233" s="85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149</v>
      </c>
      <c r="AT233" s="216" t="s">
        <v>126</v>
      </c>
      <c r="AU233" s="216" t="s">
        <v>85</v>
      </c>
      <c r="AY233" s="18" t="s">
        <v>123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83</v>
      </c>
      <c r="BK233" s="217">
        <f>ROUND(I233*H233,2)</f>
        <v>0</v>
      </c>
      <c r="BL233" s="18" t="s">
        <v>149</v>
      </c>
      <c r="BM233" s="216" t="s">
        <v>540</v>
      </c>
    </row>
    <row r="234" spans="1:47" s="2" customFormat="1" ht="12">
      <c r="A234" s="39"/>
      <c r="B234" s="40"/>
      <c r="C234" s="41"/>
      <c r="D234" s="218" t="s">
        <v>133</v>
      </c>
      <c r="E234" s="41"/>
      <c r="F234" s="219" t="s">
        <v>541</v>
      </c>
      <c r="G234" s="41"/>
      <c r="H234" s="41"/>
      <c r="I234" s="220"/>
      <c r="J234" s="41"/>
      <c r="K234" s="41"/>
      <c r="L234" s="45"/>
      <c r="M234" s="223"/>
      <c r="N234" s="224"/>
      <c r="O234" s="225"/>
      <c r="P234" s="225"/>
      <c r="Q234" s="225"/>
      <c r="R234" s="225"/>
      <c r="S234" s="225"/>
      <c r="T234" s="22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133</v>
      </c>
      <c r="AU234" s="18" t="s">
        <v>85</v>
      </c>
    </row>
    <row r="235" spans="1:31" s="2" customFormat="1" ht="6.95" customHeight="1">
      <c r="A235" s="39"/>
      <c r="B235" s="60"/>
      <c r="C235" s="61"/>
      <c r="D235" s="61"/>
      <c r="E235" s="61"/>
      <c r="F235" s="61"/>
      <c r="G235" s="61"/>
      <c r="H235" s="61"/>
      <c r="I235" s="61"/>
      <c r="J235" s="61"/>
      <c r="K235" s="61"/>
      <c r="L235" s="45"/>
      <c r="M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</row>
  </sheetData>
  <sheetProtection password="CC35" sheet="1" objects="1" scenarios="1" formatColumns="0" formatRows="0" autoFilter="0"/>
  <autoFilter ref="C87:K23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3_02/113107122"/>
    <hyperlink ref="F95" r:id="rId2" display="https://podminky.urs.cz/item/CS_URS_2023_02/113107142"/>
    <hyperlink ref="F98" r:id="rId3" display="https://podminky.urs.cz/item/CS_URS_2023_02/113204111"/>
    <hyperlink ref="F101" r:id="rId4" display="https://podminky.urs.cz/item/CS_URS_2023_02/131213701"/>
    <hyperlink ref="F104" r:id="rId5" display="https://podminky.urs.cz/item/CS_URS_2023_02/131251100"/>
    <hyperlink ref="F107" r:id="rId6" display="https://podminky.urs.cz/item/CS_URS_2023_02/132211401"/>
    <hyperlink ref="F110" r:id="rId7" display="https://podminky.urs.cz/item/CS_URS_2023_02/139911121"/>
    <hyperlink ref="F113" r:id="rId8" display="https://podminky.urs.cz/item/CS_URS_2023_02/139951121"/>
    <hyperlink ref="F116" r:id="rId9" display="https://podminky.urs.cz/item/CS_URS_2023_02/162351103"/>
    <hyperlink ref="F123" r:id="rId10" display="https://podminky.urs.cz/item/CS_URS_2023_02/162751117"/>
    <hyperlink ref="F130" r:id="rId11" display="https://podminky.urs.cz/item/CS_URS_2023_02/162751119"/>
    <hyperlink ref="F133" r:id="rId12" display="https://podminky.urs.cz/item/CS_URS_2023_02/167151101"/>
    <hyperlink ref="F140" r:id="rId13" display="https://podminky.urs.cz/item/CS_URS_2023_02/171201231"/>
    <hyperlink ref="F146" r:id="rId14" display="https://podminky.urs.cz/item/CS_URS_2023_02/171251201"/>
    <hyperlink ref="F152" r:id="rId15" display="https://podminky.urs.cz/item/CS_URS_2023_02/174111101"/>
    <hyperlink ref="F156" r:id="rId16" display="https://podminky.urs.cz/item/CS_URS_2023_02/275321411"/>
    <hyperlink ref="F163" r:id="rId17" display="https://podminky.urs.cz/item/CS_URS_2023_02/348101210"/>
    <hyperlink ref="F166" r:id="rId18" display="https://podminky.urs.cz/item/CS_URS_2023_02/348121221"/>
    <hyperlink ref="F170" r:id="rId19" display="https://podminky.urs.cz/item/CS_URS_2023_02/348171141"/>
    <hyperlink ref="F174" r:id="rId20" display="https://podminky.urs.cz/item/CS_URS_2023_02/348171152"/>
    <hyperlink ref="F179" r:id="rId21" display="https://podminky.urs.cz/item/CS_URS_2023_02/566901141"/>
    <hyperlink ref="F182" r:id="rId22" display="https://podminky.urs.cz/item/CS_URS_2023_02/566901161"/>
    <hyperlink ref="F185" r:id="rId23" display="https://podminky.urs.cz/item/CS_URS_2023_02/572340111"/>
    <hyperlink ref="F188" r:id="rId24" display="https://podminky.urs.cz/item/CS_URS_2023_02/589116114"/>
    <hyperlink ref="F192" r:id="rId25" display="https://podminky.urs.cz/item/CS_URS_2023_02/629991001"/>
    <hyperlink ref="F196" r:id="rId26" display="https://podminky.urs.cz/item/CS_URS_2023_02/919732221"/>
    <hyperlink ref="F199" r:id="rId27" display="https://podminky.urs.cz/item/CS_URS_2023_02/919735113"/>
    <hyperlink ref="F202" r:id="rId28" display="https://podminky.urs.cz/item/CS_URS_2023_02/966071721"/>
    <hyperlink ref="F207" r:id="rId29" display="https://podminky.urs.cz/item/CS_URS_2023_02/966071823"/>
    <hyperlink ref="F210" r:id="rId30" display="https://podminky.urs.cz/item/CS_URS_2023_02/966073810"/>
    <hyperlink ref="F213" r:id="rId31" display="https://podminky.urs.cz/item/CS_URS_2023_02/997231111"/>
    <hyperlink ref="F215" r:id="rId32" display="https://podminky.urs.cz/item/CS_URS_2023_02/997231119"/>
    <hyperlink ref="F218" r:id="rId33" display="https://podminky.urs.cz/item/CS_URS_2023_02/997231511"/>
    <hyperlink ref="F220" r:id="rId34" display="https://podminky.urs.cz/item/CS_URS_2023_02/997221861"/>
    <hyperlink ref="F225" r:id="rId35" display="https://podminky.urs.cz/item/CS_URS_2023_02/997221873"/>
    <hyperlink ref="F228" r:id="rId36" display="https://podminky.urs.cz/item/CS_URS_2023_02/997221875"/>
    <hyperlink ref="F232" r:id="rId37" display="https://podminky.urs.cz/item/CS_URS_2023_02/998232110"/>
    <hyperlink ref="F234" r:id="rId38" display="https://podminky.urs.cz/item/CS_URS_2023_02/9982321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zakázky'!K6</f>
        <v>Revitallizace beachvolejbalového kurtu na p.p.č.k. 1590/2, k.ú. Šluknov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542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zakázky'!AN8</f>
        <v>12. 10. 2023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zakázky'!AN13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zakázky'!E14</f>
        <v>Vyplň údaj</v>
      </c>
      <c r="F18" s="137"/>
      <c r="G18" s="137"/>
      <c r="H18" s="137"/>
      <c r="I18" s="133" t="s">
        <v>29</v>
      </c>
      <c r="J18" s="34" t="str">
        <f>'Rekapitulace zakázky'!AN14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35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37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38</v>
      </c>
      <c r="F24" s="39"/>
      <c r="G24" s="39"/>
      <c r="H24" s="39"/>
      <c r="I24" s="133" t="s">
        <v>29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ROUND(J86,2)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ROUND((SUM(BE86:BE124)),2)</f>
        <v>0</v>
      </c>
      <c r="G33" s="39"/>
      <c r="H33" s="39"/>
      <c r="I33" s="149">
        <v>0.21</v>
      </c>
      <c r="J33" s="148">
        <f>ROUND(((SUM(BE86:BE124))*I33),2)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ROUND((SUM(BF86:BF124)),2)</f>
        <v>0</v>
      </c>
      <c r="G34" s="39"/>
      <c r="H34" s="39"/>
      <c r="I34" s="149">
        <v>0.15</v>
      </c>
      <c r="J34" s="148">
        <f>ROUND(((SUM(BF86:BF124))*I34),2)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ROUND((SUM(BG86:BG124)),2)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ROUND((SUM(BH86:BH124)),2)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ROUND((SUM(BI86:BI124)),2)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Revitallizace beachvolejbalového kurtu na p.p.č.k. 1590/2, k.ú. Šluknov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3 - Tribuna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p.p.č.k. 1590/1, 1590/2; k.ú. Šluknov</v>
      </c>
      <c r="G52" s="41"/>
      <c r="H52" s="41"/>
      <c r="I52" s="33" t="s">
        <v>23</v>
      </c>
      <c r="J52" s="73" t="str">
        <f>IF(J12="","",J12)</f>
        <v>12. 10. 2023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Mesto Šluknov</v>
      </c>
      <c r="G54" s="41"/>
      <c r="H54" s="41"/>
      <c r="I54" s="33" t="s">
        <v>32</v>
      </c>
      <c r="J54" s="37" t="str">
        <f>E21</f>
        <v xml:space="preserve">ProProjekt s.r.o.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>Martin Rousek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154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155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156</v>
      </c>
      <c r="E62" s="175"/>
      <c r="F62" s="175"/>
      <c r="G62" s="175"/>
      <c r="H62" s="175"/>
      <c r="I62" s="175"/>
      <c r="J62" s="176">
        <f>J109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344</v>
      </c>
      <c r="E63" s="175"/>
      <c r="F63" s="175"/>
      <c r="G63" s="175"/>
      <c r="H63" s="175"/>
      <c r="I63" s="175"/>
      <c r="J63" s="176">
        <f>J113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160</v>
      </c>
      <c r="E64" s="175"/>
      <c r="F64" s="175"/>
      <c r="G64" s="175"/>
      <c r="H64" s="175"/>
      <c r="I64" s="175"/>
      <c r="J64" s="176">
        <f>J118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6"/>
      <c r="C65" s="167"/>
      <c r="D65" s="168" t="s">
        <v>161</v>
      </c>
      <c r="E65" s="169"/>
      <c r="F65" s="169"/>
      <c r="G65" s="169"/>
      <c r="H65" s="169"/>
      <c r="I65" s="169"/>
      <c r="J65" s="170">
        <f>J121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2"/>
      <c r="C66" s="173"/>
      <c r="D66" s="174" t="s">
        <v>162</v>
      </c>
      <c r="E66" s="175"/>
      <c r="F66" s="175"/>
      <c r="G66" s="175"/>
      <c r="H66" s="175"/>
      <c r="I66" s="175"/>
      <c r="J66" s="176">
        <f>J122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107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1" t="str">
        <f>E7</f>
        <v>Revitallizace beachvolejbalového kurtu na p.p.č.k. 1590/2, k.ú. Šluknov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96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SO 3 - Tribuna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>p.p.č.k. 1590/1, 1590/2; k.ú. Šluknov</v>
      </c>
      <c r="G80" s="41"/>
      <c r="H80" s="41"/>
      <c r="I80" s="33" t="s">
        <v>23</v>
      </c>
      <c r="J80" s="73" t="str">
        <f>IF(J12="","",J12)</f>
        <v>12. 10. 2023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>Mesto Šluknov</v>
      </c>
      <c r="G82" s="41"/>
      <c r="H82" s="41"/>
      <c r="I82" s="33" t="s">
        <v>32</v>
      </c>
      <c r="J82" s="37" t="str">
        <f>E21</f>
        <v xml:space="preserve">ProProjekt s.r.o.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30</v>
      </c>
      <c r="D83" s="41"/>
      <c r="E83" s="41"/>
      <c r="F83" s="28" t="str">
        <f>IF(E18="","",E18)</f>
        <v>Vyplň údaj</v>
      </c>
      <c r="G83" s="41"/>
      <c r="H83" s="41"/>
      <c r="I83" s="33" t="s">
        <v>37</v>
      </c>
      <c r="J83" s="37" t="str">
        <f>E24</f>
        <v>Martin Rousek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8"/>
      <c r="B85" s="179"/>
      <c r="C85" s="180" t="s">
        <v>108</v>
      </c>
      <c r="D85" s="181" t="s">
        <v>60</v>
      </c>
      <c r="E85" s="181" t="s">
        <v>56</v>
      </c>
      <c r="F85" s="181" t="s">
        <v>57</v>
      </c>
      <c r="G85" s="181" t="s">
        <v>109</v>
      </c>
      <c r="H85" s="181" t="s">
        <v>110</v>
      </c>
      <c r="I85" s="181" t="s">
        <v>111</v>
      </c>
      <c r="J85" s="181" t="s">
        <v>100</v>
      </c>
      <c r="K85" s="182" t="s">
        <v>112</v>
      </c>
      <c r="L85" s="183"/>
      <c r="M85" s="93" t="s">
        <v>19</v>
      </c>
      <c r="N85" s="94" t="s">
        <v>45</v>
      </c>
      <c r="O85" s="94" t="s">
        <v>113</v>
      </c>
      <c r="P85" s="94" t="s">
        <v>114</v>
      </c>
      <c r="Q85" s="94" t="s">
        <v>115</v>
      </c>
      <c r="R85" s="94" t="s">
        <v>116</v>
      </c>
      <c r="S85" s="94" t="s">
        <v>117</v>
      </c>
      <c r="T85" s="95" t="s">
        <v>118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pans="1:63" s="2" customFormat="1" ht="22.8" customHeight="1">
      <c r="A86" s="39"/>
      <c r="B86" s="40"/>
      <c r="C86" s="100" t="s">
        <v>119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P87+P121</f>
        <v>0</v>
      </c>
      <c r="Q86" s="97"/>
      <c r="R86" s="186">
        <f>R87+R121</f>
        <v>1.7525</v>
      </c>
      <c r="S86" s="97"/>
      <c r="T86" s="187">
        <f>T87+T121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74</v>
      </c>
      <c r="AU86" s="18" t="s">
        <v>101</v>
      </c>
      <c r="BK86" s="188">
        <f>BK87+BK121</f>
        <v>0</v>
      </c>
    </row>
    <row r="87" spans="1:63" s="12" customFormat="1" ht="25.9" customHeight="1">
      <c r="A87" s="12"/>
      <c r="B87" s="189"/>
      <c r="C87" s="190"/>
      <c r="D87" s="191" t="s">
        <v>74</v>
      </c>
      <c r="E87" s="192" t="s">
        <v>163</v>
      </c>
      <c r="F87" s="192" t="s">
        <v>164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P88+P109+P113+P118</f>
        <v>0</v>
      </c>
      <c r="Q87" s="197"/>
      <c r="R87" s="198">
        <f>R88+R109+R113+R118</f>
        <v>1.7523</v>
      </c>
      <c r="S87" s="197"/>
      <c r="T87" s="199">
        <f>T88+T109+T113+T118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83</v>
      </c>
      <c r="AT87" s="201" t="s">
        <v>74</v>
      </c>
      <c r="AU87" s="201" t="s">
        <v>75</v>
      </c>
      <c r="AY87" s="200" t="s">
        <v>123</v>
      </c>
      <c r="BK87" s="202">
        <f>BK88+BK109+BK113+BK118</f>
        <v>0</v>
      </c>
    </row>
    <row r="88" spans="1:63" s="12" customFormat="1" ht="22.8" customHeight="1">
      <c r="A88" s="12"/>
      <c r="B88" s="189"/>
      <c r="C88" s="190"/>
      <c r="D88" s="191" t="s">
        <v>74</v>
      </c>
      <c r="E88" s="203" t="s">
        <v>83</v>
      </c>
      <c r="F88" s="203" t="s">
        <v>165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SUM(P89:P108)</f>
        <v>0</v>
      </c>
      <c r="Q88" s="197"/>
      <c r="R88" s="198">
        <f>SUM(R89:R108)</f>
        <v>0</v>
      </c>
      <c r="S88" s="197"/>
      <c r="T88" s="199">
        <f>SUM(T89:T108)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83</v>
      </c>
      <c r="AT88" s="201" t="s">
        <v>74</v>
      </c>
      <c r="AU88" s="201" t="s">
        <v>83</v>
      </c>
      <c r="AY88" s="200" t="s">
        <v>123</v>
      </c>
      <c r="BK88" s="202">
        <f>SUM(BK89:BK108)</f>
        <v>0</v>
      </c>
    </row>
    <row r="89" spans="1:65" s="2" customFormat="1" ht="24.15" customHeight="1">
      <c r="A89" s="39"/>
      <c r="B89" s="40"/>
      <c r="C89" s="205" t="s">
        <v>83</v>
      </c>
      <c r="D89" s="205" t="s">
        <v>126</v>
      </c>
      <c r="E89" s="206" t="s">
        <v>543</v>
      </c>
      <c r="F89" s="207" t="s">
        <v>544</v>
      </c>
      <c r="G89" s="208" t="s">
        <v>175</v>
      </c>
      <c r="H89" s="209">
        <v>0.6</v>
      </c>
      <c r="I89" s="210"/>
      <c r="J89" s="211">
        <f>ROUND(I89*H89,2)</f>
        <v>0</v>
      </c>
      <c r="K89" s="207" t="s">
        <v>130</v>
      </c>
      <c r="L89" s="45"/>
      <c r="M89" s="212" t="s">
        <v>19</v>
      </c>
      <c r="N89" s="213" t="s">
        <v>46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149</v>
      </c>
      <c r="AT89" s="216" t="s">
        <v>126</v>
      </c>
      <c r="AU89" s="216" t="s">
        <v>85</v>
      </c>
      <c r="AY89" s="18" t="s">
        <v>123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83</v>
      </c>
      <c r="BK89" s="217">
        <f>ROUND(I89*H89,2)</f>
        <v>0</v>
      </c>
      <c r="BL89" s="18" t="s">
        <v>149</v>
      </c>
      <c r="BM89" s="216" t="s">
        <v>545</v>
      </c>
    </row>
    <row r="90" spans="1:47" s="2" customFormat="1" ht="12">
      <c r="A90" s="39"/>
      <c r="B90" s="40"/>
      <c r="C90" s="41"/>
      <c r="D90" s="218" t="s">
        <v>133</v>
      </c>
      <c r="E90" s="41"/>
      <c r="F90" s="219" t="s">
        <v>546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133</v>
      </c>
      <c r="AU90" s="18" t="s">
        <v>85</v>
      </c>
    </row>
    <row r="91" spans="1:51" s="13" customFormat="1" ht="12">
      <c r="A91" s="13"/>
      <c r="B91" s="227"/>
      <c r="C91" s="228"/>
      <c r="D91" s="229" t="s">
        <v>171</v>
      </c>
      <c r="E91" s="230" t="s">
        <v>19</v>
      </c>
      <c r="F91" s="231" t="s">
        <v>547</v>
      </c>
      <c r="G91" s="228"/>
      <c r="H91" s="232">
        <v>0.6</v>
      </c>
      <c r="I91" s="233"/>
      <c r="J91" s="228"/>
      <c r="K91" s="228"/>
      <c r="L91" s="234"/>
      <c r="M91" s="235"/>
      <c r="N91" s="236"/>
      <c r="O91" s="236"/>
      <c r="P91" s="236"/>
      <c r="Q91" s="236"/>
      <c r="R91" s="236"/>
      <c r="S91" s="236"/>
      <c r="T91" s="237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8" t="s">
        <v>171</v>
      </c>
      <c r="AU91" s="238" t="s">
        <v>85</v>
      </c>
      <c r="AV91" s="13" t="s">
        <v>85</v>
      </c>
      <c r="AW91" s="13" t="s">
        <v>36</v>
      </c>
      <c r="AX91" s="13" t="s">
        <v>83</v>
      </c>
      <c r="AY91" s="238" t="s">
        <v>123</v>
      </c>
    </row>
    <row r="92" spans="1:65" s="2" customFormat="1" ht="33" customHeight="1">
      <c r="A92" s="39"/>
      <c r="B92" s="40"/>
      <c r="C92" s="205" t="s">
        <v>85</v>
      </c>
      <c r="D92" s="205" t="s">
        <v>126</v>
      </c>
      <c r="E92" s="206" t="s">
        <v>548</v>
      </c>
      <c r="F92" s="207" t="s">
        <v>549</v>
      </c>
      <c r="G92" s="208" t="s">
        <v>175</v>
      </c>
      <c r="H92" s="209">
        <v>0.6</v>
      </c>
      <c r="I92" s="210"/>
      <c r="J92" s="211">
        <f>ROUND(I92*H92,2)</f>
        <v>0</v>
      </c>
      <c r="K92" s="207" t="s">
        <v>130</v>
      </c>
      <c r="L92" s="45"/>
      <c r="M92" s="212" t="s">
        <v>19</v>
      </c>
      <c r="N92" s="213" t="s">
        <v>46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149</v>
      </c>
      <c r="AT92" s="216" t="s">
        <v>126</v>
      </c>
      <c r="AU92" s="216" t="s">
        <v>85</v>
      </c>
      <c r="AY92" s="18" t="s">
        <v>123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83</v>
      </c>
      <c r="BK92" s="217">
        <f>ROUND(I92*H92,2)</f>
        <v>0</v>
      </c>
      <c r="BL92" s="18" t="s">
        <v>149</v>
      </c>
      <c r="BM92" s="216" t="s">
        <v>550</v>
      </c>
    </row>
    <row r="93" spans="1:47" s="2" customFormat="1" ht="12">
      <c r="A93" s="39"/>
      <c r="B93" s="40"/>
      <c r="C93" s="41"/>
      <c r="D93" s="218" t="s">
        <v>133</v>
      </c>
      <c r="E93" s="41"/>
      <c r="F93" s="219" t="s">
        <v>551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133</v>
      </c>
      <c r="AU93" s="18" t="s">
        <v>85</v>
      </c>
    </row>
    <row r="94" spans="1:65" s="2" customFormat="1" ht="33" customHeight="1">
      <c r="A94" s="39"/>
      <c r="B94" s="40"/>
      <c r="C94" s="205" t="s">
        <v>142</v>
      </c>
      <c r="D94" s="205" t="s">
        <v>126</v>
      </c>
      <c r="E94" s="206" t="s">
        <v>552</v>
      </c>
      <c r="F94" s="207" t="s">
        <v>553</v>
      </c>
      <c r="G94" s="208" t="s">
        <v>175</v>
      </c>
      <c r="H94" s="209">
        <v>3</v>
      </c>
      <c r="I94" s="210"/>
      <c r="J94" s="211">
        <f>ROUND(I94*H94,2)</f>
        <v>0</v>
      </c>
      <c r="K94" s="207" t="s">
        <v>130</v>
      </c>
      <c r="L94" s="45"/>
      <c r="M94" s="212" t="s">
        <v>19</v>
      </c>
      <c r="N94" s="213" t="s">
        <v>46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149</v>
      </c>
      <c r="AT94" s="216" t="s">
        <v>126</v>
      </c>
      <c r="AU94" s="216" t="s">
        <v>85</v>
      </c>
      <c r="AY94" s="18" t="s">
        <v>123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83</v>
      </c>
      <c r="BK94" s="217">
        <f>ROUND(I94*H94,2)</f>
        <v>0</v>
      </c>
      <c r="BL94" s="18" t="s">
        <v>149</v>
      </c>
      <c r="BM94" s="216" t="s">
        <v>554</v>
      </c>
    </row>
    <row r="95" spans="1:47" s="2" customFormat="1" ht="12">
      <c r="A95" s="39"/>
      <c r="B95" s="40"/>
      <c r="C95" s="41"/>
      <c r="D95" s="218" t="s">
        <v>133</v>
      </c>
      <c r="E95" s="41"/>
      <c r="F95" s="219" t="s">
        <v>555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133</v>
      </c>
      <c r="AU95" s="18" t="s">
        <v>85</v>
      </c>
    </row>
    <row r="96" spans="1:51" s="13" customFormat="1" ht="12">
      <c r="A96" s="13"/>
      <c r="B96" s="227"/>
      <c r="C96" s="228"/>
      <c r="D96" s="229" t="s">
        <v>171</v>
      </c>
      <c r="E96" s="228"/>
      <c r="F96" s="231" t="s">
        <v>556</v>
      </c>
      <c r="G96" s="228"/>
      <c r="H96" s="232">
        <v>3</v>
      </c>
      <c r="I96" s="233"/>
      <c r="J96" s="228"/>
      <c r="K96" s="228"/>
      <c r="L96" s="234"/>
      <c r="M96" s="235"/>
      <c r="N96" s="236"/>
      <c r="O96" s="236"/>
      <c r="P96" s="236"/>
      <c r="Q96" s="236"/>
      <c r="R96" s="236"/>
      <c r="S96" s="236"/>
      <c r="T96" s="23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8" t="s">
        <v>171</v>
      </c>
      <c r="AU96" s="238" t="s">
        <v>85</v>
      </c>
      <c r="AV96" s="13" t="s">
        <v>85</v>
      </c>
      <c r="AW96" s="13" t="s">
        <v>4</v>
      </c>
      <c r="AX96" s="13" t="s">
        <v>83</v>
      </c>
      <c r="AY96" s="238" t="s">
        <v>123</v>
      </c>
    </row>
    <row r="97" spans="1:65" s="2" customFormat="1" ht="37.8" customHeight="1">
      <c r="A97" s="39"/>
      <c r="B97" s="40"/>
      <c r="C97" s="205" t="s">
        <v>149</v>
      </c>
      <c r="D97" s="205" t="s">
        <v>126</v>
      </c>
      <c r="E97" s="206" t="s">
        <v>205</v>
      </c>
      <c r="F97" s="207" t="s">
        <v>206</v>
      </c>
      <c r="G97" s="208" t="s">
        <v>175</v>
      </c>
      <c r="H97" s="209">
        <v>0.6</v>
      </c>
      <c r="I97" s="210"/>
      <c r="J97" s="211">
        <f>ROUND(I97*H97,2)</f>
        <v>0</v>
      </c>
      <c r="K97" s="207" t="s">
        <v>130</v>
      </c>
      <c r="L97" s="45"/>
      <c r="M97" s="212" t="s">
        <v>19</v>
      </c>
      <c r="N97" s="213" t="s">
        <v>46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149</v>
      </c>
      <c r="AT97" s="216" t="s">
        <v>126</v>
      </c>
      <c r="AU97" s="216" t="s">
        <v>85</v>
      </c>
      <c r="AY97" s="18" t="s">
        <v>123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83</v>
      </c>
      <c r="BK97" s="217">
        <f>ROUND(I97*H97,2)</f>
        <v>0</v>
      </c>
      <c r="BL97" s="18" t="s">
        <v>149</v>
      </c>
      <c r="BM97" s="216" t="s">
        <v>557</v>
      </c>
    </row>
    <row r="98" spans="1:47" s="2" customFormat="1" ht="12">
      <c r="A98" s="39"/>
      <c r="B98" s="40"/>
      <c r="C98" s="41"/>
      <c r="D98" s="218" t="s">
        <v>133</v>
      </c>
      <c r="E98" s="41"/>
      <c r="F98" s="219" t="s">
        <v>208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133</v>
      </c>
      <c r="AU98" s="18" t="s">
        <v>85</v>
      </c>
    </row>
    <row r="99" spans="1:65" s="2" customFormat="1" ht="37.8" customHeight="1">
      <c r="A99" s="39"/>
      <c r="B99" s="40"/>
      <c r="C99" s="205" t="s">
        <v>122</v>
      </c>
      <c r="D99" s="205" t="s">
        <v>126</v>
      </c>
      <c r="E99" s="206" t="s">
        <v>210</v>
      </c>
      <c r="F99" s="207" t="s">
        <v>211</v>
      </c>
      <c r="G99" s="208" t="s">
        <v>175</v>
      </c>
      <c r="H99" s="209">
        <v>24</v>
      </c>
      <c r="I99" s="210"/>
      <c r="J99" s="211">
        <f>ROUND(I99*H99,2)</f>
        <v>0</v>
      </c>
      <c r="K99" s="207" t="s">
        <v>130</v>
      </c>
      <c r="L99" s="45"/>
      <c r="M99" s="212" t="s">
        <v>19</v>
      </c>
      <c r="N99" s="213" t="s">
        <v>46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149</v>
      </c>
      <c r="AT99" s="216" t="s">
        <v>126</v>
      </c>
      <c r="AU99" s="216" t="s">
        <v>85</v>
      </c>
      <c r="AY99" s="18" t="s">
        <v>123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83</v>
      </c>
      <c r="BK99" s="217">
        <f>ROUND(I99*H99,2)</f>
        <v>0</v>
      </c>
      <c r="BL99" s="18" t="s">
        <v>149</v>
      </c>
      <c r="BM99" s="216" t="s">
        <v>558</v>
      </c>
    </row>
    <row r="100" spans="1:47" s="2" customFormat="1" ht="12">
      <c r="A100" s="39"/>
      <c r="B100" s="40"/>
      <c r="C100" s="41"/>
      <c r="D100" s="218" t="s">
        <v>133</v>
      </c>
      <c r="E100" s="41"/>
      <c r="F100" s="219" t="s">
        <v>213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133</v>
      </c>
      <c r="AU100" s="18" t="s">
        <v>85</v>
      </c>
    </row>
    <row r="101" spans="1:51" s="13" customFormat="1" ht="12">
      <c r="A101" s="13"/>
      <c r="B101" s="227"/>
      <c r="C101" s="228"/>
      <c r="D101" s="229" t="s">
        <v>171</v>
      </c>
      <c r="E101" s="228"/>
      <c r="F101" s="231" t="s">
        <v>559</v>
      </c>
      <c r="G101" s="228"/>
      <c r="H101" s="232">
        <v>24</v>
      </c>
      <c r="I101" s="233"/>
      <c r="J101" s="228"/>
      <c r="K101" s="228"/>
      <c r="L101" s="234"/>
      <c r="M101" s="235"/>
      <c r="N101" s="236"/>
      <c r="O101" s="236"/>
      <c r="P101" s="236"/>
      <c r="Q101" s="236"/>
      <c r="R101" s="236"/>
      <c r="S101" s="236"/>
      <c r="T101" s="237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8" t="s">
        <v>171</v>
      </c>
      <c r="AU101" s="238" t="s">
        <v>85</v>
      </c>
      <c r="AV101" s="13" t="s">
        <v>85</v>
      </c>
      <c r="AW101" s="13" t="s">
        <v>4</v>
      </c>
      <c r="AX101" s="13" t="s">
        <v>83</v>
      </c>
      <c r="AY101" s="238" t="s">
        <v>123</v>
      </c>
    </row>
    <row r="102" spans="1:65" s="2" customFormat="1" ht="24.15" customHeight="1">
      <c r="A102" s="39"/>
      <c r="B102" s="40"/>
      <c r="C102" s="205" t="s">
        <v>197</v>
      </c>
      <c r="D102" s="205" t="s">
        <v>126</v>
      </c>
      <c r="E102" s="206" t="s">
        <v>392</v>
      </c>
      <c r="F102" s="207" t="s">
        <v>393</v>
      </c>
      <c r="G102" s="208" t="s">
        <v>175</v>
      </c>
      <c r="H102" s="209">
        <v>0.6</v>
      </c>
      <c r="I102" s="210"/>
      <c r="J102" s="211">
        <f>ROUND(I102*H102,2)</f>
        <v>0</v>
      </c>
      <c r="K102" s="207" t="s">
        <v>130</v>
      </c>
      <c r="L102" s="45"/>
      <c r="M102" s="212" t="s">
        <v>19</v>
      </c>
      <c r="N102" s="213" t="s">
        <v>46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149</v>
      </c>
      <c r="AT102" s="216" t="s">
        <v>126</v>
      </c>
      <c r="AU102" s="216" t="s">
        <v>85</v>
      </c>
      <c r="AY102" s="18" t="s">
        <v>123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83</v>
      </c>
      <c r="BK102" s="217">
        <f>ROUND(I102*H102,2)</f>
        <v>0</v>
      </c>
      <c r="BL102" s="18" t="s">
        <v>149</v>
      </c>
      <c r="BM102" s="216" t="s">
        <v>560</v>
      </c>
    </row>
    <row r="103" spans="1:47" s="2" customFormat="1" ht="12">
      <c r="A103" s="39"/>
      <c r="B103" s="40"/>
      <c r="C103" s="41"/>
      <c r="D103" s="218" t="s">
        <v>133</v>
      </c>
      <c r="E103" s="41"/>
      <c r="F103" s="219" t="s">
        <v>395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133</v>
      </c>
      <c r="AU103" s="18" t="s">
        <v>85</v>
      </c>
    </row>
    <row r="104" spans="1:65" s="2" customFormat="1" ht="24.15" customHeight="1">
      <c r="A104" s="39"/>
      <c r="B104" s="40"/>
      <c r="C104" s="205" t="s">
        <v>204</v>
      </c>
      <c r="D104" s="205" t="s">
        <v>126</v>
      </c>
      <c r="E104" s="206" t="s">
        <v>221</v>
      </c>
      <c r="F104" s="207" t="s">
        <v>222</v>
      </c>
      <c r="G104" s="208" t="s">
        <v>223</v>
      </c>
      <c r="H104" s="209">
        <v>1.2</v>
      </c>
      <c r="I104" s="210"/>
      <c r="J104" s="211">
        <f>ROUND(I104*H104,2)</f>
        <v>0</v>
      </c>
      <c r="K104" s="207" t="s">
        <v>130</v>
      </c>
      <c r="L104" s="45"/>
      <c r="M104" s="212" t="s">
        <v>19</v>
      </c>
      <c r="N104" s="213" t="s">
        <v>46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149</v>
      </c>
      <c r="AT104" s="216" t="s">
        <v>126</v>
      </c>
      <c r="AU104" s="216" t="s">
        <v>85</v>
      </c>
      <c r="AY104" s="18" t="s">
        <v>123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83</v>
      </c>
      <c r="BK104" s="217">
        <f>ROUND(I104*H104,2)</f>
        <v>0</v>
      </c>
      <c r="BL104" s="18" t="s">
        <v>149</v>
      </c>
      <c r="BM104" s="216" t="s">
        <v>561</v>
      </c>
    </row>
    <row r="105" spans="1:47" s="2" customFormat="1" ht="12">
      <c r="A105" s="39"/>
      <c r="B105" s="40"/>
      <c r="C105" s="41"/>
      <c r="D105" s="218" t="s">
        <v>133</v>
      </c>
      <c r="E105" s="41"/>
      <c r="F105" s="219" t="s">
        <v>225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133</v>
      </c>
      <c r="AU105" s="18" t="s">
        <v>85</v>
      </c>
    </row>
    <row r="106" spans="1:51" s="13" customFormat="1" ht="12">
      <c r="A106" s="13"/>
      <c r="B106" s="227"/>
      <c r="C106" s="228"/>
      <c r="D106" s="229" t="s">
        <v>171</v>
      </c>
      <c r="E106" s="228"/>
      <c r="F106" s="231" t="s">
        <v>562</v>
      </c>
      <c r="G106" s="228"/>
      <c r="H106" s="232">
        <v>1.2</v>
      </c>
      <c r="I106" s="233"/>
      <c r="J106" s="228"/>
      <c r="K106" s="228"/>
      <c r="L106" s="234"/>
      <c r="M106" s="235"/>
      <c r="N106" s="236"/>
      <c r="O106" s="236"/>
      <c r="P106" s="236"/>
      <c r="Q106" s="236"/>
      <c r="R106" s="236"/>
      <c r="S106" s="236"/>
      <c r="T106" s="237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8" t="s">
        <v>171</v>
      </c>
      <c r="AU106" s="238" t="s">
        <v>85</v>
      </c>
      <c r="AV106" s="13" t="s">
        <v>85</v>
      </c>
      <c r="AW106" s="13" t="s">
        <v>4</v>
      </c>
      <c r="AX106" s="13" t="s">
        <v>83</v>
      </c>
      <c r="AY106" s="238" t="s">
        <v>123</v>
      </c>
    </row>
    <row r="107" spans="1:65" s="2" customFormat="1" ht="24.15" customHeight="1">
      <c r="A107" s="39"/>
      <c r="B107" s="40"/>
      <c r="C107" s="205" t="s">
        <v>209</v>
      </c>
      <c r="D107" s="205" t="s">
        <v>126</v>
      </c>
      <c r="E107" s="206" t="s">
        <v>240</v>
      </c>
      <c r="F107" s="207" t="s">
        <v>241</v>
      </c>
      <c r="G107" s="208" t="s">
        <v>175</v>
      </c>
      <c r="H107" s="209">
        <v>0.6</v>
      </c>
      <c r="I107" s="210"/>
      <c r="J107" s="211">
        <f>ROUND(I107*H107,2)</f>
        <v>0</v>
      </c>
      <c r="K107" s="207" t="s">
        <v>130</v>
      </c>
      <c r="L107" s="45"/>
      <c r="M107" s="212" t="s">
        <v>19</v>
      </c>
      <c r="N107" s="213" t="s">
        <v>46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149</v>
      </c>
      <c r="AT107" s="216" t="s">
        <v>126</v>
      </c>
      <c r="AU107" s="216" t="s">
        <v>85</v>
      </c>
      <c r="AY107" s="18" t="s">
        <v>123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83</v>
      </c>
      <c r="BK107" s="217">
        <f>ROUND(I107*H107,2)</f>
        <v>0</v>
      </c>
      <c r="BL107" s="18" t="s">
        <v>149</v>
      </c>
      <c r="BM107" s="216" t="s">
        <v>563</v>
      </c>
    </row>
    <row r="108" spans="1:47" s="2" customFormat="1" ht="12">
      <c r="A108" s="39"/>
      <c r="B108" s="40"/>
      <c r="C108" s="41"/>
      <c r="D108" s="218" t="s">
        <v>133</v>
      </c>
      <c r="E108" s="41"/>
      <c r="F108" s="219" t="s">
        <v>243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133</v>
      </c>
      <c r="AU108" s="18" t="s">
        <v>85</v>
      </c>
    </row>
    <row r="109" spans="1:63" s="12" customFormat="1" ht="22.8" customHeight="1">
      <c r="A109" s="12"/>
      <c r="B109" s="189"/>
      <c r="C109" s="190"/>
      <c r="D109" s="191" t="s">
        <v>74</v>
      </c>
      <c r="E109" s="203" t="s">
        <v>85</v>
      </c>
      <c r="F109" s="203" t="s">
        <v>255</v>
      </c>
      <c r="G109" s="190"/>
      <c r="H109" s="190"/>
      <c r="I109" s="193"/>
      <c r="J109" s="204">
        <f>BK109</f>
        <v>0</v>
      </c>
      <c r="K109" s="190"/>
      <c r="L109" s="195"/>
      <c r="M109" s="196"/>
      <c r="N109" s="197"/>
      <c r="O109" s="197"/>
      <c r="P109" s="198">
        <f>SUM(P110:P112)</f>
        <v>0</v>
      </c>
      <c r="Q109" s="197"/>
      <c r="R109" s="198">
        <f>SUM(R110:R112)</f>
        <v>0.9720000000000001</v>
      </c>
      <c r="S109" s="197"/>
      <c r="T109" s="199">
        <f>SUM(T110:T112)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0" t="s">
        <v>83</v>
      </c>
      <c r="AT109" s="201" t="s">
        <v>74</v>
      </c>
      <c r="AU109" s="201" t="s">
        <v>83</v>
      </c>
      <c r="AY109" s="200" t="s">
        <v>123</v>
      </c>
      <c r="BK109" s="202">
        <f>SUM(BK110:BK112)</f>
        <v>0</v>
      </c>
    </row>
    <row r="110" spans="1:65" s="2" customFormat="1" ht="21.75" customHeight="1">
      <c r="A110" s="39"/>
      <c r="B110" s="40"/>
      <c r="C110" s="205" t="s">
        <v>215</v>
      </c>
      <c r="D110" s="205" t="s">
        <v>126</v>
      </c>
      <c r="E110" s="206" t="s">
        <v>564</v>
      </c>
      <c r="F110" s="207" t="s">
        <v>565</v>
      </c>
      <c r="G110" s="208" t="s">
        <v>175</v>
      </c>
      <c r="H110" s="209">
        <v>0.45</v>
      </c>
      <c r="I110" s="210"/>
      <c r="J110" s="211">
        <f>ROUND(I110*H110,2)</f>
        <v>0</v>
      </c>
      <c r="K110" s="207" t="s">
        <v>130</v>
      </c>
      <c r="L110" s="45"/>
      <c r="M110" s="212" t="s">
        <v>19</v>
      </c>
      <c r="N110" s="213" t="s">
        <v>46</v>
      </c>
      <c r="O110" s="85"/>
      <c r="P110" s="214">
        <f>O110*H110</f>
        <v>0</v>
      </c>
      <c r="Q110" s="214">
        <v>2.16</v>
      </c>
      <c r="R110" s="214">
        <f>Q110*H110</f>
        <v>0.9720000000000001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149</v>
      </c>
      <c r="AT110" s="216" t="s">
        <v>126</v>
      </c>
      <c r="AU110" s="216" t="s">
        <v>85</v>
      </c>
      <c r="AY110" s="18" t="s">
        <v>123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83</v>
      </c>
      <c r="BK110" s="217">
        <f>ROUND(I110*H110,2)</f>
        <v>0</v>
      </c>
      <c r="BL110" s="18" t="s">
        <v>149</v>
      </c>
      <c r="BM110" s="216" t="s">
        <v>566</v>
      </c>
    </row>
    <row r="111" spans="1:47" s="2" customFormat="1" ht="12">
      <c r="A111" s="39"/>
      <c r="B111" s="40"/>
      <c r="C111" s="41"/>
      <c r="D111" s="218" t="s">
        <v>133</v>
      </c>
      <c r="E111" s="41"/>
      <c r="F111" s="219" t="s">
        <v>567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133</v>
      </c>
      <c r="AU111" s="18" t="s">
        <v>85</v>
      </c>
    </row>
    <row r="112" spans="1:51" s="13" customFormat="1" ht="12">
      <c r="A112" s="13"/>
      <c r="B112" s="227"/>
      <c r="C112" s="228"/>
      <c r="D112" s="229" t="s">
        <v>171</v>
      </c>
      <c r="E112" s="230" t="s">
        <v>19</v>
      </c>
      <c r="F112" s="231" t="s">
        <v>568</v>
      </c>
      <c r="G112" s="228"/>
      <c r="H112" s="232">
        <v>0.45</v>
      </c>
      <c r="I112" s="233"/>
      <c r="J112" s="228"/>
      <c r="K112" s="228"/>
      <c r="L112" s="234"/>
      <c r="M112" s="235"/>
      <c r="N112" s="236"/>
      <c r="O112" s="236"/>
      <c r="P112" s="236"/>
      <c r="Q112" s="236"/>
      <c r="R112" s="236"/>
      <c r="S112" s="236"/>
      <c r="T112" s="23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8" t="s">
        <v>171</v>
      </c>
      <c r="AU112" s="238" t="s">
        <v>85</v>
      </c>
      <c r="AV112" s="13" t="s">
        <v>85</v>
      </c>
      <c r="AW112" s="13" t="s">
        <v>36</v>
      </c>
      <c r="AX112" s="13" t="s">
        <v>83</v>
      </c>
      <c r="AY112" s="238" t="s">
        <v>123</v>
      </c>
    </row>
    <row r="113" spans="1:63" s="12" customFormat="1" ht="22.8" customHeight="1">
      <c r="A113" s="12"/>
      <c r="B113" s="189"/>
      <c r="C113" s="190"/>
      <c r="D113" s="191" t="s">
        <v>74</v>
      </c>
      <c r="E113" s="203" t="s">
        <v>122</v>
      </c>
      <c r="F113" s="203" t="s">
        <v>451</v>
      </c>
      <c r="G113" s="190"/>
      <c r="H113" s="190"/>
      <c r="I113" s="193"/>
      <c r="J113" s="204">
        <f>BK113</f>
        <v>0</v>
      </c>
      <c r="K113" s="190"/>
      <c r="L113" s="195"/>
      <c r="M113" s="196"/>
      <c r="N113" s="197"/>
      <c r="O113" s="197"/>
      <c r="P113" s="198">
        <f>SUM(P114:P117)</f>
        <v>0</v>
      </c>
      <c r="Q113" s="197"/>
      <c r="R113" s="198">
        <f>SUM(R114:R117)</f>
        <v>0.7803</v>
      </c>
      <c r="S113" s="197"/>
      <c r="T113" s="199">
        <f>SUM(T114:T117)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0" t="s">
        <v>83</v>
      </c>
      <c r="AT113" s="201" t="s">
        <v>74</v>
      </c>
      <c r="AU113" s="201" t="s">
        <v>83</v>
      </c>
      <c r="AY113" s="200" t="s">
        <v>123</v>
      </c>
      <c r="BK113" s="202">
        <f>SUM(BK114:BK117)</f>
        <v>0</v>
      </c>
    </row>
    <row r="114" spans="1:65" s="2" customFormat="1" ht="37.8" customHeight="1">
      <c r="A114" s="39"/>
      <c r="B114" s="40"/>
      <c r="C114" s="205" t="s">
        <v>220</v>
      </c>
      <c r="D114" s="205" t="s">
        <v>126</v>
      </c>
      <c r="E114" s="206" t="s">
        <v>569</v>
      </c>
      <c r="F114" s="207" t="s">
        <v>570</v>
      </c>
      <c r="G114" s="208" t="s">
        <v>168</v>
      </c>
      <c r="H114" s="209">
        <v>3</v>
      </c>
      <c r="I114" s="210"/>
      <c r="J114" s="211">
        <f>ROUND(I114*H114,2)</f>
        <v>0</v>
      </c>
      <c r="K114" s="207" t="s">
        <v>130</v>
      </c>
      <c r="L114" s="45"/>
      <c r="M114" s="212" t="s">
        <v>19</v>
      </c>
      <c r="N114" s="213" t="s">
        <v>46</v>
      </c>
      <c r="O114" s="85"/>
      <c r="P114" s="214">
        <f>O114*H114</f>
        <v>0</v>
      </c>
      <c r="Q114" s="214">
        <v>0.1461</v>
      </c>
      <c r="R114" s="214">
        <f>Q114*H114</f>
        <v>0.4383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149</v>
      </c>
      <c r="AT114" s="216" t="s">
        <v>126</v>
      </c>
      <c r="AU114" s="216" t="s">
        <v>85</v>
      </c>
      <c r="AY114" s="18" t="s">
        <v>123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83</v>
      </c>
      <c r="BK114" s="217">
        <f>ROUND(I114*H114,2)</f>
        <v>0</v>
      </c>
      <c r="BL114" s="18" t="s">
        <v>149</v>
      </c>
      <c r="BM114" s="216" t="s">
        <v>571</v>
      </c>
    </row>
    <row r="115" spans="1:47" s="2" customFormat="1" ht="12">
      <c r="A115" s="39"/>
      <c r="B115" s="40"/>
      <c r="C115" s="41"/>
      <c r="D115" s="218" t="s">
        <v>133</v>
      </c>
      <c r="E115" s="41"/>
      <c r="F115" s="219" t="s">
        <v>572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133</v>
      </c>
      <c r="AU115" s="18" t="s">
        <v>85</v>
      </c>
    </row>
    <row r="116" spans="1:51" s="13" customFormat="1" ht="12">
      <c r="A116" s="13"/>
      <c r="B116" s="227"/>
      <c r="C116" s="228"/>
      <c r="D116" s="229" t="s">
        <v>171</v>
      </c>
      <c r="E116" s="230" t="s">
        <v>19</v>
      </c>
      <c r="F116" s="231" t="s">
        <v>573</v>
      </c>
      <c r="G116" s="228"/>
      <c r="H116" s="232">
        <v>3</v>
      </c>
      <c r="I116" s="233"/>
      <c r="J116" s="228"/>
      <c r="K116" s="228"/>
      <c r="L116" s="234"/>
      <c r="M116" s="235"/>
      <c r="N116" s="236"/>
      <c r="O116" s="236"/>
      <c r="P116" s="236"/>
      <c r="Q116" s="236"/>
      <c r="R116" s="236"/>
      <c r="S116" s="236"/>
      <c r="T116" s="23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8" t="s">
        <v>171</v>
      </c>
      <c r="AU116" s="238" t="s">
        <v>85</v>
      </c>
      <c r="AV116" s="13" t="s">
        <v>85</v>
      </c>
      <c r="AW116" s="13" t="s">
        <v>36</v>
      </c>
      <c r="AX116" s="13" t="s">
        <v>83</v>
      </c>
      <c r="AY116" s="238" t="s">
        <v>123</v>
      </c>
    </row>
    <row r="117" spans="1:65" s="2" customFormat="1" ht="16.5" customHeight="1">
      <c r="A117" s="39"/>
      <c r="B117" s="40"/>
      <c r="C117" s="250" t="s">
        <v>227</v>
      </c>
      <c r="D117" s="250" t="s">
        <v>234</v>
      </c>
      <c r="E117" s="251" t="s">
        <v>574</v>
      </c>
      <c r="F117" s="252" t="s">
        <v>575</v>
      </c>
      <c r="G117" s="253" t="s">
        <v>168</v>
      </c>
      <c r="H117" s="254">
        <v>3</v>
      </c>
      <c r="I117" s="255"/>
      <c r="J117" s="256">
        <f>ROUND(I117*H117,2)</f>
        <v>0</v>
      </c>
      <c r="K117" s="252" t="s">
        <v>130</v>
      </c>
      <c r="L117" s="257"/>
      <c r="M117" s="258" t="s">
        <v>19</v>
      </c>
      <c r="N117" s="259" t="s">
        <v>46</v>
      </c>
      <c r="O117" s="85"/>
      <c r="P117" s="214">
        <f>O117*H117</f>
        <v>0</v>
      </c>
      <c r="Q117" s="214">
        <v>0.114</v>
      </c>
      <c r="R117" s="214">
        <f>Q117*H117</f>
        <v>0.342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209</v>
      </c>
      <c r="AT117" s="216" t="s">
        <v>234</v>
      </c>
      <c r="AU117" s="216" t="s">
        <v>85</v>
      </c>
      <c r="AY117" s="18" t="s">
        <v>123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83</v>
      </c>
      <c r="BK117" s="217">
        <f>ROUND(I117*H117,2)</f>
        <v>0</v>
      </c>
      <c r="BL117" s="18" t="s">
        <v>149</v>
      </c>
      <c r="BM117" s="216" t="s">
        <v>576</v>
      </c>
    </row>
    <row r="118" spans="1:63" s="12" customFormat="1" ht="22.8" customHeight="1">
      <c r="A118" s="12"/>
      <c r="B118" s="189"/>
      <c r="C118" s="190"/>
      <c r="D118" s="191" t="s">
        <v>74</v>
      </c>
      <c r="E118" s="203" t="s">
        <v>325</v>
      </c>
      <c r="F118" s="203" t="s">
        <v>326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SUM(P119:P120)</f>
        <v>0</v>
      </c>
      <c r="Q118" s="197"/>
      <c r="R118" s="198">
        <f>SUM(R119:R120)</f>
        <v>0</v>
      </c>
      <c r="S118" s="197"/>
      <c r="T118" s="199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83</v>
      </c>
      <c r="AT118" s="201" t="s">
        <v>74</v>
      </c>
      <c r="AU118" s="201" t="s">
        <v>83</v>
      </c>
      <c r="AY118" s="200" t="s">
        <v>123</v>
      </c>
      <c r="BK118" s="202">
        <f>SUM(BK119:BK120)</f>
        <v>0</v>
      </c>
    </row>
    <row r="119" spans="1:65" s="2" customFormat="1" ht="16.5" customHeight="1">
      <c r="A119" s="39"/>
      <c r="B119" s="40"/>
      <c r="C119" s="205" t="s">
        <v>233</v>
      </c>
      <c r="D119" s="205" t="s">
        <v>126</v>
      </c>
      <c r="E119" s="206" t="s">
        <v>328</v>
      </c>
      <c r="F119" s="207" t="s">
        <v>329</v>
      </c>
      <c r="G119" s="208" t="s">
        <v>223</v>
      </c>
      <c r="H119" s="209">
        <v>1.752</v>
      </c>
      <c r="I119" s="210"/>
      <c r="J119" s="211">
        <f>ROUND(I119*H119,2)</f>
        <v>0</v>
      </c>
      <c r="K119" s="207" t="s">
        <v>130</v>
      </c>
      <c r="L119" s="45"/>
      <c r="M119" s="212" t="s">
        <v>19</v>
      </c>
      <c r="N119" s="213" t="s">
        <v>46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149</v>
      </c>
      <c r="AT119" s="216" t="s">
        <v>126</v>
      </c>
      <c r="AU119" s="216" t="s">
        <v>85</v>
      </c>
      <c r="AY119" s="18" t="s">
        <v>123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83</v>
      </c>
      <c r="BK119" s="217">
        <f>ROUND(I119*H119,2)</f>
        <v>0</v>
      </c>
      <c r="BL119" s="18" t="s">
        <v>149</v>
      </c>
      <c r="BM119" s="216" t="s">
        <v>577</v>
      </c>
    </row>
    <row r="120" spans="1:47" s="2" customFormat="1" ht="12">
      <c r="A120" s="39"/>
      <c r="B120" s="40"/>
      <c r="C120" s="41"/>
      <c r="D120" s="218" t="s">
        <v>133</v>
      </c>
      <c r="E120" s="41"/>
      <c r="F120" s="219" t="s">
        <v>331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133</v>
      </c>
      <c r="AU120" s="18" t="s">
        <v>85</v>
      </c>
    </row>
    <row r="121" spans="1:63" s="12" customFormat="1" ht="25.9" customHeight="1">
      <c r="A121" s="12"/>
      <c r="B121" s="189"/>
      <c r="C121" s="190"/>
      <c r="D121" s="191" t="s">
        <v>74</v>
      </c>
      <c r="E121" s="192" t="s">
        <v>332</v>
      </c>
      <c r="F121" s="192" t="s">
        <v>333</v>
      </c>
      <c r="G121" s="190"/>
      <c r="H121" s="190"/>
      <c r="I121" s="193"/>
      <c r="J121" s="194">
        <f>BK121</f>
        <v>0</v>
      </c>
      <c r="K121" s="190"/>
      <c r="L121" s="195"/>
      <c r="M121" s="196"/>
      <c r="N121" s="197"/>
      <c r="O121" s="197"/>
      <c r="P121" s="198">
        <f>P122</f>
        <v>0</v>
      </c>
      <c r="Q121" s="197"/>
      <c r="R121" s="198">
        <f>R122</f>
        <v>0.0002</v>
      </c>
      <c r="S121" s="197"/>
      <c r="T121" s="199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0" t="s">
        <v>85</v>
      </c>
      <c r="AT121" s="201" t="s">
        <v>74</v>
      </c>
      <c r="AU121" s="201" t="s">
        <v>75</v>
      </c>
      <c r="AY121" s="200" t="s">
        <v>123</v>
      </c>
      <c r="BK121" s="202">
        <f>BK122</f>
        <v>0</v>
      </c>
    </row>
    <row r="122" spans="1:63" s="12" customFormat="1" ht="22.8" customHeight="1">
      <c r="A122" s="12"/>
      <c r="B122" s="189"/>
      <c r="C122" s="190"/>
      <c r="D122" s="191" t="s">
        <v>74</v>
      </c>
      <c r="E122" s="203" t="s">
        <v>334</v>
      </c>
      <c r="F122" s="203" t="s">
        <v>335</v>
      </c>
      <c r="G122" s="190"/>
      <c r="H122" s="190"/>
      <c r="I122" s="193"/>
      <c r="J122" s="204">
        <f>BK122</f>
        <v>0</v>
      </c>
      <c r="K122" s="190"/>
      <c r="L122" s="195"/>
      <c r="M122" s="196"/>
      <c r="N122" s="197"/>
      <c r="O122" s="197"/>
      <c r="P122" s="198">
        <f>SUM(P123:P124)</f>
        <v>0</v>
      </c>
      <c r="Q122" s="197"/>
      <c r="R122" s="198">
        <f>SUM(R123:R124)</f>
        <v>0.0002</v>
      </c>
      <c r="S122" s="197"/>
      <c r="T122" s="199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0" t="s">
        <v>85</v>
      </c>
      <c r="AT122" s="201" t="s">
        <v>74</v>
      </c>
      <c r="AU122" s="201" t="s">
        <v>83</v>
      </c>
      <c r="AY122" s="200" t="s">
        <v>123</v>
      </c>
      <c r="BK122" s="202">
        <f>SUM(BK123:BK124)</f>
        <v>0</v>
      </c>
    </row>
    <row r="123" spans="1:65" s="2" customFormat="1" ht="24.15" customHeight="1">
      <c r="A123" s="39"/>
      <c r="B123" s="40"/>
      <c r="C123" s="205" t="s">
        <v>239</v>
      </c>
      <c r="D123" s="205" t="s">
        <v>126</v>
      </c>
      <c r="E123" s="206" t="s">
        <v>578</v>
      </c>
      <c r="F123" s="207" t="s">
        <v>579</v>
      </c>
      <c r="G123" s="208" t="s">
        <v>283</v>
      </c>
      <c r="H123" s="209">
        <v>1</v>
      </c>
      <c r="I123" s="210"/>
      <c r="J123" s="211">
        <f>ROUND(I123*H123,2)</f>
        <v>0</v>
      </c>
      <c r="K123" s="207" t="s">
        <v>19</v>
      </c>
      <c r="L123" s="45"/>
      <c r="M123" s="212" t="s">
        <v>19</v>
      </c>
      <c r="N123" s="213" t="s">
        <v>46</v>
      </c>
      <c r="O123" s="85"/>
      <c r="P123" s="214">
        <f>O123*H123</f>
        <v>0</v>
      </c>
      <c r="Q123" s="214">
        <v>0.0002</v>
      </c>
      <c r="R123" s="214">
        <f>Q123*H123</f>
        <v>0.0002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256</v>
      </c>
      <c r="AT123" s="216" t="s">
        <v>126</v>
      </c>
      <c r="AU123" s="216" t="s">
        <v>85</v>
      </c>
      <c r="AY123" s="18" t="s">
        <v>123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83</v>
      </c>
      <c r="BK123" s="217">
        <f>ROUND(I123*H123,2)</f>
        <v>0</v>
      </c>
      <c r="BL123" s="18" t="s">
        <v>256</v>
      </c>
      <c r="BM123" s="216" t="s">
        <v>580</v>
      </c>
    </row>
    <row r="124" spans="1:47" s="2" customFormat="1" ht="12">
      <c r="A124" s="39"/>
      <c r="B124" s="40"/>
      <c r="C124" s="41"/>
      <c r="D124" s="229" t="s">
        <v>581</v>
      </c>
      <c r="E124" s="41"/>
      <c r="F124" s="274" t="s">
        <v>582</v>
      </c>
      <c r="G124" s="41"/>
      <c r="H124" s="41"/>
      <c r="I124" s="220"/>
      <c r="J124" s="41"/>
      <c r="K124" s="41"/>
      <c r="L124" s="45"/>
      <c r="M124" s="223"/>
      <c r="N124" s="224"/>
      <c r="O124" s="225"/>
      <c r="P124" s="225"/>
      <c r="Q124" s="225"/>
      <c r="R124" s="225"/>
      <c r="S124" s="225"/>
      <c r="T124" s="22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581</v>
      </c>
      <c r="AU124" s="18" t="s">
        <v>85</v>
      </c>
    </row>
    <row r="125" spans="1:31" s="2" customFormat="1" ht="6.95" customHeight="1">
      <c r="A125" s="39"/>
      <c r="B125" s="60"/>
      <c r="C125" s="61"/>
      <c r="D125" s="61"/>
      <c r="E125" s="61"/>
      <c r="F125" s="61"/>
      <c r="G125" s="61"/>
      <c r="H125" s="61"/>
      <c r="I125" s="61"/>
      <c r="J125" s="61"/>
      <c r="K125" s="61"/>
      <c r="L125" s="45"/>
      <c r="M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</sheetData>
  <sheetProtection password="CC35" sheet="1" objects="1" scenarios="1" formatColumns="0" formatRows="0" autoFilter="0"/>
  <autoFilter ref="C85:K12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2/131212531"/>
    <hyperlink ref="F93" r:id="rId2" display="https://podminky.urs.cz/item/CS_URS_2023_02/162211311"/>
    <hyperlink ref="F95" r:id="rId3" display="https://podminky.urs.cz/item/CS_URS_2023_02/162211319"/>
    <hyperlink ref="F98" r:id="rId4" display="https://podminky.urs.cz/item/CS_URS_2023_02/162751117"/>
    <hyperlink ref="F100" r:id="rId5" display="https://podminky.urs.cz/item/CS_URS_2023_02/162751119"/>
    <hyperlink ref="F103" r:id="rId6" display="https://podminky.urs.cz/item/CS_URS_2023_02/167151101"/>
    <hyperlink ref="F105" r:id="rId7" display="https://podminky.urs.cz/item/CS_URS_2023_02/171201231"/>
    <hyperlink ref="F108" r:id="rId8" display="https://podminky.urs.cz/item/CS_URS_2023_02/171251201"/>
    <hyperlink ref="F111" r:id="rId9" display="https://podminky.urs.cz/item/CS_URS_2023_02/271532213"/>
    <hyperlink ref="F115" r:id="rId10" display="https://podminky.urs.cz/item/CS_URS_2023_02/596841220"/>
    <hyperlink ref="F120" r:id="rId11" display="https://podminky.urs.cz/item/CS_URS_2023_02/9982220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s="1" customFormat="1" ht="37.5" customHeight="1"/>
    <row r="2" spans="2:11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6" customFormat="1" ht="45" customHeight="1">
      <c r="B3" s="279"/>
      <c r="C3" s="280" t="s">
        <v>583</v>
      </c>
      <c r="D3" s="280"/>
      <c r="E3" s="280"/>
      <c r="F3" s="280"/>
      <c r="G3" s="280"/>
      <c r="H3" s="280"/>
      <c r="I3" s="280"/>
      <c r="J3" s="280"/>
      <c r="K3" s="281"/>
    </row>
    <row r="4" spans="2:11" s="1" customFormat="1" ht="25.5" customHeight="1">
      <c r="B4" s="282"/>
      <c r="C4" s="283" t="s">
        <v>584</v>
      </c>
      <c r="D4" s="283"/>
      <c r="E4" s="283"/>
      <c r="F4" s="283"/>
      <c r="G4" s="283"/>
      <c r="H4" s="283"/>
      <c r="I4" s="283"/>
      <c r="J4" s="283"/>
      <c r="K4" s="284"/>
    </row>
    <row r="5" spans="2:11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2"/>
      <c r="C6" s="286" t="s">
        <v>585</v>
      </c>
      <c r="D6" s="286"/>
      <c r="E6" s="286"/>
      <c r="F6" s="286"/>
      <c r="G6" s="286"/>
      <c r="H6" s="286"/>
      <c r="I6" s="286"/>
      <c r="J6" s="286"/>
      <c r="K6" s="284"/>
    </row>
    <row r="7" spans="2:11" s="1" customFormat="1" ht="15" customHeight="1">
      <c r="B7" s="287"/>
      <c r="C7" s="286" t="s">
        <v>586</v>
      </c>
      <c r="D7" s="286"/>
      <c r="E7" s="286"/>
      <c r="F7" s="286"/>
      <c r="G7" s="286"/>
      <c r="H7" s="286"/>
      <c r="I7" s="286"/>
      <c r="J7" s="286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286" t="s">
        <v>587</v>
      </c>
      <c r="D9" s="286"/>
      <c r="E9" s="286"/>
      <c r="F9" s="286"/>
      <c r="G9" s="286"/>
      <c r="H9" s="286"/>
      <c r="I9" s="286"/>
      <c r="J9" s="286"/>
      <c r="K9" s="284"/>
    </row>
    <row r="10" spans="2:11" s="1" customFormat="1" ht="15" customHeight="1">
      <c r="B10" s="287"/>
      <c r="C10" s="286"/>
      <c r="D10" s="286" t="s">
        <v>588</v>
      </c>
      <c r="E10" s="286"/>
      <c r="F10" s="286"/>
      <c r="G10" s="286"/>
      <c r="H10" s="286"/>
      <c r="I10" s="286"/>
      <c r="J10" s="286"/>
      <c r="K10" s="284"/>
    </row>
    <row r="11" spans="2:11" s="1" customFormat="1" ht="15" customHeight="1">
      <c r="B11" s="287"/>
      <c r="C11" s="288"/>
      <c r="D11" s="286" t="s">
        <v>589</v>
      </c>
      <c r="E11" s="286"/>
      <c r="F11" s="286"/>
      <c r="G11" s="286"/>
      <c r="H11" s="286"/>
      <c r="I11" s="286"/>
      <c r="J11" s="286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590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286" t="s">
        <v>591</v>
      </c>
      <c r="E15" s="286"/>
      <c r="F15" s="286"/>
      <c r="G15" s="286"/>
      <c r="H15" s="286"/>
      <c r="I15" s="286"/>
      <c r="J15" s="286"/>
      <c r="K15" s="284"/>
    </row>
    <row r="16" spans="2:11" s="1" customFormat="1" ht="15" customHeight="1">
      <c r="B16" s="287"/>
      <c r="C16" s="288"/>
      <c r="D16" s="286" t="s">
        <v>592</v>
      </c>
      <c r="E16" s="286"/>
      <c r="F16" s="286"/>
      <c r="G16" s="286"/>
      <c r="H16" s="286"/>
      <c r="I16" s="286"/>
      <c r="J16" s="286"/>
      <c r="K16" s="284"/>
    </row>
    <row r="17" spans="2:11" s="1" customFormat="1" ht="15" customHeight="1">
      <c r="B17" s="287"/>
      <c r="C17" s="288"/>
      <c r="D17" s="286" t="s">
        <v>593</v>
      </c>
      <c r="E17" s="286"/>
      <c r="F17" s="286"/>
      <c r="G17" s="286"/>
      <c r="H17" s="286"/>
      <c r="I17" s="286"/>
      <c r="J17" s="286"/>
      <c r="K17" s="284"/>
    </row>
    <row r="18" spans="2:11" s="1" customFormat="1" ht="15" customHeight="1">
      <c r="B18" s="287"/>
      <c r="C18" s="288"/>
      <c r="D18" s="288"/>
      <c r="E18" s="290" t="s">
        <v>82</v>
      </c>
      <c r="F18" s="286" t="s">
        <v>594</v>
      </c>
      <c r="G18" s="286"/>
      <c r="H18" s="286"/>
      <c r="I18" s="286"/>
      <c r="J18" s="286"/>
      <c r="K18" s="284"/>
    </row>
    <row r="19" spans="2:11" s="1" customFormat="1" ht="15" customHeight="1">
      <c r="B19" s="287"/>
      <c r="C19" s="288"/>
      <c r="D19" s="288"/>
      <c r="E19" s="290" t="s">
        <v>595</v>
      </c>
      <c r="F19" s="286" t="s">
        <v>596</v>
      </c>
      <c r="G19" s="286"/>
      <c r="H19" s="286"/>
      <c r="I19" s="286"/>
      <c r="J19" s="286"/>
      <c r="K19" s="284"/>
    </row>
    <row r="20" spans="2:11" s="1" customFormat="1" ht="15" customHeight="1">
      <c r="B20" s="287"/>
      <c r="C20" s="288"/>
      <c r="D20" s="288"/>
      <c r="E20" s="290" t="s">
        <v>597</v>
      </c>
      <c r="F20" s="286" t="s">
        <v>598</v>
      </c>
      <c r="G20" s="286"/>
      <c r="H20" s="286"/>
      <c r="I20" s="286"/>
      <c r="J20" s="286"/>
      <c r="K20" s="284"/>
    </row>
    <row r="21" spans="2:11" s="1" customFormat="1" ht="15" customHeight="1">
      <c r="B21" s="287"/>
      <c r="C21" s="288"/>
      <c r="D21" s="288"/>
      <c r="E21" s="290" t="s">
        <v>599</v>
      </c>
      <c r="F21" s="286" t="s">
        <v>81</v>
      </c>
      <c r="G21" s="286"/>
      <c r="H21" s="286"/>
      <c r="I21" s="286"/>
      <c r="J21" s="286"/>
      <c r="K21" s="284"/>
    </row>
    <row r="22" spans="2:11" s="1" customFormat="1" ht="15" customHeight="1">
      <c r="B22" s="287"/>
      <c r="C22" s="288"/>
      <c r="D22" s="288"/>
      <c r="E22" s="290" t="s">
        <v>600</v>
      </c>
      <c r="F22" s="286" t="s">
        <v>601</v>
      </c>
      <c r="G22" s="286"/>
      <c r="H22" s="286"/>
      <c r="I22" s="286"/>
      <c r="J22" s="286"/>
      <c r="K22" s="284"/>
    </row>
    <row r="23" spans="2:11" s="1" customFormat="1" ht="15" customHeight="1">
      <c r="B23" s="287"/>
      <c r="C23" s="288"/>
      <c r="D23" s="288"/>
      <c r="E23" s="290" t="s">
        <v>602</v>
      </c>
      <c r="F23" s="286" t="s">
        <v>603</v>
      </c>
      <c r="G23" s="286"/>
      <c r="H23" s="286"/>
      <c r="I23" s="286"/>
      <c r="J23" s="286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286" t="s">
        <v>604</v>
      </c>
      <c r="D25" s="286"/>
      <c r="E25" s="286"/>
      <c r="F25" s="286"/>
      <c r="G25" s="286"/>
      <c r="H25" s="286"/>
      <c r="I25" s="286"/>
      <c r="J25" s="286"/>
      <c r="K25" s="284"/>
    </row>
    <row r="26" spans="2:11" s="1" customFormat="1" ht="15" customHeight="1">
      <c r="B26" s="287"/>
      <c r="C26" s="286" t="s">
        <v>605</v>
      </c>
      <c r="D26" s="286"/>
      <c r="E26" s="286"/>
      <c r="F26" s="286"/>
      <c r="G26" s="286"/>
      <c r="H26" s="286"/>
      <c r="I26" s="286"/>
      <c r="J26" s="286"/>
      <c r="K26" s="284"/>
    </row>
    <row r="27" spans="2:11" s="1" customFormat="1" ht="15" customHeight="1">
      <c r="B27" s="287"/>
      <c r="C27" s="286"/>
      <c r="D27" s="286" t="s">
        <v>606</v>
      </c>
      <c r="E27" s="286"/>
      <c r="F27" s="286"/>
      <c r="G27" s="286"/>
      <c r="H27" s="286"/>
      <c r="I27" s="286"/>
      <c r="J27" s="286"/>
      <c r="K27" s="284"/>
    </row>
    <row r="28" spans="2:11" s="1" customFormat="1" ht="15" customHeight="1">
      <c r="B28" s="287"/>
      <c r="C28" s="288"/>
      <c r="D28" s="286" t="s">
        <v>607</v>
      </c>
      <c r="E28" s="286"/>
      <c r="F28" s="286"/>
      <c r="G28" s="286"/>
      <c r="H28" s="286"/>
      <c r="I28" s="286"/>
      <c r="J28" s="286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286" t="s">
        <v>608</v>
      </c>
      <c r="E30" s="286"/>
      <c r="F30" s="286"/>
      <c r="G30" s="286"/>
      <c r="H30" s="286"/>
      <c r="I30" s="286"/>
      <c r="J30" s="286"/>
      <c r="K30" s="284"/>
    </row>
    <row r="31" spans="2:11" s="1" customFormat="1" ht="15" customHeight="1">
      <c r="B31" s="287"/>
      <c r="C31" s="288"/>
      <c r="D31" s="286" t="s">
        <v>609</v>
      </c>
      <c r="E31" s="286"/>
      <c r="F31" s="286"/>
      <c r="G31" s="286"/>
      <c r="H31" s="286"/>
      <c r="I31" s="286"/>
      <c r="J31" s="286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286" t="s">
        <v>610</v>
      </c>
      <c r="E33" s="286"/>
      <c r="F33" s="286"/>
      <c r="G33" s="286"/>
      <c r="H33" s="286"/>
      <c r="I33" s="286"/>
      <c r="J33" s="286"/>
      <c r="K33" s="284"/>
    </row>
    <row r="34" spans="2:11" s="1" customFormat="1" ht="15" customHeight="1">
      <c r="B34" s="287"/>
      <c r="C34" s="288"/>
      <c r="D34" s="286" t="s">
        <v>611</v>
      </c>
      <c r="E34" s="286"/>
      <c r="F34" s="286"/>
      <c r="G34" s="286"/>
      <c r="H34" s="286"/>
      <c r="I34" s="286"/>
      <c r="J34" s="286"/>
      <c r="K34" s="284"/>
    </row>
    <row r="35" spans="2:11" s="1" customFormat="1" ht="15" customHeight="1">
      <c r="B35" s="287"/>
      <c r="C35" s="288"/>
      <c r="D35" s="286" t="s">
        <v>612</v>
      </c>
      <c r="E35" s="286"/>
      <c r="F35" s="286"/>
      <c r="G35" s="286"/>
      <c r="H35" s="286"/>
      <c r="I35" s="286"/>
      <c r="J35" s="286"/>
      <c r="K35" s="284"/>
    </row>
    <row r="36" spans="2:11" s="1" customFormat="1" ht="15" customHeight="1">
      <c r="B36" s="287"/>
      <c r="C36" s="288"/>
      <c r="D36" s="286"/>
      <c r="E36" s="289" t="s">
        <v>108</v>
      </c>
      <c r="F36" s="286"/>
      <c r="G36" s="286" t="s">
        <v>613</v>
      </c>
      <c r="H36" s="286"/>
      <c r="I36" s="286"/>
      <c r="J36" s="286"/>
      <c r="K36" s="284"/>
    </row>
    <row r="37" spans="2:11" s="1" customFormat="1" ht="30.75" customHeight="1">
      <c r="B37" s="287"/>
      <c r="C37" s="288"/>
      <c r="D37" s="286"/>
      <c r="E37" s="289" t="s">
        <v>614</v>
      </c>
      <c r="F37" s="286"/>
      <c r="G37" s="286" t="s">
        <v>615</v>
      </c>
      <c r="H37" s="286"/>
      <c r="I37" s="286"/>
      <c r="J37" s="286"/>
      <c r="K37" s="284"/>
    </row>
    <row r="38" spans="2:11" s="1" customFormat="1" ht="15" customHeight="1">
      <c r="B38" s="287"/>
      <c r="C38" s="288"/>
      <c r="D38" s="286"/>
      <c r="E38" s="289" t="s">
        <v>56</v>
      </c>
      <c r="F38" s="286"/>
      <c r="G38" s="286" t="s">
        <v>616</v>
      </c>
      <c r="H38" s="286"/>
      <c r="I38" s="286"/>
      <c r="J38" s="286"/>
      <c r="K38" s="284"/>
    </row>
    <row r="39" spans="2:11" s="1" customFormat="1" ht="15" customHeight="1">
      <c r="B39" s="287"/>
      <c r="C39" s="288"/>
      <c r="D39" s="286"/>
      <c r="E39" s="289" t="s">
        <v>57</v>
      </c>
      <c r="F39" s="286"/>
      <c r="G39" s="286" t="s">
        <v>617</v>
      </c>
      <c r="H39" s="286"/>
      <c r="I39" s="286"/>
      <c r="J39" s="286"/>
      <c r="K39" s="284"/>
    </row>
    <row r="40" spans="2:11" s="1" customFormat="1" ht="15" customHeight="1">
      <c r="B40" s="287"/>
      <c r="C40" s="288"/>
      <c r="D40" s="286"/>
      <c r="E40" s="289" t="s">
        <v>109</v>
      </c>
      <c r="F40" s="286"/>
      <c r="G40" s="286" t="s">
        <v>618</v>
      </c>
      <c r="H40" s="286"/>
      <c r="I40" s="286"/>
      <c r="J40" s="286"/>
      <c r="K40" s="284"/>
    </row>
    <row r="41" spans="2:11" s="1" customFormat="1" ht="15" customHeight="1">
      <c r="B41" s="287"/>
      <c r="C41" s="288"/>
      <c r="D41" s="286"/>
      <c r="E41" s="289" t="s">
        <v>110</v>
      </c>
      <c r="F41" s="286"/>
      <c r="G41" s="286" t="s">
        <v>619</v>
      </c>
      <c r="H41" s="286"/>
      <c r="I41" s="286"/>
      <c r="J41" s="286"/>
      <c r="K41" s="284"/>
    </row>
    <row r="42" spans="2:11" s="1" customFormat="1" ht="15" customHeight="1">
      <c r="B42" s="287"/>
      <c r="C42" s="288"/>
      <c r="D42" s="286"/>
      <c r="E42" s="289" t="s">
        <v>620</v>
      </c>
      <c r="F42" s="286"/>
      <c r="G42" s="286" t="s">
        <v>621</v>
      </c>
      <c r="H42" s="286"/>
      <c r="I42" s="286"/>
      <c r="J42" s="286"/>
      <c r="K42" s="284"/>
    </row>
    <row r="43" spans="2:11" s="1" customFormat="1" ht="15" customHeight="1">
      <c r="B43" s="287"/>
      <c r="C43" s="288"/>
      <c r="D43" s="286"/>
      <c r="E43" s="289"/>
      <c r="F43" s="286"/>
      <c r="G43" s="286" t="s">
        <v>622</v>
      </c>
      <c r="H43" s="286"/>
      <c r="I43" s="286"/>
      <c r="J43" s="286"/>
      <c r="K43" s="284"/>
    </row>
    <row r="44" spans="2:11" s="1" customFormat="1" ht="15" customHeight="1">
      <c r="B44" s="287"/>
      <c r="C44" s="288"/>
      <c r="D44" s="286"/>
      <c r="E44" s="289" t="s">
        <v>623</v>
      </c>
      <c r="F44" s="286"/>
      <c r="G44" s="286" t="s">
        <v>624</v>
      </c>
      <c r="H44" s="286"/>
      <c r="I44" s="286"/>
      <c r="J44" s="286"/>
      <c r="K44" s="284"/>
    </row>
    <row r="45" spans="2:11" s="1" customFormat="1" ht="15" customHeight="1">
      <c r="B45" s="287"/>
      <c r="C45" s="288"/>
      <c r="D45" s="286"/>
      <c r="E45" s="289" t="s">
        <v>112</v>
      </c>
      <c r="F45" s="286"/>
      <c r="G45" s="286" t="s">
        <v>625</v>
      </c>
      <c r="H45" s="286"/>
      <c r="I45" s="286"/>
      <c r="J45" s="286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286" t="s">
        <v>626</v>
      </c>
      <c r="E47" s="286"/>
      <c r="F47" s="286"/>
      <c r="G47" s="286"/>
      <c r="H47" s="286"/>
      <c r="I47" s="286"/>
      <c r="J47" s="286"/>
      <c r="K47" s="284"/>
    </row>
    <row r="48" spans="2:11" s="1" customFormat="1" ht="15" customHeight="1">
      <c r="B48" s="287"/>
      <c r="C48" s="288"/>
      <c r="D48" s="288"/>
      <c r="E48" s="286" t="s">
        <v>627</v>
      </c>
      <c r="F48" s="286"/>
      <c r="G48" s="286"/>
      <c r="H48" s="286"/>
      <c r="I48" s="286"/>
      <c r="J48" s="286"/>
      <c r="K48" s="284"/>
    </row>
    <row r="49" spans="2:11" s="1" customFormat="1" ht="15" customHeight="1">
      <c r="B49" s="287"/>
      <c r="C49" s="288"/>
      <c r="D49" s="288"/>
      <c r="E49" s="286" t="s">
        <v>628</v>
      </c>
      <c r="F49" s="286"/>
      <c r="G49" s="286"/>
      <c r="H49" s="286"/>
      <c r="I49" s="286"/>
      <c r="J49" s="286"/>
      <c r="K49" s="284"/>
    </row>
    <row r="50" spans="2:11" s="1" customFormat="1" ht="15" customHeight="1">
      <c r="B50" s="287"/>
      <c r="C50" s="288"/>
      <c r="D50" s="288"/>
      <c r="E50" s="286" t="s">
        <v>629</v>
      </c>
      <c r="F50" s="286"/>
      <c r="G50" s="286"/>
      <c r="H50" s="286"/>
      <c r="I50" s="286"/>
      <c r="J50" s="286"/>
      <c r="K50" s="284"/>
    </row>
    <row r="51" spans="2:11" s="1" customFormat="1" ht="15" customHeight="1">
      <c r="B51" s="287"/>
      <c r="C51" s="288"/>
      <c r="D51" s="286" t="s">
        <v>630</v>
      </c>
      <c r="E51" s="286"/>
      <c r="F51" s="286"/>
      <c r="G51" s="286"/>
      <c r="H51" s="286"/>
      <c r="I51" s="286"/>
      <c r="J51" s="286"/>
      <c r="K51" s="284"/>
    </row>
    <row r="52" spans="2:11" s="1" customFormat="1" ht="25.5" customHeight="1">
      <c r="B52" s="282"/>
      <c r="C52" s="283" t="s">
        <v>631</v>
      </c>
      <c r="D52" s="283"/>
      <c r="E52" s="283"/>
      <c r="F52" s="283"/>
      <c r="G52" s="283"/>
      <c r="H52" s="283"/>
      <c r="I52" s="283"/>
      <c r="J52" s="283"/>
      <c r="K52" s="284"/>
    </row>
    <row r="53" spans="2:11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2"/>
      <c r="C54" s="286" t="s">
        <v>632</v>
      </c>
      <c r="D54" s="286"/>
      <c r="E54" s="286"/>
      <c r="F54" s="286"/>
      <c r="G54" s="286"/>
      <c r="H54" s="286"/>
      <c r="I54" s="286"/>
      <c r="J54" s="286"/>
      <c r="K54" s="284"/>
    </row>
    <row r="55" spans="2:11" s="1" customFormat="1" ht="15" customHeight="1">
      <c r="B55" s="282"/>
      <c r="C55" s="286" t="s">
        <v>633</v>
      </c>
      <c r="D55" s="286"/>
      <c r="E55" s="286"/>
      <c r="F55" s="286"/>
      <c r="G55" s="286"/>
      <c r="H55" s="286"/>
      <c r="I55" s="286"/>
      <c r="J55" s="286"/>
      <c r="K55" s="284"/>
    </row>
    <row r="56" spans="2:11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2"/>
      <c r="C57" s="286" t="s">
        <v>634</v>
      </c>
      <c r="D57" s="286"/>
      <c r="E57" s="286"/>
      <c r="F57" s="286"/>
      <c r="G57" s="286"/>
      <c r="H57" s="286"/>
      <c r="I57" s="286"/>
      <c r="J57" s="286"/>
      <c r="K57" s="284"/>
    </row>
    <row r="58" spans="2:11" s="1" customFormat="1" ht="15" customHeight="1">
      <c r="B58" s="282"/>
      <c r="C58" s="288"/>
      <c r="D58" s="286" t="s">
        <v>635</v>
      </c>
      <c r="E58" s="286"/>
      <c r="F58" s="286"/>
      <c r="G58" s="286"/>
      <c r="H58" s="286"/>
      <c r="I58" s="286"/>
      <c r="J58" s="286"/>
      <c r="K58" s="284"/>
    </row>
    <row r="59" spans="2:11" s="1" customFormat="1" ht="15" customHeight="1">
      <c r="B59" s="282"/>
      <c r="C59" s="288"/>
      <c r="D59" s="286" t="s">
        <v>636</v>
      </c>
      <c r="E59" s="286"/>
      <c r="F59" s="286"/>
      <c r="G59" s="286"/>
      <c r="H59" s="286"/>
      <c r="I59" s="286"/>
      <c r="J59" s="286"/>
      <c r="K59" s="284"/>
    </row>
    <row r="60" spans="2:11" s="1" customFormat="1" ht="15" customHeight="1">
      <c r="B60" s="282"/>
      <c r="C60" s="288"/>
      <c r="D60" s="286" t="s">
        <v>637</v>
      </c>
      <c r="E60" s="286"/>
      <c r="F60" s="286"/>
      <c r="G60" s="286"/>
      <c r="H60" s="286"/>
      <c r="I60" s="286"/>
      <c r="J60" s="286"/>
      <c r="K60" s="284"/>
    </row>
    <row r="61" spans="2:11" s="1" customFormat="1" ht="15" customHeight="1">
      <c r="B61" s="282"/>
      <c r="C61" s="288"/>
      <c r="D61" s="286" t="s">
        <v>638</v>
      </c>
      <c r="E61" s="286"/>
      <c r="F61" s="286"/>
      <c r="G61" s="286"/>
      <c r="H61" s="286"/>
      <c r="I61" s="286"/>
      <c r="J61" s="286"/>
      <c r="K61" s="284"/>
    </row>
    <row r="62" spans="2:11" s="1" customFormat="1" ht="15" customHeight="1">
      <c r="B62" s="282"/>
      <c r="C62" s="288"/>
      <c r="D62" s="291" t="s">
        <v>639</v>
      </c>
      <c r="E62" s="291"/>
      <c r="F62" s="291"/>
      <c r="G62" s="291"/>
      <c r="H62" s="291"/>
      <c r="I62" s="291"/>
      <c r="J62" s="291"/>
      <c r="K62" s="284"/>
    </row>
    <row r="63" spans="2:11" s="1" customFormat="1" ht="15" customHeight="1">
      <c r="B63" s="282"/>
      <c r="C63" s="288"/>
      <c r="D63" s="286" t="s">
        <v>640</v>
      </c>
      <c r="E63" s="286"/>
      <c r="F63" s="286"/>
      <c r="G63" s="286"/>
      <c r="H63" s="286"/>
      <c r="I63" s="286"/>
      <c r="J63" s="286"/>
      <c r="K63" s="284"/>
    </row>
    <row r="64" spans="2:11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s="1" customFormat="1" ht="15" customHeight="1">
      <c r="B65" s="282"/>
      <c r="C65" s="288"/>
      <c r="D65" s="286" t="s">
        <v>641</v>
      </c>
      <c r="E65" s="286"/>
      <c r="F65" s="286"/>
      <c r="G65" s="286"/>
      <c r="H65" s="286"/>
      <c r="I65" s="286"/>
      <c r="J65" s="286"/>
      <c r="K65" s="284"/>
    </row>
    <row r="66" spans="2:11" s="1" customFormat="1" ht="15" customHeight="1">
      <c r="B66" s="282"/>
      <c r="C66" s="288"/>
      <c r="D66" s="291" t="s">
        <v>642</v>
      </c>
      <c r="E66" s="291"/>
      <c r="F66" s="291"/>
      <c r="G66" s="291"/>
      <c r="H66" s="291"/>
      <c r="I66" s="291"/>
      <c r="J66" s="291"/>
      <c r="K66" s="284"/>
    </row>
    <row r="67" spans="2:11" s="1" customFormat="1" ht="15" customHeight="1">
      <c r="B67" s="282"/>
      <c r="C67" s="288"/>
      <c r="D67" s="286" t="s">
        <v>643</v>
      </c>
      <c r="E67" s="286"/>
      <c r="F67" s="286"/>
      <c r="G67" s="286"/>
      <c r="H67" s="286"/>
      <c r="I67" s="286"/>
      <c r="J67" s="286"/>
      <c r="K67" s="284"/>
    </row>
    <row r="68" spans="2:11" s="1" customFormat="1" ht="15" customHeight="1">
      <c r="B68" s="282"/>
      <c r="C68" s="288"/>
      <c r="D68" s="286" t="s">
        <v>644</v>
      </c>
      <c r="E68" s="286"/>
      <c r="F68" s="286"/>
      <c r="G68" s="286"/>
      <c r="H68" s="286"/>
      <c r="I68" s="286"/>
      <c r="J68" s="286"/>
      <c r="K68" s="284"/>
    </row>
    <row r="69" spans="2:11" s="1" customFormat="1" ht="15" customHeight="1">
      <c r="B69" s="282"/>
      <c r="C69" s="288"/>
      <c r="D69" s="286" t="s">
        <v>645</v>
      </c>
      <c r="E69" s="286"/>
      <c r="F69" s="286"/>
      <c r="G69" s="286"/>
      <c r="H69" s="286"/>
      <c r="I69" s="286"/>
      <c r="J69" s="286"/>
      <c r="K69" s="284"/>
    </row>
    <row r="70" spans="2:11" s="1" customFormat="1" ht="15" customHeight="1">
      <c r="B70" s="282"/>
      <c r="C70" s="288"/>
      <c r="D70" s="286" t="s">
        <v>646</v>
      </c>
      <c r="E70" s="286"/>
      <c r="F70" s="286"/>
      <c r="G70" s="286"/>
      <c r="H70" s="286"/>
      <c r="I70" s="286"/>
      <c r="J70" s="286"/>
      <c r="K70" s="284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302" t="s">
        <v>647</v>
      </c>
      <c r="D75" s="302"/>
      <c r="E75" s="302"/>
      <c r="F75" s="302"/>
      <c r="G75" s="302"/>
      <c r="H75" s="302"/>
      <c r="I75" s="302"/>
      <c r="J75" s="302"/>
      <c r="K75" s="303"/>
    </row>
    <row r="76" spans="2:11" s="1" customFormat="1" ht="17.25" customHeight="1">
      <c r="B76" s="301"/>
      <c r="C76" s="304" t="s">
        <v>648</v>
      </c>
      <c r="D76" s="304"/>
      <c r="E76" s="304"/>
      <c r="F76" s="304" t="s">
        <v>649</v>
      </c>
      <c r="G76" s="305"/>
      <c r="H76" s="304" t="s">
        <v>57</v>
      </c>
      <c r="I76" s="304" t="s">
        <v>60</v>
      </c>
      <c r="J76" s="304" t="s">
        <v>650</v>
      </c>
      <c r="K76" s="303"/>
    </row>
    <row r="77" spans="2:11" s="1" customFormat="1" ht="17.25" customHeight="1">
      <c r="B77" s="301"/>
      <c r="C77" s="306" t="s">
        <v>651</v>
      </c>
      <c r="D77" s="306"/>
      <c r="E77" s="306"/>
      <c r="F77" s="307" t="s">
        <v>652</v>
      </c>
      <c r="G77" s="308"/>
      <c r="H77" s="306"/>
      <c r="I77" s="306"/>
      <c r="J77" s="306" t="s">
        <v>653</v>
      </c>
      <c r="K77" s="303"/>
    </row>
    <row r="78" spans="2:11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1"/>
      <c r="C79" s="289" t="s">
        <v>56</v>
      </c>
      <c r="D79" s="311"/>
      <c r="E79" s="311"/>
      <c r="F79" s="312" t="s">
        <v>654</v>
      </c>
      <c r="G79" s="313"/>
      <c r="H79" s="289" t="s">
        <v>655</v>
      </c>
      <c r="I79" s="289" t="s">
        <v>656</v>
      </c>
      <c r="J79" s="289">
        <v>20</v>
      </c>
      <c r="K79" s="303"/>
    </row>
    <row r="80" spans="2:11" s="1" customFormat="1" ht="15" customHeight="1">
      <c r="B80" s="301"/>
      <c r="C80" s="289" t="s">
        <v>657</v>
      </c>
      <c r="D80" s="289"/>
      <c r="E80" s="289"/>
      <c r="F80" s="312" t="s">
        <v>654</v>
      </c>
      <c r="G80" s="313"/>
      <c r="H80" s="289" t="s">
        <v>658</v>
      </c>
      <c r="I80" s="289" t="s">
        <v>656</v>
      </c>
      <c r="J80" s="289">
        <v>120</v>
      </c>
      <c r="K80" s="303"/>
    </row>
    <row r="81" spans="2:11" s="1" customFormat="1" ht="15" customHeight="1">
      <c r="B81" s="314"/>
      <c r="C81" s="289" t="s">
        <v>659</v>
      </c>
      <c r="D81" s="289"/>
      <c r="E81" s="289"/>
      <c r="F81" s="312" t="s">
        <v>660</v>
      </c>
      <c r="G81" s="313"/>
      <c r="H81" s="289" t="s">
        <v>661</v>
      </c>
      <c r="I81" s="289" t="s">
        <v>656</v>
      </c>
      <c r="J81" s="289">
        <v>50</v>
      </c>
      <c r="K81" s="303"/>
    </row>
    <row r="82" spans="2:11" s="1" customFormat="1" ht="15" customHeight="1">
      <c r="B82" s="314"/>
      <c r="C82" s="289" t="s">
        <v>662</v>
      </c>
      <c r="D82" s="289"/>
      <c r="E82" s="289"/>
      <c r="F82" s="312" t="s">
        <v>654</v>
      </c>
      <c r="G82" s="313"/>
      <c r="H82" s="289" t="s">
        <v>663</v>
      </c>
      <c r="I82" s="289" t="s">
        <v>664</v>
      </c>
      <c r="J82" s="289"/>
      <c r="K82" s="303"/>
    </row>
    <row r="83" spans="2:11" s="1" customFormat="1" ht="15" customHeight="1">
      <c r="B83" s="314"/>
      <c r="C83" s="315" t="s">
        <v>665</v>
      </c>
      <c r="D83" s="315"/>
      <c r="E83" s="315"/>
      <c r="F83" s="316" t="s">
        <v>660</v>
      </c>
      <c r="G83" s="315"/>
      <c r="H83" s="315" t="s">
        <v>666</v>
      </c>
      <c r="I83" s="315" t="s">
        <v>656</v>
      </c>
      <c r="J83" s="315">
        <v>15</v>
      </c>
      <c r="K83" s="303"/>
    </row>
    <row r="84" spans="2:11" s="1" customFormat="1" ht="15" customHeight="1">
      <c r="B84" s="314"/>
      <c r="C84" s="315" t="s">
        <v>667</v>
      </c>
      <c r="D84" s="315"/>
      <c r="E84" s="315"/>
      <c r="F84" s="316" t="s">
        <v>660</v>
      </c>
      <c r="G84" s="315"/>
      <c r="H84" s="315" t="s">
        <v>668</v>
      </c>
      <c r="I84" s="315" t="s">
        <v>656</v>
      </c>
      <c r="J84" s="315">
        <v>15</v>
      </c>
      <c r="K84" s="303"/>
    </row>
    <row r="85" spans="2:11" s="1" customFormat="1" ht="15" customHeight="1">
      <c r="B85" s="314"/>
      <c r="C85" s="315" t="s">
        <v>669</v>
      </c>
      <c r="D85" s="315"/>
      <c r="E85" s="315"/>
      <c r="F85" s="316" t="s">
        <v>660</v>
      </c>
      <c r="G85" s="315"/>
      <c r="H85" s="315" t="s">
        <v>670</v>
      </c>
      <c r="I85" s="315" t="s">
        <v>656</v>
      </c>
      <c r="J85" s="315">
        <v>20</v>
      </c>
      <c r="K85" s="303"/>
    </row>
    <row r="86" spans="2:11" s="1" customFormat="1" ht="15" customHeight="1">
      <c r="B86" s="314"/>
      <c r="C86" s="315" t="s">
        <v>671</v>
      </c>
      <c r="D86" s="315"/>
      <c r="E86" s="315"/>
      <c r="F86" s="316" t="s">
        <v>660</v>
      </c>
      <c r="G86" s="315"/>
      <c r="H86" s="315" t="s">
        <v>672</v>
      </c>
      <c r="I86" s="315" t="s">
        <v>656</v>
      </c>
      <c r="J86" s="315">
        <v>20</v>
      </c>
      <c r="K86" s="303"/>
    </row>
    <row r="87" spans="2:11" s="1" customFormat="1" ht="15" customHeight="1">
      <c r="B87" s="314"/>
      <c r="C87" s="289" t="s">
        <v>673</v>
      </c>
      <c r="D87" s="289"/>
      <c r="E87" s="289"/>
      <c r="F87" s="312" t="s">
        <v>660</v>
      </c>
      <c r="G87" s="313"/>
      <c r="H87" s="289" t="s">
        <v>674</v>
      </c>
      <c r="I87" s="289" t="s">
        <v>656</v>
      </c>
      <c r="J87" s="289">
        <v>50</v>
      </c>
      <c r="K87" s="303"/>
    </row>
    <row r="88" spans="2:11" s="1" customFormat="1" ht="15" customHeight="1">
      <c r="B88" s="314"/>
      <c r="C88" s="289" t="s">
        <v>675</v>
      </c>
      <c r="D88" s="289"/>
      <c r="E88" s="289"/>
      <c r="F88" s="312" t="s">
        <v>660</v>
      </c>
      <c r="G88" s="313"/>
      <c r="H88" s="289" t="s">
        <v>676</v>
      </c>
      <c r="I88" s="289" t="s">
        <v>656</v>
      </c>
      <c r="J88" s="289">
        <v>20</v>
      </c>
      <c r="K88" s="303"/>
    </row>
    <row r="89" spans="2:11" s="1" customFormat="1" ht="15" customHeight="1">
      <c r="B89" s="314"/>
      <c r="C89" s="289" t="s">
        <v>677</v>
      </c>
      <c r="D89" s="289"/>
      <c r="E89" s="289"/>
      <c r="F89" s="312" t="s">
        <v>660</v>
      </c>
      <c r="G89" s="313"/>
      <c r="H89" s="289" t="s">
        <v>678</v>
      </c>
      <c r="I89" s="289" t="s">
        <v>656</v>
      </c>
      <c r="J89" s="289">
        <v>20</v>
      </c>
      <c r="K89" s="303"/>
    </row>
    <row r="90" spans="2:11" s="1" customFormat="1" ht="15" customHeight="1">
      <c r="B90" s="314"/>
      <c r="C90" s="289" t="s">
        <v>679</v>
      </c>
      <c r="D90" s="289"/>
      <c r="E90" s="289"/>
      <c r="F90" s="312" t="s">
        <v>660</v>
      </c>
      <c r="G90" s="313"/>
      <c r="H90" s="289" t="s">
        <v>680</v>
      </c>
      <c r="I90" s="289" t="s">
        <v>656</v>
      </c>
      <c r="J90" s="289">
        <v>50</v>
      </c>
      <c r="K90" s="303"/>
    </row>
    <row r="91" spans="2:11" s="1" customFormat="1" ht="15" customHeight="1">
      <c r="B91" s="314"/>
      <c r="C91" s="289" t="s">
        <v>681</v>
      </c>
      <c r="D91" s="289"/>
      <c r="E91" s="289"/>
      <c r="F91" s="312" t="s">
        <v>660</v>
      </c>
      <c r="G91" s="313"/>
      <c r="H91" s="289" t="s">
        <v>681</v>
      </c>
      <c r="I91" s="289" t="s">
        <v>656</v>
      </c>
      <c r="J91" s="289">
        <v>50</v>
      </c>
      <c r="K91" s="303"/>
    </row>
    <row r="92" spans="2:11" s="1" customFormat="1" ht="15" customHeight="1">
      <c r="B92" s="314"/>
      <c r="C92" s="289" t="s">
        <v>682</v>
      </c>
      <c r="D92" s="289"/>
      <c r="E92" s="289"/>
      <c r="F92" s="312" t="s">
        <v>660</v>
      </c>
      <c r="G92" s="313"/>
      <c r="H92" s="289" t="s">
        <v>683</v>
      </c>
      <c r="I92" s="289" t="s">
        <v>656</v>
      </c>
      <c r="J92" s="289">
        <v>255</v>
      </c>
      <c r="K92" s="303"/>
    </row>
    <row r="93" spans="2:11" s="1" customFormat="1" ht="15" customHeight="1">
      <c r="B93" s="314"/>
      <c r="C93" s="289" t="s">
        <v>684</v>
      </c>
      <c r="D93" s="289"/>
      <c r="E93" s="289"/>
      <c r="F93" s="312" t="s">
        <v>654</v>
      </c>
      <c r="G93" s="313"/>
      <c r="H93" s="289" t="s">
        <v>685</v>
      </c>
      <c r="I93" s="289" t="s">
        <v>686</v>
      </c>
      <c r="J93" s="289"/>
      <c r="K93" s="303"/>
    </row>
    <row r="94" spans="2:11" s="1" customFormat="1" ht="15" customHeight="1">
      <c r="B94" s="314"/>
      <c r="C94" s="289" t="s">
        <v>687</v>
      </c>
      <c r="D94" s="289"/>
      <c r="E94" s="289"/>
      <c r="F94" s="312" t="s">
        <v>654</v>
      </c>
      <c r="G94" s="313"/>
      <c r="H94" s="289" t="s">
        <v>688</v>
      </c>
      <c r="I94" s="289" t="s">
        <v>689</v>
      </c>
      <c r="J94" s="289"/>
      <c r="K94" s="303"/>
    </row>
    <row r="95" spans="2:11" s="1" customFormat="1" ht="15" customHeight="1">
      <c r="B95" s="314"/>
      <c r="C95" s="289" t="s">
        <v>690</v>
      </c>
      <c r="D95" s="289"/>
      <c r="E95" s="289"/>
      <c r="F95" s="312" t="s">
        <v>654</v>
      </c>
      <c r="G95" s="313"/>
      <c r="H95" s="289" t="s">
        <v>690</v>
      </c>
      <c r="I95" s="289" t="s">
        <v>689</v>
      </c>
      <c r="J95" s="289"/>
      <c r="K95" s="303"/>
    </row>
    <row r="96" spans="2:11" s="1" customFormat="1" ht="15" customHeight="1">
      <c r="B96" s="314"/>
      <c r="C96" s="289" t="s">
        <v>41</v>
      </c>
      <c r="D96" s="289"/>
      <c r="E96" s="289"/>
      <c r="F96" s="312" t="s">
        <v>654</v>
      </c>
      <c r="G96" s="313"/>
      <c r="H96" s="289" t="s">
        <v>691</v>
      </c>
      <c r="I96" s="289" t="s">
        <v>689</v>
      </c>
      <c r="J96" s="289"/>
      <c r="K96" s="303"/>
    </row>
    <row r="97" spans="2:11" s="1" customFormat="1" ht="15" customHeight="1">
      <c r="B97" s="314"/>
      <c r="C97" s="289" t="s">
        <v>51</v>
      </c>
      <c r="D97" s="289"/>
      <c r="E97" s="289"/>
      <c r="F97" s="312" t="s">
        <v>654</v>
      </c>
      <c r="G97" s="313"/>
      <c r="H97" s="289" t="s">
        <v>692</v>
      </c>
      <c r="I97" s="289" t="s">
        <v>689</v>
      </c>
      <c r="J97" s="289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302" t="s">
        <v>693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s="1" customFormat="1" ht="17.25" customHeight="1">
      <c r="B103" s="301"/>
      <c r="C103" s="304" t="s">
        <v>648</v>
      </c>
      <c r="D103" s="304"/>
      <c r="E103" s="304"/>
      <c r="F103" s="304" t="s">
        <v>649</v>
      </c>
      <c r="G103" s="305"/>
      <c r="H103" s="304" t="s">
        <v>57</v>
      </c>
      <c r="I103" s="304" t="s">
        <v>60</v>
      </c>
      <c r="J103" s="304" t="s">
        <v>650</v>
      </c>
      <c r="K103" s="303"/>
    </row>
    <row r="104" spans="2:11" s="1" customFormat="1" ht="17.25" customHeight="1">
      <c r="B104" s="301"/>
      <c r="C104" s="306" t="s">
        <v>651</v>
      </c>
      <c r="D104" s="306"/>
      <c r="E104" s="306"/>
      <c r="F104" s="307" t="s">
        <v>652</v>
      </c>
      <c r="G104" s="308"/>
      <c r="H104" s="306"/>
      <c r="I104" s="306"/>
      <c r="J104" s="306" t="s">
        <v>653</v>
      </c>
      <c r="K104" s="303"/>
    </row>
    <row r="105" spans="2:11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1"/>
      <c r="C106" s="289" t="s">
        <v>56</v>
      </c>
      <c r="D106" s="311"/>
      <c r="E106" s="311"/>
      <c r="F106" s="312" t="s">
        <v>654</v>
      </c>
      <c r="G106" s="289"/>
      <c r="H106" s="289" t="s">
        <v>694</v>
      </c>
      <c r="I106" s="289" t="s">
        <v>656</v>
      </c>
      <c r="J106" s="289">
        <v>20</v>
      </c>
      <c r="K106" s="303"/>
    </row>
    <row r="107" spans="2:11" s="1" customFormat="1" ht="15" customHeight="1">
      <c r="B107" s="301"/>
      <c r="C107" s="289" t="s">
        <v>657</v>
      </c>
      <c r="D107" s="289"/>
      <c r="E107" s="289"/>
      <c r="F107" s="312" t="s">
        <v>654</v>
      </c>
      <c r="G107" s="289"/>
      <c r="H107" s="289" t="s">
        <v>694</v>
      </c>
      <c r="I107" s="289" t="s">
        <v>656</v>
      </c>
      <c r="J107" s="289">
        <v>120</v>
      </c>
      <c r="K107" s="303"/>
    </row>
    <row r="108" spans="2:11" s="1" customFormat="1" ht="15" customHeight="1">
      <c r="B108" s="314"/>
      <c r="C108" s="289" t="s">
        <v>659</v>
      </c>
      <c r="D108" s="289"/>
      <c r="E108" s="289"/>
      <c r="F108" s="312" t="s">
        <v>660</v>
      </c>
      <c r="G108" s="289"/>
      <c r="H108" s="289" t="s">
        <v>694</v>
      </c>
      <c r="I108" s="289" t="s">
        <v>656</v>
      </c>
      <c r="J108" s="289">
        <v>50</v>
      </c>
      <c r="K108" s="303"/>
    </row>
    <row r="109" spans="2:11" s="1" customFormat="1" ht="15" customHeight="1">
      <c r="B109" s="314"/>
      <c r="C109" s="289" t="s">
        <v>662</v>
      </c>
      <c r="D109" s="289"/>
      <c r="E109" s="289"/>
      <c r="F109" s="312" t="s">
        <v>654</v>
      </c>
      <c r="G109" s="289"/>
      <c r="H109" s="289" t="s">
        <v>694</v>
      </c>
      <c r="I109" s="289" t="s">
        <v>664</v>
      </c>
      <c r="J109" s="289"/>
      <c r="K109" s="303"/>
    </row>
    <row r="110" spans="2:11" s="1" customFormat="1" ht="15" customHeight="1">
      <c r="B110" s="314"/>
      <c r="C110" s="289" t="s">
        <v>673</v>
      </c>
      <c r="D110" s="289"/>
      <c r="E110" s="289"/>
      <c r="F110" s="312" t="s">
        <v>660</v>
      </c>
      <c r="G110" s="289"/>
      <c r="H110" s="289" t="s">
        <v>694</v>
      </c>
      <c r="I110" s="289" t="s">
        <v>656</v>
      </c>
      <c r="J110" s="289">
        <v>50</v>
      </c>
      <c r="K110" s="303"/>
    </row>
    <row r="111" spans="2:11" s="1" customFormat="1" ht="15" customHeight="1">
      <c r="B111" s="314"/>
      <c r="C111" s="289" t="s">
        <v>681</v>
      </c>
      <c r="D111" s="289"/>
      <c r="E111" s="289"/>
      <c r="F111" s="312" t="s">
        <v>660</v>
      </c>
      <c r="G111" s="289"/>
      <c r="H111" s="289" t="s">
        <v>694</v>
      </c>
      <c r="I111" s="289" t="s">
        <v>656</v>
      </c>
      <c r="J111" s="289">
        <v>50</v>
      </c>
      <c r="K111" s="303"/>
    </row>
    <row r="112" spans="2:11" s="1" customFormat="1" ht="15" customHeight="1">
      <c r="B112" s="314"/>
      <c r="C112" s="289" t="s">
        <v>679</v>
      </c>
      <c r="D112" s="289"/>
      <c r="E112" s="289"/>
      <c r="F112" s="312" t="s">
        <v>660</v>
      </c>
      <c r="G112" s="289"/>
      <c r="H112" s="289" t="s">
        <v>694</v>
      </c>
      <c r="I112" s="289" t="s">
        <v>656</v>
      </c>
      <c r="J112" s="289">
        <v>50</v>
      </c>
      <c r="K112" s="303"/>
    </row>
    <row r="113" spans="2:11" s="1" customFormat="1" ht="15" customHeight="1">
      <c r="B113" s="314"/>
      <c r="C113" s="289" t="s">
        <v>56</v>
      </c>
      <c r="D113" s="289"/>
      <c r="E113" s="289"/>
      <c r="F113" s="312" t="s">
        <v>654</v>
      </c>
      <c r="G113" s="289"/>
      <c r="H113" s="289" t="s">
        <v>695</v>
      </c>
      <c r="I113" s="289" t="s">
        <v>656</v>
      </c>
      <c r="J113" s="289">
        <v>20</v>
      </c>
      <c r="K113" s="303"/>
    </row>
    <row r="114" spans="2:11" s="1" customFormat="1" ht="15" customHeight="1">
      <c r="B114" s="314"/>
      <c r="C114" s="289" t="s">
        <v>696</v>
      </c>
      <c r="D114" s="289"/>
      <c r="E114" s="289"/>
      <c r="F114" s="312" t="s">
        <v>654</v>
      </c>
      <c r="G114" s="289"/>
      <c r="H114" s="289" t="s">
        <v>697</v>
      </c>
      <c r="I114" s="289" t="s">
        <v>656</v>
      </c>
      <c r="J114" s="289">
        <v>120</v>
      </c>
      <c r="K114" s="303"/>
    </row>
    <row r="115" spans="2:11" s="1" customFormat="1" ht="15" customHeight="1">
      <c r="B115" s="314"/>
      <c r="C115" s="289" t="s">
        <v>41</v>
      </c>
      <c r="D115" s="289"/>
      <c r="E115" s="289"/>
      <c r="F115" s="312" t="s">
        <v>654</v>
      </c>
      <c r="G115" s="289"/>
      <c r="H115" s="289" t="s">
        <v>698</v>
      </c>
      <c r="I115" s="289" t="s">
        <v>689</v>
      </c>
      <c r="J115" s="289"/>
      <c r="K115" s="303"/>
    </row>
    <row r="116" spans="2:11" s="1" customFormat="1" ht="15" customHeight="1">
      <c r="B116" s="314"/>
      <c r="C116" s="289" t="s">
        <v>51</v>
      </c>
      <c r="D116" s="289"/>
      <c r="E116" s="289"/>
      <c r="F116" s="312" t="s">
        <v>654</v>
      </c>
      <c r="G116" s="289"/>
      <c r="H116" s="289" t="s">
        <v>699</v>
      </c>
      <c r="I116" s="289" t="s">
        <v>689</v>
      </c>
      <c r="J116" s="289"/>
      <c r="K116" s="303"/>
    </row>
    <row r="117" spans="2:11" s="1" customFormat="1" ht="15" customHeight="1">
      <c r="B117" s="314"/>
      <c r="C117" s="289" t="s">
        <v>60</v>
      </c>
      <c r="D117" s="289"/>
      <c r="E117" s="289"/>
      <c r="F117" s="312" t="s">
        <v>654</v>
      </c>
      <c r="G117" s="289"/>
      <c r="H117" s="289" t="s">
        <v>700</v>
      </c>
      <c r="I117" s="289" t="s">
        <v>701</v>
      </c>
      <c r="J117" s="289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280" t="s">
        <v>702</v>
      </c>
      <c r="D122" s="280"/>
      <c r="E122" s="280"/>
      <c r="F122" s="280"/>
      <c r="G122" s="280"/>
      <c r="H122" s="280"/>
      <c r="I122" s="280"/>
      <c r="J122" s="280"/>
      <c r="K122" s="331"/>
    </row>
    <row r="123" spans="2:11" s="1" customFormat="1" ht="17.25" customHeight="1">
      <c r="B123" s="332"/>
      <c r="C123" s="304" t="s">
        <v>648</v>
      </c>
      <c r="D123" s="304"/>
      <c r="E123" s="304"/>
      <c r="F123" s="304" t="s">
        <v>649</v>
      </c>
      <c r="G123" s="305"/>
      <c r="H123" s="304" t="s">
        <v>57</v>
      </c>
      <c r="I123" s="304" t="s">
        <v>60</v>
      </c>
      <c r="J123" s="304" t="s">
        <v>650</v>
      </c>
      <c r="K123" s="333"/>
    </row>
    <row r="124" spans="2:11" s="1" customFormat="1" ht="17.25" customHeight="1">
      <c r="B124" s="332"/>
      <c r="C124" s="306" t="s">
        <v>651</v>
      </c>
      <c r="D124" s="306"/>
      <c r="E124" s="306"/>
      <c r="F124" s="307" t="s">
        <v>652</v>
      </c>
      <c r="G124" s="308"/>
      <c r="H124" s="306"/>
      <c r="I124" s="306"/>
      <c r="J124" s="306" t="s">
        <v>653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89" t="s">
        <v>657</v>
      </c>
      <c r="D126" s="311"/>
      <c r="E126" s="311"/>
      <c r="F126" s="312" t="s">
        <v>654</v>
      </c>
      <c r="G126" s="289"/>
      <c r="H126" s="289" t="s">
        <v>694</v>
      </c>
      <c r="I126" s="289" t="s">
        <v>656</v>
      </c>
      <c r="J126" s="289">
        <v>120</v>
      </c>
      <c r="K126" s="337"/>
    </row>
    <row r="127" spans="2:11" s="1" customFormat="1" ht="15" customHeight="1">
      <c r="B127" s="334"/>
      <c r="C127" s="289" t="s">
        <v>703</v>
      </c>
      <c r="D127" s="289"/>
      <c r="E127" s="289"/>
      <c r="F127" s="312" t="s">
        <v>654</v>
      </c>
      <c r="G127" s="289"/>
      <c r="H127" s="289" t="s">
        <v>704</v>
      </c>
      <c r="I127" s="289" t="s">
        <v>656</v>
      </c>
      <c r="J127" s="289" t="s">
        <v>705</v>
      </c>
      <c r="K127" s="337"/>
    </row>
    <row r="128" spans="2:11" s="1" customFormat="1" ht="15" customHeight="1">
      <c r="B128" s="334"/>
      <c r="C128" s="289" t="s">
        <v>602</v>
      </c>
      <c r="D128" s="289"/>
      <c r="E128" s="289"/>
      <c r="F128" s="312" t="s">
        <v>654</v>
      </c>
      <c r="G128" s="289"/>
      <c r="H128" s="289" t="s">
        <v>706</v>
      </c>
      <c r="I128" s="289" t="s">
        <v>656</v>
      </c>
      <c r="J128" s="289" t="s">
        <v>705</v>
      </c>
      <c r="K128" s="337"/>
    </row>
    <row r="129" spans="2:11" s="1" customFormat="1" ht="15" customHeight="1">
      <c r="B129" s="334"/>
      <c r="C129" s="289" t="s">
        <v>665</v>
      </c>
      <c r="D129" s="289"/>
      <c r="E129" s="289"/>
      <c r="F129" s="312" t="s">
        <v>660</v>
      </c>
      <c r="G129" s="289"/>
      <c r="H129" s="289" t="s">
        <v>666</v>
      </c>
      <c r="I129" s="289" t="s">
        <v>656</v>
      </c>
      <c r="J129" s="289">
        <v>15</v>
      </c>
      <c r="K129" s="337"/>
    </row>
    <row r="130" spans="2:11" s="1" customFormat="1" ht="15" customHeight="1">
      <c r="B130" s="334"/>
      <c r="C130" s="315" t="s">
        <v>667</v>
      </c>
      <c r="D130" s="315"/>
      <c r="E130" s="315"/>
      <c r="F130" s="316" t="s">
        <v>660</v>
      </c>
      <c r="G130" s="315"/>
      <c r="H130" s="315" t="s">
        <v>668</v>
      </c>
      <c r="I130" s="315" t="s">
        <v>656</v>
      </c>
      <c r="J130" s="315">
        <v>15</v>
      </c>
      <c r="K130" s="337"/>
    </row>
    <row r="131" spans="2:11" s="1" customFormat="1" ht="15" customHeight="1">
      <c r="B131" s="334"/>
      <c r="C131" s="315" t="s">
        <v>669</v>
      </c>
      <c r="D131" s="315"/>
      <c r="E131" s="315"/>
      <c r="F131" s="316" t="s">
        <v>660</v>
      </c>
      <c r="G131" s="315"/>
      <c r="H131" s="315" t="s">
        <v>670</v>
      </c>
      <c r="I131" s="315" t="s">
        <v>656</v>
      </c>
      <c r="J131" s="315">
        <v>20</v>
      </c>
      <c r="K131" s="337"/>
    </row>
    <row r="132" spans="2:11" s="1" customFormat="1" ht="15" customHeight="1">
      <c r="B132" s="334"/>
      <c r="C132" s="315" t="s">
        <v>671</v>
      </c>
      <c r="D132" s="315"/>
      <c r="E132" s="315"/>
      <c r="F132" s="316" t="s">
        <v>660</v>
      </c>
      <c r="G132" s="315"/>
      <c r="H132" s="315" t="s">
        <v>672</v>
      </c>
      <c r="I132" s="315" t="s">
        <v>656</v>
      </c>
      <c r="J132" s="315">
        <v>20</v>
      </c>
      <c r="K132" s="337"/>
    </row>
    <row r="133" spans="2:11" s="1" customFormat="1" ht="15" customHeight="1">
      <c r="B133" s="334"/>
      <c r="C133" s="289" t="s">
        <v>659</v>
      </c>
      <c r="D133" s="289"/>
      <c r="E133" s="289"/>
      <c r="F133" s="312" t="s">
        <v>660</v>
      </c>
      <c r="G133" s="289"/>
      <c r="H133" s="289" t="s">
        <v>694</v>
      </c>
      <c r="I133" s="289" t="s">
        <v>656</v>
      </c>
      <c r="J133" s="289">
        <v>50</v>
      </c>
      <c r="K133" s="337"/>
    </row>
    <row r="134" spans="2:11" s="1" customFormat="1" ht="15" customHeight="1">
      <c r="B134" s="334"/>
      <c r="C134" s="289" t="s">
        <v>673</v>
      </c>
      <c r="D134" s="289"/>
      <c r="E134" s="289"/>
      <c r="F134" s="312" t="s">
        <v>660</v>
      </c>
      <c r="G134" s="289"/>
      <c r="H134" s="289" t="s">
        <v>694</v>
      </c>
      <c r="I134" s="289" t="s">
        <v>656</v>
      </c>
      <c r="J134" s="289">
        <v>50</v>
      </c>
      <c r="K134" s="337"/>
    </row>
    <row r="135" spans="2:11" s="1" customFormat="1" ht="15" customHeight="1">
      <c r="B135" s="334"/>
      <c r="C135" s="289" t="s">
        <v>679</v>
      </c>
      <c r="D135" s="289"/>
      <c r="E135" s="289"/>
      <c r="F135" s="312" t="s">
        <v>660</v>
      </c>
      <c r="G135" s="289"/>
      <c r="H135" s="289" t="s">
        <v>694</v>
      </c>
      <c r="I135" s="289" t="s">
        <v>656</v>
      </c>
      <c r="J135" s="289">
        <v>50</v>
      </c>
      <c r="K135" s="337"/>
    </row>
    <row r="136" spans="2:11" s="1" customFormat="1" ht="15" customHeight="1">
      <c r="B136" s="334"/>
      <c r="C136" s="289" t="s">
        <v>681</v>
      </c>
      <c r="D136" s="289"/>
      <c r="E136" s="289"/>
      <c r="F136" s="312" t="s">
        <v>660</v>
      </c>
      <c r="G136" s="289"/>
      <c r="H136" s="289" t="s">
        <v>694</v>
      </c>
      <c r="I136" s="289" t="s">
        <v>656</v>
      </c>
      <c r="J136" s="289">
        <v>50</v>
      </c>
      <c r="K136" s="337"/>
    </row>
    <row r="137" spans="2:11" s="1" customFormat="1" ht="15" customHeight="1">
      <c r="B137" s="334"/>
      <c r="C137" s="289" t="s">
        <v>682</v>
      </c>
      <c r="D137" s="289"/>
      <c r="E137" s="289"/>
      <c r="F137" s="312" t="s">
        <v>660</v>
      </c>
      <c r="G137" s="289"/>
      <c r="H137" s="289" t="s">
        <v>707</v>
      </c>
      <c r="I137" s="289" t="s">
        <v>656</v>
      </c>
      <c r="J137" s="289">
        <v>255</v>
      </c>
      <c r="K137" s="337"/>
    </row>
    <row r="138" spans="2:11" s="1" customFormat="1" ht="15" customHeight="1">
      <c r="B138" s="334"/>
      <c r="C138" s="289" t="s">
        <v>684</v>
      </c>
      <c r="D138" s="289"/>
      <c r="E138" s="289"/>
      <c r="F138" s="312" t="s">
        <v>654</v>
      </c>
      <c r="G138" s="289"/>
      <c r="H138" s="289" t="s">
        <v>708</v>
      </c>
      <c r="I138" s="289" t="s">
        <v>686</v>
      </c>
      <c r="J138" s="289"/>
      <c r="K138" s="337"/>
    </row>
    <row r="139" spans="2:11" s="1" customFormat="1" ht="15" customHeight="1">
      <c r="B139" s="334"/>
      <c r="C139" s="289" t="s">
        <v>687</v>
      </c>
      <c r="D139" s="289"/>
      <c r="E139" s="289"/>
      <c r="F139" s="312" t="s">
        <v>654</v>
      </c>
      <c r="G139" s="289"/>
      <c r="H139" s="289" t="s">
        <v>709</v>
      </c>
      <c r="I139" s="289" t="s">
        <v>689</v>
      </c>
      <c r="J139" s="289"/>
      <c r="K139" s="337"/>
    </row>
    <row r="140" spans="2:11" s="1" customFormat="1" ht="15" customHeight="1">
      <c r="B140" s="334"/>
      <c r="C140" s="289" t="s">
        <v>690</v>
      </c>
      <c r="D140" s="289"/>
      <c r="E140" s="289"/>
      <c r="F140" s="312" t="s">
        <v>654</v>
      </c>
      <c r="G140" s="289"/>
      <c r="H140" s="289" t="s">
        <v>690</v>
      </c>
      <c r="I140" s="289" t="s">
        <v>689</v>
      </c>
      <c r="J140" s="289"/>
      <c r="K140" s="337"/>
    </row>
    <row r="141" spans="2:11" s="1" customFormat="1" ht="15" customHeight="1">
      <c r="B141" s="334"/>
      <c r="C141" s="289" t="s">
        <v>41</v>
      </c>
      <c r="D141" s="289"/>
      <c r="E141" s="289"/>
      <c r="F141" s="312" t="s">
        <v>654</v>
      </c>
      <c r="G141" s="289"/>
      <c r="H141" s="289" t="s">
        <v>710</v>
      </c>
      <c r="I141" s="289" t="s">
        <v>689</v>
      </c>
      <c r="J141" s="289"/>
      <c r="K141" s="337"/>
    </row>
    <row r="142" spans="2:11" s="1" customFormat="1" ht="15" customHeight="1">
      <c r="B142" s="334"/>
      <c r="C142" s="289" t="s">
        <v>711</v>
      </c>
      <c r="D142" s="289"/>
      <c r="E142" s="289"/>
      <c r="F142" s="312" t="s">
        <v>654</v>
      </c>
      <c r="G142" s="289"/>
      <c r="H142" s="289" t="s">
        <v>712</v>
      </c>
      <c r="I142" s="289" t="s">
        <v>689</v>
      </c>
      <c r="J142" s="289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302" t="s">
        <v>713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s="1" customFormat="1" ht="17.25" customHeight="1">
      <c r="B148" s="301"/>
      <c r="C148" s="304" t="s">
        <v>648</v>
      </c>
      <c r="D148" s="304"/>
      <c r="E148" s="304"/>
      <c r="F148" s="304" t="s">
        <v>649</v>
      </c>
      <c r="G148" s="305"/>
      <c r="H148" s="304" t="s">
        <v>57</v>
      </c>
      <c r="I148" s="304" t="s">
        <v>60</v>
      </c>
      <c r="J148" s="304" t="s">
        <v>650</v>
      </c>
      <c r="K148" s="303"/>
    </row>
    <row r="149" spans="2:11" s="1" customFormat="1" ht="17.25" customHeight="1">
      <c r="B149" s="301"/>
      <c r="C149" s="306" t="s">
        <v>651</v>
      </c>
      <c r="D149" s="306"/>
      <c r="E149" s="306"/>
      <c r="F149" s="307" t="s">
        <v>652</v>
      </c>
      <c r="G149" s="308"/>
      <c r="H149" s="306"/>
      <c r="I149" s="306"/>
      <c r="J149" s="306" t="s">
        <v>653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657</v>
      </c>
      <c r="D151" s="289"/>
      <c r="E151" s="289"/>
      <c r="F151" s="342" t="s">
        <v>654</v>
      </c>
      <c r="G151" s="289"/>
      <c r="H151" s="341" t="s">
        <v>694</v>
      </c>
      <c r="I151" s="341" t="s">
        <v>656</v>
      </c>
      <c r="J151" s="341">
        <v>120</v>
      </c>
      <c r="K151" s="337"/>
    </row>
    <row r="152" spans="2:11" s="1" customFormat="1" ht="15" customHeight="1">
      <c r="B152" s="314"/>
      <c r="C152" s="341" t="s">
        <v>703</v>
      </c>
      <c r="D152" s="289"/>
      <c r="E152" s="289"/>
      <c r="F152" s="342" t="s">
        <v>654</v>
      </c>
      <c r="G152" s="289"/>
      <c r="H152" s="341" t="s">
        <v>714</v>
      </c>
      <c r="I152" s="341" t="s">
        <v>656</v>
      </c>
      <c r="J152" s="341" t="s">
        <v>705</v>
      </c>
      <c r="K152" s="337"/>
    </row>
    <row r="153" spans="2:11" s="1" customFormat="1" ht="15" customHeight="1">
      <c r="B153" s="314"/>
      <c r="C153" s="341" t="s">
        <v>602</v>
      </c>
      <c r="D153" s="289"/>
      <c r="E153" s="289"/>
      <c r="F153" s="342" t="s">
        <v>654</v>
      </c>
      <c r="G153" s="289"/>
      <c r="H153" s="341" t="s">
        <v>715</v>
      </c>
      <c r="I153" s="341" t="s">
        <v>656</v>
      </c>
      <c r="J153" s="341" t="s">
        <v>705</v>
      </c>
      <c r="K153" s="337"/>
    </row>
    <row r="154" spans="2:11" s="1" customFormat="1" ht="15" customHeight="1">
      <c r="B154" s="314"/>
      <c r="C154" s="341" t="s">
        <v>659</v>
      </c>
      <c r="D154" s="289"/>
      <c r="E154" s="289"/>
      <c r="F154" s="342" t="s">
        <v>660</v>
      </c>
      <c r="G154" s="289"/>
      <c r="H154" s="341" t="s">
        <v>694</v>
      </c>
      <c r="I154" s="341" t="s">
        <v>656</v>
      </c>
      <c r="J154" s="341">
        <v>50</v>
      </c>
      <c r="K154" s="337"/>
    </row>
    <row r="155" spans="2:11" s="1" customFormat="1" ht="15" customHeight="1">
      <c r="B155" s="314"/>
      <c r="C155" s="341" t="s">
        <v>662</v>
      </c>
      <c r="D155" s="289"/>
      <c r="E155" s="289"/>
      <c r="F155" s="342" t="s">
        <v>654</v>
      </c>
      <c r="G155" s="289"/>
      <c r="H155" s="341" t="s">
        <v>694</v>
      </c>
      <c r="I155" s="341" t="s">
        <v>664</v>
      </c>
      <c r="J155" s="341"/>
      <c r="K155" s="337"/>
    </row>
    <row r="156" spans="2:11" s="1" customFormat="1" ht="15" customHeight="1">
      <c r="B156" s="314"/>
      <c r="C156" s="341" t="s">
        <v>673</v>
      </c>
      <c r="D156" s="289"/>
      <c r="E156" s="289"/>
      <c r="F156" s="342" t="s">
        <v>660</v>
      </c>
      <c r="G156" s="289"/>
      <c r="H156" s="341" t="s">
        <v>694</v>
      </c>
      <c r="I156" s="341" t="s">
        <v>656</v>
      </c>
      <c r="J156" s="341">
        <v>50</v>
      </c>
      <c r="K156" s="337"/>
    </row>
    <row r="157" spans="2:11" s="1" customFormat="1" ht="15" customHeight="1">
      <c r="B157" s="314"/>
      <c r="C157" s="341" t="s">
        <v>681</v>
      </c>
      <c r="D157" s="289"/>
      <c r="E157" s="289"/>
      <c r="F157" s="342" t="s">
        <v>660</v>
      </c>
      <c r="G157" s="289"/>
      <c r="H157" s="341" t="s">
        <v>694</v>
      </c>
      <c r="I157" s="341" t="s">
        <v>656</v>
      </c>
      <c r="J157" s="341">
        <v>50</v>
      </c>
      <c r="K157" s="337"/>
    </row>
    <row r="158" spans="2:11" s="1" customFormat="1" ht="15" customHeight="1">
      <c r="B158" s="314"/>
      <c r="C158" s="341" t="s">
        <v>679</v>
      </c>
      <c r="D158" s="289"/>
      <c r="E158" s="289"/>
      <c r="F158" s="342" t="s">
        <v>660</v>
      </c>
      <c r="G158" s="289"/>
      <c r="H158" s="341" t="s">
        <v>694</v>
      </c>
      <c r="I158" s="341" t="s">
        <v>656</v>
      </c>
      <c r="J158" s="341">
        <v>50</v>
      </c>
      <c r="K158" s="337"/>
    </row>
    <row r="159" spans="2:11" s="1" customFormat="1" ht="15" customHeight="1">
      <c r="B159" s="314"/>
      <c r="C159" s="341" t="s">
        <v>99</v>
      </c>
      <c r="D159" s="289"/>
      <c r="E159" s="289"/>
      <c r="F159" s="342" t="s">
        <v>654</v>
      </c>
      <c r="G159" s="289"/>
      <c r="H159" s="341" t="s">
        <v>716</v>
      </c>
      <c r="I159" s="341" t="s">
        <v>656</v>
      </c>
      <c r="J159" s="341" t="s">
        <v>717</v>
      </c>
      <c r="K159" s="337"/>
    </row>
    <row r="160" spans="2:11" s="1" customFormat="1" ht="15" customHeight="1">
      <c r="B160" s="314"/>
      <c r="C160" s="341" t="s">
        <v>718</v>
      </c>
      <c r="D160" s="289"/>
      <c r="E160" s="289"/>
      <c r="F160" s="342" t="s">
        <v>654</v>
      </c>
      <c r="G160" s="289"/>
      <c r="H160" s="341" t="s">
        <v>719</v>
      </c>
      <c r="I160" s="341" t="s">
        <v>689</v>
      </c>
      <c r="J160" s="341"/>
      <c r="K160" s="337"/>
    </row>
    <row r="161" spans="2:11" s="1" customFormat="1" ht="15" customHeight="1">
      <c r="B161" s="343"/>
      <c r="C161" s="344"/>
      <c r="D161" s="344"/>
      <c r="E161" s="344"/>
      <c r="F161" s="344"/>
      <c r="G161" s="344"/>
      <c r="H161" s="344"/>
      <c r="I161" s="344"/>
      <c r="J161" s="344"/>
      <c r="K161" s="345"/>
    </row>
    <row r="162" spans="2:11" s="1" customFormat="1" ht="18.75" customHeight="1">
      <c r="B162" s="325"/>
      <c r="C162" s="335"/>
      <c r="D162" s="335"/>
      <c r="E162" s="335"/>
      <c r="F162" s="346"/>
      <c r="G162" s="335"/>
      <c r="H162" s="335"/>
      <c r="I162" s="335"/>
      <c r="J162" s="335"/>
      <c r="K162" s="325"/>
    </row>
    <row r="163" spans="2:11" s="1" customFormat="1" ht="18.75" customHeight="1">
      <c r="B163" s="325"/>
      <c r="C163" s="335"/>
      <c r="D163" s="335"/>
      <c r="E163" s="335"/>
      <c r="F163" s="346"/>
      <c r="G163" s="335"/>
      <c r="H163" s="335"/>
      <c r="I163" s="335"/>
      <c r="J163" s="335"/>
      <c r="K163" s="325"/>
    </row>
    <row r="164" spans="2:11" s="1" customFormat="1" ht="18.75" customHeight="1">
      <c r="B164" s="325"/>
      <c r="C164" s="335"/>
      <c r="D164" s="335"/>
      <c r="E164" s="335"/>
      <c r="F164" s="346"/>
      <c r="G164" s="335"/>
      <c r="H164" s="335"/>
      <c r="I164" s="335"/>
      <c r="J164" s="335"/>
      <c r="K164" s="325"/>
    </row>
    <row r="165" spans="2:11" s="1" customFormat="1" ht="18.75" customHeight="1">
      <c r="B165" s="325"/>
      <c r="C165" s="335"/>
      <c r="D165" s="335"/>
      <c r="E165" s="335"/>
      <c r="F165" s="346"/>
      <c r="G165" s="335"/>
      <c r="H165" s="335"/>
      <c r="I165" s="335"/>
      <c r="J165" s="335"/>
      <c r="K165" s="325"/>
    </row>
    <row r="166" spans="2:11" s="1" customFormat="1" ht="18.75" customHeight="1">
      <c r="B166" s="325"/>
      <c r="C166" s="335"/>
      <c r="D166" s="335"/>
      <c r="E166" s="335"/>
      <c r="F166" s="346"/>
      <c r="G166" s="335"/>
      <c r="H166" s="335"/>
      <c r="I166" s="335"/>
      <c r="J166" s="335"/>
      <c r="K166" s="325"/>
    </row>
    <row r="167" spans="2:11" s="1" customFormat="1" ht="18.75" customHeight="1">
      <c r="B167" s="325"/>
      <c r="C167" s="335"/>
      <c r="D167" s="335"/>
      <c r="E167" s="335"/>
      <c r="F167" s="346"/>
      <c r="G167" s="335"/>
      <c r="H167" s="335"/>
      <c r="I167" s="335"/>
      <c r="J167" s="335"/>
      <c r="K167" s="325"/>
    </row>
    <row r="168" spans="2:11" s="1" customFormat="1" ht="18.75" customHeight="1">
      <c r="B168" s="325"/>
      <c r="C168" s="335"/>
      <c r="D168" s="335"/>
      <c r="E168" s="335"/>
      <c r="F168" s="346"/>
      <c r="G168" s="335"/>
      <c r="H168" s="335"/>
      <c r="I168" s="335"/>
      <c r="J168" s="335"/>
      <c r="K168" s="325"/>
    </row>
    <row r="169" spans="2:11" s="1" customFormat="1" ht="18.75" customHeight="1">
      <c r="B169" s="297"/>
      <c r="C169" s="297"/>
      <c r="D169" s="297"/>
      <c r="E169" s="297"/>
      <c r="F169" s="297"/>
      <c r="G169" s="297"/>
      <c r="H169" s="297"/>
      <c r="I169" s="297"/>
      <c r="J169" s="297"/>
      <c r="K169" s="297"/>
    </row>
    <row r="170" spans="2:11" s="1" customFormat="1" ht="7.5" customHeight="1">
      <c r="B170" s="276"/>
      <c r="C170" s="277"/>
      <c r="D170" s="277"/>
      <c r="E170" s="277"/>
      <c r="F170" s="277"/>
      <c r="G170" s="277"/>
      <c r="H170" s="277"/>
      <c r="I170" s="277"/>
      <c r="J170" s="277"/>
      <c r="K170" s="278"/>
    </row>
    <row r="171" spans="2:11" s="1" customFormat="1" ht="45" customHeight="1">
      <c r="B171" s="279"/>
      <c r="C171" s="280" t="s">
        <v>720</v>
      </c>
      <c r="D171" s="280"/>
      <c r="E171" s="280"/>
      <c r="F171" s="280"/>
      <c r="G171" s="280"/>
      <c r="H171" s="280"/>
      <c r="I171" s="280"/>
      <c r="J171" s="280"/>
      <c r="K171" s="281"/>
    </row>
    <row r="172" spans="2:11" s="1" customFormat="1" ht="17.25" customHeight="1">
      <c r="B172" s="279"/>
      <c r="C172" s="304" t="s">
        <v>648</v>
      </c>
      <c r="D172" s="304"/>
      <c r="E172" s="304"/>
      <c r="F172" s="304" t="s">
        <v>649</v>
      </c>
      <c r="G172" s="347"/>
      <c r="H172" s="348" t="s">
        <v>57</v>
      </c>
      <c r="I172" s="348" t="s">
        <v>60</v>
      </c>
      <c r="J172" s="304" t="s">
        <v>650</v>
      </c>
      <c r="K172" s="281"/>
    </row>
    <row r="173" spans="2:11" s="1" customFormat="1" ht="17.25" customHeight="1">
      <c r="B173" s="282"/>
      <c r="C173" s="306" t="s">
        <v>651</v>
      </c>
      <c r="D173" s="306"/>
      <c r="E173" s="306"/>
      <c r="F173" s="307" t="s">
        <v>652</v>
      </c>
      <c r="G173" s="349"/>
      <c r="H173" s="350"/>
      <c r="I173" s="350"/>
      <c r="J173" s="306" t="s">
        <v>653</v>
      </c>
      <c r="K173" s="284"/>
    </row>
    <row r="174" spans="2:11" s="1" customFormat="1" ht="5.25" customHeight="1">
      <c r="B174" s="314"/>
      <c r="C174" s="309"/>
      <c r="D174" s="309"/>
      <c r="E174" s="309"/>
      <c r="F174" s="309"/>
      <c r="G174" s="310"/>
      <c r="H174" s="309"/>
      <c r="I174" s="309"/>
      <c r="J174" s="309"/>
      <c r="K174" s="337"/>
    </row>
    <row r="175" spans="2:11" s="1" customFormat="1" ht="15" customHeight="1">
      <c r="B175" s="314"/>
      <c r="C175" s="289" t="s">
        <v>657</v>
      </c>
      <c r="D175" s="289"/>
      <c r="E175" s="289"/>
      <c r="F175" s="312" t="s">
        <v>654</v>
      </c>
      <c r="G175" s="289"/>
      <c r="H175" s="289" t="s">
        <v>694</v>
      </c>
      <c r="I175" s="289" t="s">
        <v>656</v>
      </c>
      <c r="J175" s="289">
        <v>120</v>
      </c>
      <c r="K175" s="337"/>
    </row>
    <row r="176" spans="2:11" s="1" customFormat="1" ht="15" customHeight="1">
      <c r="B176" s="314"/>
      <c r="C176" s="289" t="s">
        <v>703</v>
      </c>
      <c r="D176" s="289"/>
      <c r="E176" s="289"/>
      <c r="F176" s="312" t="s">
        <v>654</v>
      </c>
      <c r="G176" s="289"/>
      <c r="H176" s="289" t="s">
        <v>704</v>
      </c>
      <c r="I176" s="289" t="s">
        <v>656</v>
      </c>
      <c r="J176" s="289" t="s">
        <v>705</v>
      </c>
      <c r="K176" s="337"/>
    </row>
    <row r="177" spans="2:11" s="1" customFormat="1" ht="15" customHeight="1">
      <c r="B177" s="314"/>
      <c r="C177" s="289" t="s">
        <v>602</v>
      </c>
      <c r="D177" s="289"/>
      <c r="E177" s="289"/>
      <c r="F177" s="312" t="s">
        <v>654</v>
      </c>
      <c r="G177" s="289"/>
      <c r="H177" s="289" t="s">
        <v>721</v>
      </c>
      <c r="I177" s="289" t="s">
        <v>656</v>
      </c>
      <c r="J177" s="289" t="s">
        <v>705</v>
      </c>
      <c r="K177" s="337"/>
    </row>
    <row r="178" spans="2:11" s="1" customFormat="1" ht="15" customHeight="1">
      <c r="B178" s="314"/>
      <c r="C178" s="289" t="s">
        <v>659</v>
      </c>
      <c r="D178" s="289"/>
      <c r="E178" s="289"/>
      <c r="F178" s="312" t="s">
        <v>660</v>
      </c>
      <c r="G178" s="289"/>
      <c r="H178" s="289" t="s">
        <v>721</v>
      </c>
      <c r="I178" s="289" t="s">
        <v>656</v>
      </c>
      <c r="J178" s="289">
        <v>50</v>
      </c>
      <c r="K178" s="337"/>
    </row>
    <row r="179" spans="2:11" s="1" customFormat="1" ht="15" customHeight="1">
      <c r="B179" s="314"/>
      <c r="C179" s="289" t="s">
        <v>662</v>
      </c>
      <c r="D179" s="289"/>
      <c r="E179" s="289"/>
      <c r="F179" s="312" t="s">
        <v>654</v>
      </c>
      <c r="G179" s="289"/>
      <c r="H179" s="289" t="s">
        <v>721</v>
      </c>
      <c r="I179" s="289" t="s">
        <v>664</v>
      </c>
      <c r="J179" s="289"/>
      <c r="K179" s="337"/>
    </row>
    <row r="180" spans="2:11" s="1" customFormat="1" ht="15" customHeight="1">
      <c r="B180" s="314"/>
      <c r="C180" s="289" t="s">
        <v>673</v>
      </c>
      <c r="D180" s="289"/>
      <c r="E180" s="289"/>
      <c r="F180" s="312" t="s">
        <v>660</v>
      </c>
      <c r="G180" s="289"/>
      <c r="H180" s="289" t="s">
        <v>721</v>
      </c>
      <c r="I180" s="289" t="s">
        <v>656</v>
      </c>
      <c r="J180" s="289">
        <v>50</v>
      </c>
      <c r="K180" s="337"/>
    </row>
    <row r="181" spans="2:11" s="1" customFormat="1" ht="15" customHeight="1">
      <c r="B181" s="314"/>
      <c r="C181" s="289" t="s">
        <v>681</v>
      </c>
      <c r="D181" s="289"/>
      <c r="E181" s="289"/>
      <c r="F181" s="312" t="s">
        <v>660</v>
      </c>
      <c r="G181" s="289"/>
      <c r="H181" s="289" t="s">
        <v>721</v>
      </c>
      <c r="I181" s="289" t="s">
        <v>656</v>
      </c>
      <c r="J181" s="289">
        <v>50</v>
      </c>
      <c r="K181" s="337"/>
    </row>
    <row r="182" spans="2:11" s="1" customFormat="1" ht="15" customHeight="1">
      <c r="B182" s="314"/>
      <c r="C182" s="289" t="s">
        <v>679</v>
      </c>
      <c r="D182" s="289"/>
      <c r="E182" s="289"/>
      <c r="F182" s="312" t="s">
        <v>660</v>
      </c>
      <c r="G182" s="289"/>
      <c r="H182" s="289" t="s">
        <v>721</v>
      </c>
      <c r="I182" s="289" t="s">
        <v>656</v>
      </c>
      <c r="J182" s="289">
        <v>50</v>
      </c>
      <c r="K182" s="337"/>
    </row>
    <row r="183" spans="2:11" s="1" customFormat="1" ht="15" customHeight="1">
      <c r="B183" s="314"/>
      <c r="C183" s="289" t="s">
        <v>108</v>
      </c>
      <c r="D183" s="289"/>
      <c r="E183" s="289"/>
      <c r="F183" s="312" t="s">
        <v>654</v>
      </c>
      <c r="G183" s="289"/>
      <c r="H183" s="289" t="s">
        <v>722</v>
      </c>
      <c r="I183" s="289" t="s">
        <v>723</v>
      </c>
      <c r="J183" s="289"/>
      <c r="K183" s="337"/>
    </row>
    <row r="184" spans="2:11" s="1" customFormat="1" ht="15" customHeight="1">
      <c r="B184" s="314"/>
      <c r="C184" s="289" t="s">
        <v>60</v>
      </c>
      <c r="D184" s="289"/>
      <c r="E184" s="289"/>
      <c r="F184" s="312" t="s">
        <v>654</v>
      </c>
      <c r="G184" s="289"/>
      <c r="H184" s="289" t="s">
        <v>724</v>
      </c>
      <c r="I184" s="289" t="s">
        <v>725</v>
      </c>
      <c r="J184" s="289">
        <v>1</v>
      </c>
      <c r="K184" s="337"/>
    </row>
    <row r="185" spans="2:11" s="1" customFormat="1" ht="15" customHeight="1">
      <c r="B185" s="314"/>
      <c r="C185" s="289" t="s">
        <v>56</v>
      </c>
      <c r="D185" s="289"/>
      <c r="E185" s="289"/>
      <c r="F185" s="312" t="s">
        <v>654</v>
      </c>
      <c r="G185" s="289"/>
      <c r="H185" s="289" t="s">
        <v>726</v>
      </c>
      <c r="I185" s="289" t="s">
        <v>656</v>
      </c>
      <c r="J185" s="289">
        <v>20</v>
      </c>
      <c r="K185" s="337"/>
    </row>
    <row r="186" spans="2:11" s="1" customFormat="1" ht="15" customHeight="1">
      <c r="B186" s="314"/>
      <c r="C186" s="289" t="s">
        <v>57</v>
      </c>
      <c r="D186" s="289"/>
      <c r="E186" s="289"/>
      <c r="F186" s="312" t="s">
        <v>654</v>
      </c>
      <c r="G186" s="289"/>
      <c r="H186" s="289" t="s">
        <v>727</v>
      </c>
      <c r="I186" s="289" t="s">
        <v>656</v>
      </c>
      <c r="J186" s="289">
        <v>255</v>
      </c>
      <c r="K186" s="337"/>
    </row>
    <row r="187" spans="2:11" s="1" customFormat="1" ht="15" customHeight="1">
      <c r="B187" s="314"/>
      <c r="C187" s="289" t="s">
        <v>109</v>
      </c>
      <c r="D187" s="289"/>
      <c r="E187" s="289"/>
      <c r="F187" s="312" t="s">
        <v>654</v>
      </c>
      <c r="G187" s="289"/>
      <c r="H187" s="289" t="s">
        <v>618</v>
      </c>
      <c r="I187" s="289" t="s">
        <v>656</v>
      </c>
      <c r="J187" s="289">
        <v>10</v>
      </c>
      <c r="K187" s="337"/>
    </row>
    <row r="188" spans="2:11" s="1" customFormat="1" ht="15" customHeight="1">
      <c r="B188" s="314"/>
      <c r="C188" s="289" t="s">
        <v>110</v>
      </c>
      <c r="D188" s="289"/>
      <c r="E188" s="289"/>
      <c r="F188" s="312" t="s">
        <v>654</v>
      </c>
      <c r="G188" s="289"/>
      <c r="H188" s="289" t="s">
        <v>728</v>
      </c>
      <c r="I188" s="289" t="s">
        <v>689</v>
      </c>
      <c r="J188" s="289"/>
      <c r="K188" s="337"/>
    </row>
    <row r="189" spans="2:11" s="1" customFormat="1" ht="15" customHeight="1">
      <c r="B189" s="314"/>
      <c r="C189" s="289" t="s">
        <v>729</v>
      </c>
      <c r="D189" s="289"/>
      <c r="E189" s="289"/>
      <c r="F189" s="312" t="s">
        <v>654</v>
      </c>
      <c r="G189" s="289"/>
      <c r="H189" s="289" t="s">
        <v>730</v>
      </c>
      <c r="I189" s="289" t="s">
        <v>689</v>
      </c>
      <c r="J189" s="289"/>
      <c r="K189" s="337"/>
    </row>
    <row r="190" spans="2:11" s="1" customFormat="1" ht="15" customHeight="1">
      <c r="B190" s="314"/>
      <c r="C190" s="289" t="s">
        <v>718</v>
      </c>
      <c r="D190" s="289"/>
      <c r="E190" s="289"/>
      <c r="F190" s="312" t="s">
        <v>654</v>
      </c>
      <c r="G190" s="289"/>
      <c r="H190" s="289" t="s">
        <v>731</v>
      </c>
      <c r="I190" s="289" t="s">
        <v>689</v>
      </c>
      <c r="J190" s="289"/>
      <c r="K190" s="337"/>
    </row>
    <row r="191" spans="2:11" s="1" customFormat="1" ht="15" customHeight="1">
      <c r="B191" s="314"/>
      <c r="C191" s="289" t="s">
        <v>112</v>
      </c>
      <c r="D191" s="289"/>
      <c r="E191" s="289"/>
      <c r="F191" s="312" t="s">
        <v>660</v>
      </c>
      <c r="G191" s="289"/>
      <c r="H191" s="289" t="s">
        <v>732</v>
      </c>
      <c r="I191" s="289" t="s">
        <v>656</v>
      </c>
      <c r="J191" s="289">
        <v>50</v>
      </c>
      <c r="K191" s="337"/>
    </row>
    <row r="192" spans="2:11" s="1" customFormat="1" ht="15" customHeight="1">
      <c r="B192" s="314"/>
      <c r="C192" s="289" t="s">
        <v>733</v>
      </c>
      <c r="D192" s="289"/>
      <c r="E192" s="289"/>
      <c r="F192" s="312" t="s">
        <v>660</v>
      </c>
      <c r="G192" s="289"/>
      <c r="H192" s="289" t="s">
        <v>734</v>
      </c>
      <c r="I192" s="289" t="s">
        <v>735</v>
      </c>
      <c r="J192" s="289"/>
      <c r="K192" s="337"/>
    </row>
    <row r="193" spans="2:11" s="1" customFormat="1" ht="15" customHeight="1">
      <c r="B193" s="314"/>
      <c r="C193" s="289" t="s">
        <v>736</v>
      </c>
      <c r="D193" s="289"/>
      <c r="E193" s="289"/>
      <c r="F193" s="312" t="s">
        <v>660</v>
      </c>
      <c r="G193" s="289"/>
      <c r="H193" s="289" t="s">
        <v>737</v>
      </c>
      <c r="I193" s="289" t="s">
        <v>735</v>
      </c>
      <c r="J193" s="289"/>
      <c r="K193" s="337"/>
    </row>
    <row r="194" spans="2:11" s="1" customFormat="1" ht="15" customHeight="1">
      <c r="B194" s="314"/>
      <c r="C194" s="289" t="s">
        <v>738</v>
      </c>
      <c r="D194" s="289"/>
      <c r="E194" s="289"/>
      <c r="F194" s="312" t="s">
        <v>660</v>
      </c>
      <c r="G194" s="289"/>
      <c r="H194" s="289" t="s">
        <v>739</v>
      </c>
      <c r="I194" s="289" t="s">
        <v>735</v>
      </c>
      <c r="J194" s="289"/>
      <c r="K194" s="337"/>
    </row>
    <row r="195" spans="2:11" s="1" customFormat="1" ht="15" customHeight="1">
      <c r="B195" s="314"/>
      <c r="C195" s="351" t="s">
        <v>740</v>
      </c>
      <c r="D195" s="289"/>
      <c r="E195" s="289"/>
      <c r="F195" s="312" t="s">
        <v>660</v>
      </c>
      <c r="G195" s="289"/>
      <c r="H195" s="289" t="s">
        <v>741</v>
      </c>
      <c r="I195" s="289" t="s">
        <v>742</v>
      </c>
      <c r="J195" s="352" t="s">
        <v>743</v>
      </c>
      <c r="K195" s="337"/>
    </row>
    <row r="196" spans="2:11" s="1" customFormat="1" ht="15" customHeight="1">
      <c r="B196" s="314"/>
      <c r="C196" s="351" t="s">
        <v>45</v>
      </c>
      <c r="D196" s="289"/>
      <c r="E196" s="289"/>
      <c r="F196" s="312" t="s">
        <v>654</v>
      </c>
      <c r="G196" s="289"/>
      <c r="H196" s="286" t="s">
        <v>744</v>
      </c>
      <c r="I196" s="289" t="s">
        <v>745</v>
      </c>
      <c r="J196" s="289"/>
      <c r="K196" s="337"/>
    </row>
    <row r="197" spans="2:11" s="1" customFormat="1" ht="15" customHeight="1">
      <c r="B197" s="314"/>
      <c r="C197" s="351" t="s">
        <v>746</v>
      </c>
      <c r="D197" s="289"/>
      <c r="E197" s="289"/>
      <c r="F197" s="312" t="s">
        <v>654</v>
      </c>
      <c r="G197" s="289"/>
      <c r="H197" s="289" t="s">
        <v>747</v>
      </c>
      <c r="I197" s="289" t="s">
        <v>689</v>
      </c>
      <c r="J197" s="289"/>
      <c r="K197" s="337"/>
    </row>
    <row r="198" spans="2:11" s="1" customFormat="1" ht="15" customHeight="1">
      <c r="B198" s="314"/>
      <c r="C198" s="351" t="s">
        <v>748</v>
      </c>
      <c r="D198" s="289"/>
      <c r="E198" s="289"/>
      <c r="F198" s="312" t="s">
        <v>654</v>
      </c>
      <c r="G198" s="289"/>
      <c r="H198" s="289" t="s">
        <v>749</v>
      </c>
      <c r="I198" s="289" t="s">
        <v>689</v>
      </c>
      <c r="J198" s="289"/>
      <c r="K198" s="337"/>
    </row>
    <row r="199" spans="2:11" s="1" customFormat="1" ht="15" customHeight="1">
      <c r="B199" s="314"/>
      <c r="C199" s="351" t="s">
        <v>750</v>
      </c>
      <c r="D199" s="289"/>
      <c r="E199" s="289"/>
      <c r="F199" s="312" t="s">
        <v>660</v>
      </c>
      <c r="G199" s="289"/>
      <c r="H199" s="289" t="s">
        <v>751</v>
      </c>
      <c r="I199" s="289" t="s">
        <v>689</v>
      </c>
      <c r="J199" s="289"/>
      <c r="K199" s="337"/>
    </row>
    <row r="200" spans="2:11" s="1" customFormat="1" ht="15" customHeight="1">
      <c r="B200" s="343"/>
      <c r="C200" s="353"/>
      <c r="D200" s="344"/>
      <c r="E200" s="344"/>
      <c r="F200" s="344"/>
      <c r="G200" s="344"/>
      <c r="H200" s="344"/>
      <c r="I200" s="344"/>
      <c r="J200" s="344"/>
      <c r="K200" s="345"/>
    </row>
    <row r="201" spans="2:11" s="1" customFormat="1" ht="18.75" customHeight="1">
      <c r="B201" s="325"/>
      <c r="C201" s="335"/>
      <c r="D201" s="335"/>
      <c r="E201" s="335"/>
      <c r="F201" s="346"/>
      <c r="G201" s="335"/>
      <c r="H201" s="335"/>
      <c r="I201" s="335"/>
      <c r="J201" s="335"/>
      <c r="K201" s="325"/>
    </row>
    <row r="202" spans="2:11" s="1" customFormat="1" ht="18.75" customHeight="1">
      <c r="B202" s="297"/>
      <c r="C202" s="297"/>
      <c r="D202" s="297"/>
      <c r="E202" s="297"/>
      <c r="F202" s="297"/>
      <c r="G202" s="297"/>
      <c r="H202" s="297"/>
      <c r="I202" s="297"/>
      <c r="J202" s="297"/>
      <c r="K202" s="297"/>
    </row>
    <row r="203" spans="2:11" s="1" customFormat="1" ht="13.5">
      <c r="B203" s="276"/>
      <c r="C203" s="277"/>
      <c r="D203" s="277"/>
      <c r="E203" s="277"/>
      <c r="F203" s="277"/>
      <c r="G203" s="277"/>
      <c r="H203" s="277"/>
      <c r="I203" s="277"/>
      <c r="J203" s="277"/>
      <c r="K203" s="278"/>
    </row>
    <row r="204" spans="2:11" s="1" customFormat="1" ht="21" customHeight="1">
      <c r="B204" s="279"/>
      <c r="C204" s="280" t="s">
        <v>752</v>
      </c>
      <c r="D204" s="280"/>
      <c r="E204" s="280"/>
      <c r="F204" s="280"/>
      <c r="G204" s="280"/>
      <c r="H204" s="280"/>
      <c r="I204" s="280"/>
      <c r="J204" s="280"/>
      <c r="K204" s="281"/>
    </row>
    <row r="205" spans="2:11" s="1" customFormat="1" ht="25.5" customHeight="1">
      <c r="B205" s="279"/>
      <c r="C205" s="354" t="s">
        <v>753</v>
      </c>
      <c r="D205" s="354"/>
      <c r="E205" s="354"/>
      <c r="F205" s="354" t="s">
        <v>754</v>
      </c>
      <c r="G205" s="355"/>
      <c r="H205" s="354" t="s">
        <v>755</v>
      </c>
      <c r="I205" s="354"/>
      <c r="J205" s="354"/>
      <c r="K205" s="281"/>
    </row>
    <row r="206" spans="2:11" s="1" customFormat="1" ht="5.25" customHeight="1">
      <c r="B206" s="314"/>
      <c r="C206" s="309"/>
      <c r="D206" s="309"/>
      <c r="E206" s="309"/>
      <c r="F206" s="309"/>
      <c r="G206" s="335"/>
      <c r="H206" s="309"/>
      <c r="I206" s="309"/>
      <c r="J206" s="309"/>
      <c r="K206" s="337"/>
    </row>
    <row r="207" spans="2:11" s="1" customFormat="1" ht="15" customHeight="1">
      <c r="B207" s="314"/>
      <c r="C207" s="289" t="s">
        <v>745</v>
      </c>
      <c r="D207" s="289"/>
      <c r="E207" s="289"/>
      <c r="F207" s="312" t="s">
        <v>46</v>
      </c>
      <c r="G207" s="289"/>
      <c r="H207" s="289" t="s">
        <v>756</v>
      </c>
      <c r="I207" s="289"/>
      <c r="J207" s="289"/>
      <c r="K207" s="337"/>
    </row>
    <row r="208" spans="2:11" s="1" customFormat="1" ht="15" customHeight="1">
      <c r="B208" s="314"/>
      <c r="C208" s="289"/>
      <c r="D208" s="289"/>
      <c r="E208" s="289"/>
      <c r="F208" s="312" t="s">
        <v>47</v>
      </c>
      <c r="G208" s="289"/>
      <c r="H208" s="289" t="s">
        <v>757</v>
      </c>
      <c r="I208" s="289"/>
      <c r="J208" s="289"/>
      <c r="K208" s="337"/>
    </row>
    <row r="209" spans="2:11" s="1" customFormat="1" ht="15" customHeight="1">
      <c r="B209" s="314"/>
      <c r="C209" s="289"/>
      <c r="D209" s="289"/>
      <c r="E209" s="289"/>
      <c r="F209" s="312" t="s">
        <v>50</v>
      </c>
      <c r="G209" s="289"/>
      <c r="H209" s="289" t="s">
        <v>758</v>
      </c>
      <c r="I209" s="289"/>
      <c r="J209" s="289"/>
      <c r="K209" s="337"/>
    </row>
    <row r="210" spans="2:11" s="1" customFormat="1" ht="15" customHeight="1">
      <c r="B210" s="314"/>
      <c r="C210" s="289"/>
      <c r="D210" s="289"/>
      <c r="E210" s="289"/>
      <c r="F210" s="312" t="s">
        <v>48</v>
      </c>
      <c r="G210" s="289"/>
      <c r="H210" s="289" t="s">
        <v>759</v>
      </c>
      <c r="I210" s="289"/>
      <c r="J210" s="289"/>
      <c r="K210" s="337"/>
    </row>
    <row r="211" spans="2:11" s="1" customFormat="1" ht="15" customHeight="1">
      <c r="B211" s="314"/>
      <c r="C211" s="289"/>
      <c r="D211" s="289"/>
      <c r="E211" s="289"/>
      <c r="F211" s="312" t="s">
        <v>49</v>
      </c>
      <c r="G211" s="289"/>
      <c r="H211" s="289" t="s">
        <v>760</v>
      </c>
      <c r="I211" s="289"/>
      <c r="J211" s="289"/>
      <c r="K211" s="337"/>
    </row>
    <row r="212" spans="2:11" s="1" customFormat="1" ht="15" customHeight="1">
      <c r="B212" s="314"/>
      <c r="C212" s="289"/>
      <c r="D212" s="289"/>
      <c r="E212" s="289"/>
      <c r="F212" s="312"/>
      <c r="G212" s="289"/>
      <c r="H212" s="289"/>
      <c r="I212" s="289"/>
      <c r="J212" s="289"/>
      <c r="K212" s="337"/>
    </row>
    <row r="213" spans="2:11" s="1" customFormat="1" ht="15" customHeight="1">
      <c r="B213" s="314"/>
      <c r="C213" s="289" t="s">
        <v>701</v>
      </c>
      <c r="D213" s="289"/>
      <c r="E213" s="289"/>
      <c r="F213" s="312" t="s">
        <v>82</v>
      </c>
      <c r="G213" s="289"/>
      <c r="H213" s="289" t="s">
        <v>761</v>
      </c>
      <c r="I213" s="289"/>
      <c r="J213" s="289"/>
      <c r="K213" s="337"/>
    </row>
    <row r="214" spans="2:11" s="1" customFormat="1" ht="15" customHeight="1">
      <c r="B214" s="314"/>
      <c r="C214" s="289"/>
      <c r="D214" s="289"/>
      <c r="E214" s="289"/>
      <c r="F214" s="312" t="s">
        <v>597</v>
      </c>
      <c r="G214" s="289"/>
      <c r="H214" s="289" t="s">
        <v>598</v>
      </c>
      <c r="I214" s="289"/>
      <c r="J214" s="289"/>
      <c r="K214" s="337"/>
    </row>
    <row r="215" spans="2:11" s="1" customFormat="1" ht="15" customHeight="1">
      <c r="B215" s="314"/>
      <c r="C215" s="289"/>
      <c r="D215" s="289"/>
      <c r="E215" s="289"/>
      <c r="F215" s="312" t="s">
        <v>595</v>
      </c>
      <c r="G215" s="289"/>
      <c r="H215" s="289" t="s">
        <v>762</v>
      </c>
      <c r="I215" s="289"/>
      <c r="J215" s="289"/>
      <c r="K215" s="337"/>
    </row>
    <row r="216" spans="2:11" s="1" customFormat="1" ht="15" customHeight="1">
      <c r="B216" s="356"/>
      <c r="C216" s="289"/>
      <c r="D216" s="289"/>
      <c r="E216" s="289"/>
      <c r="F216" s="312" t="s">
        <v>599</v>
      </c>
      <c r="G216" s="351"/>
      <c r="H216" s="341" t="s">
        <v>81</v>
      </c>
      <c r="I216" s="341"/>
      <c r="J216" s="341"/>
      <c r="K216" s="357"/>
    </row>
    <row r="217" spans="2:11" s="1" customFormat="1" ht="15" customHeight="1">
      <c r="B217" s="356"/>
      <c r="C217" s="289"/>
      <c r="D217" s="289"/>
      <c r="E217" s="289"/>
      <c r="F217" s="312" t="s">
        <v>600</v>
      </c>
      <c r="G217" s="351"/>
      <c r="H217" s="341" t="s">
        <v>763</v>
      </c>
      <c r="I217" s="341"/>
      <c r="J217" s="341"/>
      <c r="K217" s="357"/>
    </row>
    <row r="218" spans="2:11" s="1" customFormat="1" ht="15" customHeight="1">
      <c r="B218" s="356"/>
      <c r="C218" s="289"/>
      <c r="D218" s="289"/>
      <c r="E218" s="289"/>
      <c r="F218" s="312"/>
      <c r="G218" s="351"/>
      <c r="H218" s="341"/>
      <c r="I218" s="341"/>
      <c r="J218" s="341"/>
      <c r="K218" s="357"/>
    </row>
    <row r="219" spans="2:11" s="1" customFormat="1" ht="15" customHeight="1">
      <c r="B219" s="356"/>
      <c r="C219" s="289" t="s">
        <v>725</v>
      </c>
      <c r="D219" s="289"/>
      <c r="E219" s="289"/>
      <c r="F219" s="312">
        <v>1</v>
      </c>
      <c r="G219" s="351"/>
      <c r="H219" s="341" t="s">
        <v>764</v>
      </c>
      <c r="I219" s="341"/>
      <c r="J219" s="341"/>
      <c r="K219" s="357"/>
    </row>
    <row r="220" spans="2:11" s="1" customFormat="1" ht="15" customHeight="1">
      <c r="B220" s="356"/>
      <c r="C220" s="289"/>
      <c r="D220" s="289"/>
      <c r="E220" s="289"/>
      <c r="F220" s="312">
        <v>2</v>
      </c>
      <c r="G220" s="351"/>
      <c r="H220" s="341" t="s">
        <v>765</v>
      </c>
      <c r="I220" s="341"/>
      <c r="J220" s="341"/>
      <c r="K220" s="357"/>
    </row>
    <row r="221" spans="2:11" s="1" customFormat="1" ht="15" customHeight="1">
      <c r="B221" s="356"/>
      <c r="C221" s="289"/>
      <c r="D221" s="289"/>
      <c r="E221" s="289"/>
      <c r="F221" s="312">
        <v>3</v>
      </c>
      <c r="G221" s="351"/>
      <c r="H221" s="341" t="s">
        <v>766</v>
      </c>
      <c r="I221" s="341"/>
      <c r="J221" s="341"/>
      <c r="K221" s="357"/>
    </row>
    <row r="222" spans="2:11" s="1" customFormat="1" ht="15" customHeight="1">
      <c r="B222" s="356"/>
      <c r="C222" s="289"/>
      <c r="D222" s="289"/>
      <c r="E222" s="289"/>
      <c r="F222" s="312">
        <v>4</v>
      </c>
      <c r="G222" s="351"/>
      <c r="H222" s="341" t="s">
        <v>767</v>
      </c>
      <c r="I222" s="341"/>
      <c r="J222" s="341"/>
      <c r="K222" s="357"/>
    </row>
    <row r="223" spans="2:11" s="1" customFormat="1" ht="12.75" customHeight="1">
      <c r="B223" s="358"/>
      <c r="C223" s="359"/>
      <c r="D223" s="359"/>
      <c r="E223" s="359"/>
      <c r="F223" s="359"/>
      <c r="G223" s="359"/>
      <c r="H223" s="359"/>
      <c r="I223" s="359"/>
      <c r="J223" s="359"/>
      <c r="K223" s="36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71:J171"/>
    <mergeCell ref="C204:J204"/>
    <mergeCell ref="H205:J205"/>
    <mergeCell ref="H207:J207"/>
    <mergeCell ref="H208:J208"/>
    <mergeCell ref="H209:J209"/>
    <mergeCell ref="H210:J210"/>
    <mergeCell ref="H211:J211"/>
    <mergeCell ref="H213:J213"/>
    <mergeCell ref="H214:J214"/>
    <mergeCell ref="H215:J215"/>
    <mergeCell ref="H216:J216"/>
    <mergeCell ref="H217:J217"/>
    <mergeCell ref="H219:J219"/>
    <mergeCell ref="H220:J220"/>
    <mergeCell ref="H221:J221"/>
    <mergeCell ref="H222:J222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3:J3"/>
    <mergeCell ref="C4:J4"/>
    <mergeCell ref="C9:J9"/>
    <mergeCell ref="D10:J10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6:J6"/>
    <mergeCell ref="C7:J7"/>
    <mergeCell ref="D11:J11"/>
    <mergeCell ref="D15:J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Rousek</dc:creator>
  <cp:keywords/>
  <dc:description/>
  <cp:lastModifiedBy>Martin Rousek</cp:lastModifiedBy>
  <dcterms:created xsi:type="dcterms:W3CDTF">2023-10-19T13:01:00Z</dcterms:created>
  <dcterms:modified xsi:type="dcterms:W3CDTF">2023-10-19T13:01:06Z</dcterms:modified>
  <cp:category/>
  <cp:version/>
  <cp:contentType/>
  <cp:contentStatus/>
</cp:coreProperties>
</file>