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1 - Komunikace Jiho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'202401 - Komunikace Jihoz...'!$C$122:$K$186</definedName>
    <definedName name="_xlnm.Print_Area" localSheetId="1">'202401 - Komunikace Jihoz...'!$C$4:$J$76,'202401 - Komunikace Jihoz...'!$C$82:$J$106,'202401 - Komunikace Jihoz...'!$C$112:$J$186</definedName>
    <definedName name="_xlnm.Print_Titles" localSheetId="1">'202401 - Komunikace Jihoz...'!$122:$122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F117"/>
  <c r="E115"/>
  <c r="F87"/>
  <c r="E85"/>
  <c r="J22"/>
  <c r="E22"/>
  <c r="J120"/>
  <c r="J21"/>
  <c r="J19"/>
  <c r="E19"/>
  <c r="J119"/>
  <c r="J18"/>
  <c r="J16"/>
  <c r="E16"/>
  <c r="F120"/>
  <c r="J15"/>
  <c r="J13"/>
  <c r="E13"/>
  <c r="F89"/>
  <c r="J12"/>
  <c r="J10"/>
  <c r="J117"/>
  <c i="1" r="L90"/>
  <c r="AM90"/>
  <c r="AM89"/>
  <c r="L89"/>
  <c r="AM87"/>
  <c r="L87"/>
  <c r="L85"/>
  <c r="L84"/>
  <c i="2" r="J185"/>
  <c r="BK182"/>
  <c r="BK180"/>
  <c r="BK175"/>
  <c r="J174"/>
  <c r="J154"/>
  <c r="J156"/>
  <c r="BK136"/>
  <c r="BK169"/>
  <c r="BK156"/>
  <c r="J149"/>
  <c r="J126"/>
  <c r="BK186"/>
  <c r="J183"/>
  <c r="J181"/>
  <c r="J179"/>
  <c r="J169"/>
  <c r="BK133"/>
  <c r="BK149"/>
  <c r="BK126"/>
  <c r="BK162"/>
  <c r="J136"/>
  <c r="BK183"/>
  <c r="BK181"/>
  <c r="J180"/>
  <c r="J175"/>
  <c r="BK165"/>
  <c r="BK129"/>
  <c r="BK151"/>
  <c r="J133"/>
  <c r="BK185"/>
  <c r="BK158"/>
  <c r="J151"/>
  <c r="J129"/>
  <c r="J186"/>
  <c r="J182"/>
  <c r="BK179"/>
  <c r="BK174"/>
  <c r="J158"/>
  <c r="J162"/>
  <c r="BK142"/>
  <c r="J165"/>
  <c r="BK154"/>
  <c r="J142"/>
  <c i="1" r="AS94"/>
  <c i="2" l="1" r="P125"/>
  <c r="P124"/>
  <c r="BK148"/>
  <c r="J148"/>
  <c r="J97"/>
  <c r="R148"/>
  <c r="P153"/>
  <c r="P164"/>
  <c r="P173"/>
  <c r="P172"/>
  <c r="T125"/>
  <c r="T148"/>
  <c r="T153"/>
  <c r="BK164"/>
  <c r="J164"/>
  <c r="J100"/>
  <c r="R164"/>
  <c r="T173"/>
  <c r="T172"/>
  <c r="P178"/>
  <c r="T178"/>
  <c r="P184"/>
  <c r="BK125"/>
  <c r="R125"/>
  <c r="P148"/>
  <c r="BK153"/>
  <c r="J153"/>
  <c r="J98"/>
  <c r="R153"/>
  <c r="T164"/>
  <c r="BK173"/>
  <c r="J173"/>
  <c r="J102"/>
  <c r="R173"/>
  <c r="R172"/>
  <c r="BK178"/>
  <c r="J178"/>
  <c r="J104"/>
  <c r="R178"/>
  <c r="BK184"/>
  <c r="J184"/>
  <c r="J105"/>
  <c r="R184"/>
  <c r="T184"/>
  <c r="BK161"/>
  <c r="J161"/>
  <c r="J99"/>
  <c r="J87"/>
  <c r="F90"/>
  <c r="J90"/>
  <c r="F119"/>
  <c r="BE126"/>
  <c r="BE129"/>
  <c r="BE133"/>
  <c r="BE136"/>
  <c r="BE142"/>
  <c r="BE154"/>
  <c r="BE156"/>
  <c r="BE162"/>
  <c r="BE165"/>
  <c r="J89"/>
  <c r="BE149"/>
  <c r="BE151"/>
  <c r="BE158"/>
  <c r="BE169"/>
  <c r="BE174"/>
  <c r="BE175"/>
  <c r="BE179"/>
  <c r="BE180"/>
  <c r="BE181"/>
  <c r="BE182"/>
  <c r="BE183"/>
  <c r="BE185"/>
  <c r="BE186"/>
  <c r="F35"/>
  <c i="1" r="BD95"/>
  <c r="BD94"/>
  <c r="W33"/>
  <c i="2" r="F32"/>
  <c i="1" r="BA95"/>
  <c r="BA94"/>
  <c r="W30"/>
  <c i="2" r="J32"/>
  <c i="1" r="AW95"/>
  <c i="2" r="F34"/>
  <c i="1" r="BC95"/>
  <c r="BC94"/>
  <c r="W32"/>
  <c i="2" r="F33"/>
  <c i="1" r="BB95"/>
  <c r="BB94"/>
  <c r="W31"/>
  <c i="2" l="1" r="R177"/>
  <c r="BK124"/>
  <c r="J124"/>
  <c r="J95"/>
  <c r="P177"/>
  <c r="R124"/>
  <c r="R123"/>
  <c r="T177"/>
  <c r="T124"/>
  <c r="T123"/>
  <c r="P123"/>
  <c i="1" r="AU95"/>
  <c i="2" r="J125"/>
  <c r="J96"/>
  <c r="BK172"/>
  <c r="J172"/>
  <c r="J101"/>
  <c r="BK177"/>
  <c r="J177"/>
  <c r="J103"/>
  <c i="1" r="AU94"/>
  <c r="AY94"/>
  <c r="AX94"/>
  <c r="AW94"/>
  <c r="AK30"/>
  <c i="2" r="F31"/>
  <c i="1" r="AZ95"/>
  <c r="AZ94"/>
  <c r="W29"/>
  <c i="2" r="J31"/>
  <c i="1" r="AV95"/>
  <c r="AT95"/>
  <c i="2" l="1" r="BK123"/>
  <c r="J123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<sst xmlns="http://schemas.openxmlformats.org/spreadsheetml/2006/main">
  <si>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</si>
  <si>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</si>
  <si>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</si>
  <si>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</si>
  <si>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</si>
  <si>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{27051a02-82d5-4d51-a7fc-582afa32cbbf}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</si>
  <si>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</si>
  <si>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</si>
  <si>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</si>
  <si>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</si>
  <si>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</si>
  <si>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</si>
  <si>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</si>
  <si>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</si>
  <si>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</si>
  <si>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</si>
  <si>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</si>
  <si>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Jihozápad 2.část</t>
  </si>
  <si>
    <t>KSO:</t>
  </si>
  <si>
    <t>CC-CZ:</t>
  </si>
  <si>
    <t>Místo:</t>
  </si>
  <si>
    <t>Šluknov</t>
  </si>
  <si>
    <t>Datum:</t>
  </si>
  <si>
    <t>27. 1. 2024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</si>
  <si>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</si>
  <si>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</si>
  <si>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</si>
  <si>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</si>
  <si>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</si>
  <si>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</si>
  <si>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</si>
  <si>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</si>
  <si>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</si>
  <si>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</si>
  <si>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</si>
  <si>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</si>
  <si>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</si>
  <si>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</si>
  <si>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</si>
  <si>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</si>
  <si>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</si>
  <si>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</si>
  <si>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</si>
  <si>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</si>
  <si>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</si>
  <si>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</si>
  <si>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</si>
  <si>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</si>
  <si>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</si>
  <si>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</si>
  <si>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</si>
  <si>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</si>
  <si>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</si>
  <si>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</si>
  <si>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</si>
  <si>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</si>
  <si>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</si>
  <si>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</si>
  <si>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</si>
  <si>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</si>
  <si>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</si>
  <si>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</si>
  <si>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</si>
  <si>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</si>
  <si>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</si>
  <si>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</si>
  <si>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</si>
  <si>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</si>
  <si>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</si>
  <si>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</si>
  <si>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</si>
  <si>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</si>
  <si>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</si>
  <si>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</si>
  <si>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</si>
  <si>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</si>
  <si>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</si>
  <si>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</si>
  <si>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</si>
  <si>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</si>
  <si>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</si>
  <si>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</si>
  <si>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</si>
  <si>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</si>
  <si>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</si>
  <si>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</si>
  <si>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</si>
  <si>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</si>
  <si>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</si>
  <si>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</si>
  <si>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</si>
  <si>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</si>
  <si>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</si>
  <si>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</si>
  <si>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</si>
  <si>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</si>
  <si>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</si>
  <si>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</si>
  <si>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</si>
  <si>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</si>
  <si>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</si>
  <si>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</si>
  <si>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</si>
  <si>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</si>
  <si>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</si>
  <si>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</si>
  <si>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</si>
  <si>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</si>
  <si>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</si>
  <si>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</si>
  <si>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</si>
  <si>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</si>
  <si>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</si>
  <si>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</si>
  <si>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</si>
  <si>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</si>
  <si>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</si>
  <si>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</si>
  <si>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122151103</t>
  </si>
  <si>
    <t>Odkopávky a prokopávky nezapažené v hornině třídy těžitelnosti I skupiny 1 a 2 objem do 100 m3 strojně</t>
  </si>
  <si>
    <t>m3</t>
  </si>
  <si>
    <t>4</t>
  </si>
  <si>
    <t>-2103557803</t>
  </si>
  <si>
    <t>Online PSC</t>
  </si>
  <si>
    <t>https://podminky.urs.cz/item/CS_URS_2024_01/122151103</t>
  </si>
  <si>
    <t>VV</t>
  </si>
  <si>
    <t>112*5,6*0,47</t>
  </si>
  <si>
    <t>132151102</t>
  </si>
  <si>
    <t>Hloubení rýh nezapažených š do 800 mm v hornině třídy těžitelnosti I skupiny 1 a 2 objem do 50 m3 strojně</t>
  </si>
  <si>
    <t>-795587128</t>
  </si>
  <si>
    <t>9*0,3*0,7</t>
  </si>
  <si>
    <t>110*0,2*0,4</t>
  </si>
  <si>
    <t>Součet</t>
  </si>
  <si>
    <t>132212131</t>
  </si>
  <si>
    <t>Hloubení nezapažených rýh šířky do 800 mm v soudržných horninách třídy těžitelnosti I skupiny 3 ručně</t>
  </si>
  <si>
    <t>64</t>
  </si>
  <si>
    <t>1440303861</t>
  </si>
  <si>
    <t>https://podminky.urs.cz/item/CS_URS_2024_01/132212131</t>
  </si>
  <si>
    <t>6*0,3*0,7</t>
  </si>
  <si>
    <t>19</t>
  </si>
  <si>
    <t>162551107</t>
  </si>
  <si>
    <t>Vodorovné přemístění přes 2 000 do 2500 m výkopku/sypaniny z horniny třídy těžitelnosti I skupiny 1 až 3</t>
  </si>
  <si>
    <t>665707931</t>
  </si>
  <si>
    <t>https://podminky.urs.cz/item/CS_URS_2024_01/162551107</t>
  </si>
  <si>
    <t>17</t>
  </si>
  <si>
    <t>167151111</t>
  </si>
  <si>
    <t>Nakládání výkopku z hornin třídy těžitelnosti I skupiny 1 až 3 přes 100 m3</t>
  </si>
  <si>
    <t>-395879191</t>
  </si>
  <si>
    <t>https://podminky.urs.cz/item/CS_URS_2024_01/167151111</t>
  </si>
  <si>
    <t>Zakládání</t>
  </si>
  <si>
    <t>23</t>
  </si>
  <si>
    <t>212750101</t>
  </si>
  <si>
    <t>Trativod z drenážních trubek PVC-U SN 4 perforace 360° včetně lože otevřený výkop DN 100 pro budovy plocha pro vtékání vody min. 80 cm2/m</t>
  </si>
  <si>
    <t>m</t>
  </si>
  <si>
    <t>2052375274</t>
  </si>
  <si>
    <t>https://podminky.urs.cz/item/CS_URS_2024_01/212750101</t>
  </si>
  <si>
    <t>24</t>
  </si>
  <si>
    <t>M</t>
  </si>
  <si>
    <t>58343930</t>
  </si>
  <si>
    <t>kamenivo drcené hrubé frakce 16/32</t>
  </si>
  <si>
    <t>t</t>
  </si>
  <si>
    <t>8</t>
  </si>
  <si>
    <t>-1615103109</t>
  </si>
  <si>
    <t>110*0,4*0,9</t>
  </si>
  <si>
    <t>5</t>
  </si>
  <si>
    <t>Komunikace pozemní</t>
  </si>
  <si>
    <t>3</t>
  </si>
  <si>
    <t>564841011</t>
  </si>
  <si>
    <t>Podklad ze štěrkodrtě ŠD plochy do 100 m2 tl 120 mm</t>
  </si>
  <si>
    <t>m2</t>
  </si>
  <si>
    <t>-35766800</t>
  </si>
  <si>
    <t>630</t>
  </si>
  <si>
    <t>564851011</t>
  </si>
  <si>
    <t>Podklad ze štěrkodrtě ŠD plochy do 100 m2 tl 150 mm</t>
  </si>
  <si>
    <t>353784287</t>
  </si>
  <si>
    <t>564861011</t>
  </si>
  <si>
    <t>Podklad ze štěrkodrtě ŠD plochy do 100 m2 tl 200 mm</t>
  </si>
  <si>
    <t>25321084</t>
  </si>
  <si>
    <t>P</t>
  </si>
  <si>
    <t>Poznámka k položce:_x000d_
Z celkové výměry je odečten štěrk cca 125 m3, který bude dodán investorem.</t>
  </si>
  <si>
    <t>627-125/0,2</t>
  </si>
  <si>
    <t>9</t>
  </si>
  <si>
    <t>Ostatní konstrukce a práce, bourání</t>
  </si>
  <si>
    <t>6</t>
  </si>
  <si>
    <t>919726121</t>
  </si>
  <si>
    <t>Geotextilie pro ochranu, separaci a filtraci netkaná měrná hm do 200 g/m2</t>
  </si>
  <si>
    <t>-1604204188</t>
  </si>
  <si>
    <t>627*1,05</t>
  </si>
  <si>
    <t>998</t>
  </si>
  <si>
    <t>Přesun hmot</t>
  </si>
  <si>
    <t>7</t>
  </si>
  <si>
    <t>998223011</t>
  </si>
  <si>
    <t>Přesun hmot pro pozemní komunikace s krytem dlážděným</t>
  </si>
  <si>
    <t>1247163374</t>
  </si>
  <si>
    <t>39,6</t>
  </si>
  <si>
    <t>627*0,47*1,8</t>
  </si>
  <si>
    <t>22</t>
  </si>
  <si>
    <t>998225111</t>
  </si>
  <si>
    <t>Přesun hmot pro pozemní komunikace s krytem z kamene, monolitickým betonovým nebo živičným</t>
  </si>
  <si>
    <t>-1997192104</t>
  </si>
  <si>
    <t>https://podminky.urs.cz/item/CS_URS_2024_01/998225111</t>
  </si>
  <si>
    <t>150*1,8</t>
  </si>
  <si>
    <t>PSV</t>
  </si>
  <si>
    <t>Práce a dodávky PSV</t>
  </si>
  <si>
    <t>741</t>
  </si>
  <si>
    <t>Elektroinstalace - silnoproud</t>
  </si>
  <si>
    <t>741110233</t>
  </si>
  <si>
    <t>Montáž trubka pancéřová kovová ohebná D přes 29 do 48 mm uložená pevně</t>
  </si>
  <si>
    <t>-1808326171</t>
  </si>
  <si>
    <t>20</t>
  </si>
  <si>
    <t>741130024</t>
  </si>
  <si>
    <t>Ukončení vodič izolovaný do 10 mm2 na svorkovnici</t>
  </si>
  <si>
    <t>kus</t>
  </si>
  <si>
    <t>-1250112</t>
  </si>
  <si>
    <t>https://podminky.urs.cz/item/CS_URS_2024_01/741130024</t>
  </si>
  <si>
    <t>Práce a dodávky M</t>
  </si>
  <si>
    <t>21-M</t>
  </si>
  <si>
    <t>Elektromontáže</t>
  </si>
  <si>
    <t>34571351</t>
  </si>
  <si>
    <t>trubka elektroinstalační ohebná dvouplášťová korugovaná (chránička) D 41/50mm, HDPE+LDPE</t>
  </si>
  <si>
    <t>256</t>
  </si>
  <si>
    <t>1793652630</t>
  </si>
  <si>
    <t>10</t>
  </si>
  <si>
    <t>210220021</t>
  </si>
  <si>
    <t>Montáž uzemňovacího vedení vodičů FeZn pomocí svorek v zemi páskou do 120 mm2 v průmyslové výstavbě</t>
  </si>
  <si>
    <t>124770230</t>
  </si>
  <si>
    <t>11</t>
  </si>
  <si>
    <t>1030037462</t>
  </si>
  <si>
    <t>Pásek 30x3,5mm, FeZn, Z500 (500g/m2) Pevná délka role: 25m</t>
  </si>
  <si>
    <t>128</t>
  </si>
  <si>
    <t>1153483066</t>
  </si>
  <si>
    <t>210812033</t>
  </si>
  <si>
    <t>Montáž kabelu Cu plného nebo laněného do 1 kV žíly 4x6 až 10 mm2 (např. CYKY) bez ukončení uloženého volně nebo v liště</t>
  </si>
  <si>
    <t>-1612788194</t>
  </si>
  <si>
    <t>13</t>
  </si>
  <si>
    <t>34111076</t>
  </si>
  <si>
    <t>kabel instalační jádro Cu plné izolace PVC plášť PVC 450/750V (CYKY) 4x10mm2</t>
  </si>
  <si>
    <t>-1848597126</t>
  </si>
  <si>
    <t>46-M</t>
  </si>
  <si>
    <t>Zemní práce při extr.mont.pracích</t>
  </si>
  <si>
    <t>14</t>
  </si>
  <si>
    <t>460461313</t>
  </si>
  <si>
    <t>Zásyp kabelových rýh strojně se zhutněním š 50 cm hl 100 cm v hornině tř II skupiny 4 v omezeném prostoru</t>
  </si>
  <si>
    <t>1616931624</t>
  </si>
  <si>
    <t>15</t>
  </si>
  <si>
    <t>460671113</t>
  </si>
  <si>
    <t>Výstražná fólie pro krytí kabelů šířky 34 cm</t>
  </si>
  <si>
    <t>-1314220421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</si>
</sst>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3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62551107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212750101" TargetMode="External" /><Relationship Id="rId6" Type="http://schemas.openxmlformats.org/officeDocument/2006/relationships/hyperlink" Target="https://podminky.urs.cz/item/CS_URS_2024_01/998225111" TargetMode="External" /><Relationship Id="rId7" Type="http://schemas.openxmlformats.org/officeDocument/2006/relationships/hyperlink" Target="https://podminky.urs.cz/item/CS_URS_2024_01/741130024" TargetMode="External" /><Relationship Id="rId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Jihozápad 2.část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27. 1. 2024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'202401 - Komunikace Jihoz...'!J28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'202401 - Komunikace Jihoz...'!P123</f>
        <v>0</v>
      </c>
      <c r="AV95" s="126">
        <f>'202401 - Komunikace Jihoz...'!J31</f>
        <v>0</v>
      </c>
      <c r="AW95" s="126">
        <f>'202401 - Komunikace Jihoz...'!J32</f>
        <v>0</v>
      </c>
      <c r="AX95" s="126">
        <f>'202401 - Komunikace Jihoz...'!J33</f>
        <v>0</v>
      </c>
      <c r="AY95" s="126">
        <f>'202401 - Komunikace Jihoz...'!J34</f>
        <v>0</v>
      </c>
      <c r="AZ95" s="126">
        <f>'202401 - Komunikace Jihoz...'!F31</f>
        <v>0</v>
      </c>
      <c r="BA95" s="126">
        <f>'202401 - Komunikace Jihoz...'!F32</f>
        <v>0</v>
      </c>
      <c r="BB95" s="126">
        <f>'202401 - Komunikace Jihoz...'!F33</f>
        <v>0</v>
      </c>
      <c r="BC95" s="126">
        <f>'202401 - Komunikace Jihoz...'!F34</f>
        <v>0</v>
      </c>
      <c r="BD95" s="128">
        <f>'202401 - Komunikace Jihoz...'!F35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jk6rHUTZAoaZJ9EJggu0BOOz0P+PiywCRKyziroeu89nV+5VNwLMpDsnbYQrtBI+cOwFVFfaRkWSdOjsFBQdJw==" hashValue="dduqKmZ4v7fegMiF1yhqpgQDBt4L9qfWX4Qs1DbidyadawLQ2rIJG663X0qcTb96MUPPH9yoJZ7jSpitO7k7N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1 - Komunikace Jih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27. 1. 2024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ROUND(J123,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ROUND((SUM(BE123:BE186)),  2)</f>
        <v>0</v>
      </c>
      <c r="G31" s="37"/>
      <c r="H31" s="37"/>
      <c r="I31" s="148">
        <v>0.20999999999999999</v>
      </c>
      <c r="J31" s="147">
        <f>ROUND(((SUM(BE123:BE186))*I31),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ROUND((SUM(BF123:BF186)),  2)</f>
        <v>0</v>
      </c>
      <c r="G32" s="37"/>
      <c r="H32" s="37"/>
      <c r="I32" s="148">
        <v>0.12</v>
      </c>
      <c r="J32" s="147">
        <f>ROUND(((SUM(BF123:BF186))*I32),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ROUND((SUM(BG123:BG186)),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ROUND((SUM(BH123:BH186)),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ROUND((SUM(BI123:BI186)),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Komunikace Jihozápad 2.část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31" t="s">
        <v>22</v>
      </c>
      <c r="J87" s="78" t="str">
        <f>IF(J10="","",J10)</f>
        <v>27. 1. 2024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J123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J124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J125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90</v>
      </c>
      <c r="E97" s="180"/>
      <c r="F97" s="180"/>
      <c r="G97" s="180"/>
      <c r="H97" s="180"/>
      <c r="I97" s="180"/>
      <c r="J97" s="181">
        <f>J148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91</v>
      </c>
      <c r="E98" s="180"/>
      <c r="F98" s="180"/>
      <c r="G98" s="180"/>
      <c r="H98" s="180"/>
      <c r="I98" s="180"/>
      <c r="J98" s="181">
        <f>J153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92</v>
      </c>
      <c r="E99" s="180"/>
      <c r="F99" s="180"/>
      <c r="G99" s="180"/>
      <c r="H99" s="180"/>
      <c r="I99" s="180"/>
      <c r="J99" s="181">
        <f>J161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J164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94</v>
      </c>
      <c r="E101" s="174"/>
      <c r="F101" s="174"/>
      <c r="G101" s="174"/>
      <c r="H101" s="174"/>
      <c r="I101" s="174"/>
      <c r="J101" s="175">
        <f>J172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95</v>
      </c>
      <c r="E102" s="180"/>
      <c r="F102" s="180"/>
      <c r="G102" s="180"/>
      <c r="H102" s="180"/>
      <c r="I102" s="180"/>
      <c r="J102" s="181">
        <f>J173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96</v>
      </c>
      <c r="E103" s="174"/>
      <c r="F103" s="174"/>
      <c r="G103" s="174"/>
      <c r="H103" s="174"/>
      <c r="I103" s="174"/>
      <c r="J103" s="175">
        <f>J177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7"/>
      <c r="C104" s="178"/>
      <c r="D104" s="179" t="s">
        <v>97</v>
      </c>
      <c r="E104" s="180"/>
      <c r="F104" s="180"/>
      <c r="G104" s="180"/>
      <c r="H104" s="180"/>
      <c r="I104" s="180"/>
      <c r="J104" s="181">
        <f>J178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98</v>
      </c>
      <c r="E105" s="180"/>
      <c r="F105" s="180"/>
      <c r="G105" s="180"/>
      <c r="H105" s="180"/>
      <c r="I105" s="180"/>
      <c r="J105" s="181">
        <f>J184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99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E7</f>
        <v>Komunikace Jihozápad 2.část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F10</f>
        <v>Šluknov</v>
      </c>
      <c r="G117" s="39"/>
      <c r="H117" s="39"/>
      <c r="I117" s="31" t="s">
        <v>22</v>
      </c>
      <c r="J117" s="78" t="str">
        <f>IF(J10="","",J10)</f>
        <v>27. 1. 2024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E13</f>
        <v xml:space="preserve"> </v>
      </c>
      <c r="G119" s="39"/>
      <c r="H119" s="39"/>
      <c r="I119" s="31" t="s">
        <v>30</v>
      </c>
      <c r="J119" s="35" t="str">
        <f>E19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IF(E16="","",E16)</f>
        <v>Vyplň údaj</v>
      </c>
      <c r="G120" s="39"/>
      <c r="H120" s="39"/>
      <c r="I120" s="31" t="s">
        <v>32</v>
      </c>
      <c r="J120" s="35" t="str">
        <f>E22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83"/>
      <c r="B122" s="184"/>
      <c r="C122" s="185" t="s">
        <v>100</v>
      </c>
      <c r="D122" s="186" t="s">
        <v>59</v>
      </c>
      <c r="E122" s="186" t="s">
        <v>55</v>
      </c>
      <c r="F122" s="186" t="s">
        <v>56</v>
      </c>
      <c r="G122" s="186" t="s">
        <v>101</v>
      </c>
      <c r="H122" s="186" t="s">
        <v>102</v>
      </c>
      <c r="I122" s="186" t="s">
        <v>103</v>
      </c>
      <c r="J122" s="187" t="s">
        <v>85</v>
      </c>
      <c r="K122" s="188" t="s">
        <v>104</v>
      </c>
      <c r="L122" s="189"/>
      <c r="M122" s="99" t="s">
        <v>1</v>
      </c>
      <c r="N122" s="100" t="s">
        <v>38</v>
      </c>
      <c r="O122" s="100" t="s">
        <v>105</v>
      </c>
      <c r="P122" s="100" t="s">
        <v>106</v>
      </c>
      <c r="Q122" s="100" t="s">
        <v>107</v>
      </c>
      <c r="R122" s="100" t="s">
        <v>108</v>
      </c>
      <c r="S122" s="100" t="s">
        <v>109</v>
      </c>
      <c r="T122" s="101" t="s">
        <v>110</v>
      </c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</row>
    <row r="123" s="2" customFormat="1" ht="22.8" customHeight="1">
      <c r="A123" s="37"/>
      <c r="B123" s="38"/>
      <c r="C123" s="106" t="s">
        <v>111</v>
      </c>
      <c r="D123" s="39"/>
      <c r="E123" s="39"/>
      <c r="F123" s="39"/>
      <c r="G123" s="39"/>
      <c r="H123" s="39"/>
      <c r="I123" s="39"/>
      <c r="J123" s="190">
        <f>BK123</f>
        <v>0</v>
      </c>
      <c r="K123" s="39"/>
      <c r="L123" s="43"/>
      <c r="M123" s="102"/>
      <c r="N123" s="191"/>
      <c r="O123" s="103"/>
      <c r="P123" s="192">
        <f>P124+P172+P177</f>
        <v>0</v>
      </c>
      <c r="Q123" s="103"/>
      <c r="R123" s="192">
        <f>R124+R172+R177</f>
        <v>62.437206000000003</v>
      </c>
      <c r="S123" s="103"/>
      <c r="T123" s="193">
        <f>T124+T172+T177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87</v>
      </c>
      <c r="BK123" s="194">
        <f>BK124+BK172+BK177</f>
        <v>0</v>
      </c>
    </row>
    <row r="124" s="12" customFormat="1" ht="25.92" customHeight="1">
      <c r="A124" s="12"/>
      <c r="B124" s="195"/>
      <c r="C124" s="196"/>
      <c r="D124" s="197" t="s">
        <v>73</v>
      </c>
      <c r="E124" s="198" t="s">
        <v>112</v>
      </c>
      <c r="F124" s="198" t="s">
        <v>113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P125+P148+P153+P161+P164</f>
        <v>0</v>
      </c>
      <c r="Q124" s="203"/>
      <c r="R124" s="204">
        <f>R125+R148+R153+R161+R164</f>
        <v>62.321006000000004</v>
      </c>
      <c r="S124" s="203"/>
      <c r="T124" s="205">
        <f>T125+T148+T153+T161+T164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79</v>
      </c>
      <c r="AT124" s="207" t="s">
        <v>73</v>
      </c>
      <c r="AU124" s="207" t="s">
        <v>74</v>
      </c>
      <c r="AY124" s="206" t="s">
        <v>114</v>
      </c>
      <c r="BK124" s="208">
        <f>BK125+BK148+BK153+BK161+BK164</f>
        <v>0</v>
      </c>
    </row>
    <row r="125" s="12" customFormat="1" ht="22.8" customHeight="1">
      <c r="A125" s="12"/>
      <c r="B125" s="195"/>
      <c r="C125" s="196"/>
      <c r="D125" s="197" t="s">
        <v>73</v>
      </c>
      <c r="E125" s="209" t="s">
        <v>79</v>
      </c>
      <c r="F125" s="209" t="s">
        <v>115</v>
      </c>
      <c r="G125" s="196"/>
      <c r="H125" s="196"/>
      <c r="I125" s="199"/>
      <c r="J125" s="210">
        <f>BK125</f>
        <v>0</v>
      </c>
      <c r="K125" s="196"/>
      <c r="L125" s="201"/>
      <c r="M125" s="202"/>
      <c r="N125" s="203"/>
      <c r="O125" s="203"/>
      <c r="P125" s="204">
        <f>SUM(P126:P147)</f>
        <v>0</v>
      </c>
      <c r="Q125" s="203"/>
      <c r="R125" s="204">
        <f>SUM(R126:R147)</f>
        <v>0</v>
      </c>
      <c r="S125" s="203"/>
      <c r="T125" s="205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79</v>
      </c>
      <c r="AT125" s="207" t="s">
        <v>73</v>
      </c>
      <c r="AU125" s="207" t="s">
        <v>79</v>
      </c>
      <c r="AY125" s="206" t="s">
        <v>114</v>
      </c>
      <c r="BK125" s="208">
        <f>SUM(BK126:BK147)</f>
        <v>0</v>
      </c>
    </row>
    <row r="126" s="2" customFormat="1" ht="33" customHeight="1">
      <c r="A126" s="37"/>
      <c r="B126" s="38"/>
      <c r="C126" s="211" t="s">
        <v>116</v>
      </c>
      <c r="D126" s="211" t="s">
        <v>117</v>
      </c>
      <c r="E126" s="212" t="s">
        <v>118</v>
      </c>
      <c r="F126" s="213" t="s">
        <v>119</v>
      </c>
      <c r="G126" s="214" t="s">
        <v>120</v>
      </c>
      <c r="H126" s="215">
        <v>294.78399999999999</v>
      </c>
      <c r="I126" s="216"/>
      <c r="J126" s="217">
        <f>ROUND(I126*H126,2)</f>
        <v>0</v>
      </c>
      <c r="K126" s="218"/>
      <c r="L126" s="43"/>
      <c r="M126" s="219" t="s">
        <v>1</v>
      </c>
      <c r="N126" s="220" t="s">
        <v>39</v>
      </c>
      <c r="O126" s="90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3" t="s">
        <v>121</v>
      </c>
      <c r="AT126" s="223" t="s">
        <v>117</v>
      </c>
      <c r="AU126" s="223" t="s">
        <v>81</v>
      </c>
      <c r="AY126" s="16" t="s">
        <v>114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6" t="s">
        <v>79</v>
      </c>
      <c r="BK126" s="224">
        <f>ROUND(I126*H126,2)</f>
        <v>0</v>
      </c>
      <c r="BL126" s="16" t="s">
        <v>121</v>
      </c>
      <c r="BM126" s="223" t="s">
        <v>122</v>
      </c>
    </row>
    <row r="127" s="2" customFormat="1">
      <c r="A127" s="37"/>
      <c r="B127" s="38"/>
      <c r="C127" s="39"/>
      <c r="D127" s="225" t="s">
        <v>123</v>
      </c>
      <c r="E127" s="39"/>
      <c r="F127" s="226" t="s">
        <v>124</v>
      </c>
      <c r="G127" s="39"/>
      <c r="H127" s="39"/>
      <c r="I127" s="227"/>
      <c r="J127" s="39"/>
      <c r="K127" s="39"/>
      <c r="L127" s="43"/>
      <c r="M127" s="228"/>
      <c r="N127" s="229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123</v>
      </c>
      <c r="AU127" s="16" t="s">
        <v>81</v>
      </c>
    </row>
    <row r="128" s="13" customFormat="1">
      <c r="A128" s="13"/>
      <c r="B128" s="230"/>
      <c r="C128" s="231"/>
      <c r="D128" s="232" t="s">
        <v>125</v>
      </c>
      <c r="E128" s="233" t="s">
        <v>1</v>
      </c>
      <c r="F128" s="234" t="s">
        <v>126</v>
      </c>
      <c r="G128" s="231"/>
      <c r="H128" s="235">
        <v>294.78399999999999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125</v>
      </c>
      <c r="AU128" s="241" t="s">
        <v>81</v>
      </c>
      <c r="AV128" s="13" t="s">
        <v>81</v>
      </c>
      <c r="AW128" s="13" t="s">
        <v>31</v>
      </c>
      <c r="AX128" s="13" t="s">
        <v>79</v>
      </c>
      <c r="AY128" s="241" t="s">
        <v>114</v>
      </c>
    </row>
    <row r="129" s="2" customFormat="1" ht="33" customHeight="1">
      <c r="A129" s="37"/>
      <c r="B129" s="38"/>
      <c r="C129" s="211" t="s">
        <v>79</v>
      </c>
      <c r="D129" s="211" t="s">
        <v>117</v>
      </c>
      <c r="E129" s="212" t="s">
        <v>127</v>
      </c>
      <c r="F129" s="213" t="s">
        <v>128</v>
      </c>
      <c r="G129" s="214" t="s">
        <v>120</v>
      </c>
      <c r="H129" s="215">
        <v>10.69</v>
      </c>
      <c r="I129" s="216"/>
      <c r="J129" s="217">
        <f>ROUND(I129*H129,2)</f>
        <v>0</v>
      </c>
      <c r="K129" s="218"/>
      <c r="L129" s="43"/>
      <c r="M129" s="219" t="s">
        <v>1</v>
      </c>
      <c r="N129" s="220" t="s">
        <v>39</v>
      </c>
      <c r="O129" s="90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3" t="s">
        <v>121</v>
      </c>
      <c r="AT129" s="223" t="s">
        <v>117</v>
      </c>
      <c r="AU129" s="223" t="s">
        <v>81</v>
      </c>
      <c r="AY129" s="16" t="s">
        <v>114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6" t="s">
        <v>79</v>
      </c>
      <c r="BK129" s="224">
        <f>ROUND(I129*H129,2)</f>
        <v>0</v>
      </c>
      <c r="BL129" s="16" t="s">
        <v>121</v>
      </c>
      <c r="BM129" s="223" t="s">
        <v>129</v>
      </c>
    </row>
    <row r="130" s="13" customFormat="1">
      <c r="A130" s="13"/>
      <c r="B130" s="230"/>
      <c r="C130" s="231"/>
      <c r="D130" s="232" t="s">
        <v>125</v>
      </c>
      <c r="E130" s="233" t="s">
        <v>1</v>
      </c>
      <c r="F130" s="234" t="s">
        <v>130</v>
      </c>
      <c r="G130" s="231"/>
      <c r="H130" s="235">
        <v>1.8899999999999999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125</v>
      </c>
      <c r="AU130" s="241" t="s">
        <v>81</v>
      </c>
      <c r="AV130" s="13" t="s">
        <v>81</v>
      </c>
      <c r="AW130" s="13" t="s">
        <v>31</v>
      </c>
      <c r="AX130" s="13" t="s">
        <v>74</v>
      </c>
      <c r="AY130" s="241" t="s">
        <v>114</v>
      </c>
    </row>
    <row r="131" s="13" customFormat="1">
      <c r="A131" s="13"/>
      <c r="B131" s="230"/>
      <c r="C131" s="231"/>
      <c r="D131" s="232" t="s">
        <v>125</v>
      </c>
      <c r="E131" s="233" t="s">
        <v>1</v>
      </c>
      <c r="F131" s="234" t="s">
        <v>131</v>
      </c>
      <c r="G131" s="231"/>
      <c r="H131" s="235">
        <v>8.8000000000000007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125</v>
      </c>
      <c r="AU131" s="241" t="s">
        <v>81</v>
      </c>
      <c r="AV131" s="13" t="s">
        <v>81</v>
      </c>
      <c r="AW131" s="13" t="s">
        <v>31</v>
      </c>
      <c r="AX131" s="13" t="s">
        <v>74</v>
      </c>
      <c r="AY131" s="241" t="s">
        <v>114</v>
      </c>
    </row>
    <row r="132" s="14" customFormat="1">
      <c r="A132" s="14"/>
      <c r="B132" s="242"/>
      <c r="C132" s="243"/>
      <c r="D132" s="232" t="s">
        <v>125</v>
      </c>
      <c r="E132" s="244" t="s">
        <v>1</v>
      </c>
      <c r="F132" s="245" t="s">
        <v>132</v>
      </c>
      <c r="G132" s="243"/>
      <c r="H132" s="246">
        <v>10.690000000000001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125</v>
      </c>
      <c r="AU132" s="252" t="s">
        <v>81</v>
      </c>
      <c r="AV132" s="14" t="s">
        <v>121</v>
      </c>
      <c r="AW132" s="14" t="s">
        <v>31</v>
      </c>
      <c r="AX132" s="14" t="s">
        <v>79</v>
      </c>
      <c r="AY132" s="252" t="s">
        <v>114</v>
      </c>
    </row>
    <row r="133" s="2" customFormat="1" ht="33" customHeight="1">
      <c r="A133" s="37"/>
      <c r="B133" s="38"/>
      <c r="C133" s="211" t="s">
        <v>7</v>
      </c>
      <c r="D133" s="211" t="s">
        <v>117</v>
      </c>
      <c r="E133" s="212" t="s">
        <v>133</v>
      </c>
      <c r="F133" s="213" t="s">
        <v>134</v>
      </c>
      <c r="G133" s="214" t="s">
        <v>120</v>
      </c>
      <c r="H133" s="215">
        <v>1.26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39</v>
      </c>
      <c r="O133" s="90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135</v>
      </c>
      <c r="AT133" s="223" t="s">
        <v>117</v>
      </c>
      <c r="AU133" s="223" t="s">
        <v>81</v>
      </c>
      <c r="AY133" s="16" t="s">
        <v>114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79</v>
      </c>
      <c r="BK133" s="224">
        <f>ROUND(I133*H133,2)</f>
        <v>0</v>
      </c>
      <c r="BL133" s="16" t="s">
        <v>135</v>
      </c>
      <c r="BM133" s="223" t="s">
        <v>136</v>
      </c>
    </row>
    <row r="134" s="2" customFormat="1">
      <c r="A134" s="37"/>
      <c r="B134" s="38"/>
      <c r="C134" s="39"/>
      <c r="D134" s="225" t="s">
        <v>123</v>
      </c>
      <c r="E134" s="39"/>
      <c r="F134" s="226" t="s">
        <v>137</v>
      </c>
      <c r="G134" s="39"/>
      <c r="H134" s="39"/>
      <c r="I134" s="227"/>
      <c r="J134" s="39"/>
      <c r="K134" s="39"/>
      <c r="L134" s="43"/>
      <c r="M134" s="228"/>
      <c r="N134" s="229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81</v>
      </c>
    </row>
    <row r="135" s="13" customFormat="1">
      <c r="A135" s="13"/>
      <c r="B135" s="230"/>
      <c r="C135" s="231"/>
      <c r="D135" s="232" t="s">
        <v>125</v>
      </c>
      <c r="E135" s="233" t="s">
        <v>1</v>
      </c>
      <c r="F135" s="234" t="s">
        <v>138</v>
      </c>
      <c r="G135" s="231"/>
      <c r="H135" s="235">
        <v>1.26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125</v>
      </c>
      <c r="AU135" s="241" t="s">
        <v>81</v>
      </c>
      <c r="AV135" s="13" t="s">
        <v>81</v>
      </c>
      <c r="AW135" s="13" t="s">
        <v>31</v>
      </c>
      <c r="AX135" s="13" t="s">
        <v>79</v>
      </c>
      <c r="AY135" s="241" t="s">
        <v>114</v>
      </c>
    </row>
    <row r="136" s="2" customFormat="1" ht="37.8" customHeight="1">
      <c r="A136" s="37"/>
      <c r="B136" s="38"/>
      <c r="C136" s="211" t="s">
        <v>139</v>
      </c>
      <c r="D136" s="211" t="s">
        <v>117</v>
      </c>
      <c r="E136" s="212" t="s">
        <v>140</v>
      </c>
      <c r="F136" s="213" t="s">
        <v>141</v>
      </c>
      <c r="G136" s="214" t="s">
        <v>120</v>
      </c>
      <c r="H136" s="215">
        <v>305.47399999999999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39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121</v>
      </c>
      <c r="AT136" s="223" t="s">
        <v>117</v>
      </c>
      <c r="AU136" s="223" t="s">
        <v>81</v>
      </c>
      <c r="AY136" s="16" t="s">
        <v>114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79</v>
      </c>
      <c r="BK136" s="224">
        <f>ROUND(I136*H136,2)</f>
        <v>0</v>
      </c>
      <c r="BL136" s="16" t="s">
        <v>121</v>
      </c>
      <c r="BM136" s="223" t="s">
        <v>142</v>
      </c>
    </row>
    <row r="137" s="2" customFormat="1">
      <c r="A137" s="37"/>
      <c r="B137" s="38"/>
      <c r="C137" s="39"/>
      <c r="D137" s="225" t="s">
        <v>123</v>
      </c>
      <c r="E137" s="39"/>
      <c r="F137" s="226" t="s">
        <v>143</v>
      </c>
      <c r="G137" s="39"/>
      <c r="H137" s="39"/>
      <c r="I137" s="227"/>
      <c r="J137" s="39"/>
      <c r="K137" s="39"/>
      <c r="L137" s="43"/>
      <c r="M137" s="228"/>
      <c r="N137" s="229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123</v>
      </c>
      <c r="AU137" s="16" t="s">
        <v>81</v>
      </c>
    </row>
    <row r="138" s="13" customFormat="1">
      <c r="A138" s="13"/>
      <c r="B138" s="230"/>
      <c r="C138" s="231"/>
      <c r="D138" s="232" t="s">
        <v>125</v>
      </c>
      <c r="E138" s="233" t="s">
        <v>1</v>
      </c>
      <c r="F138" s="234" t="s">
        <v>126</v>
      </c>
      <c r="G138" s="231"/>
      <c r="H138" s="235">
        <v>294.78399999999999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125</v>
      </c>
      <c r="AU138" s="241" t="s">
        <v>81</v>
      </c>
      <c r="AV138" s="13" t="s">
        <v>81</v>
      </c>
      <c r="AW138" s="13" t="s">
        <v>31</v>
      </c>
      <c r="AX138" s="13" t="s">
        <v>74</v>
      </c>
      <c r="AY138" s="241" t="s">
        <v>114</v>
      </c>
    </row>
    <row r="139" s="13" customFormat="1">
      <c r="A139" s="13"/>
      <c r="B139" s="230"/>
      <c r="C139" s="231"/>
      <c r="D139" s="232" t="s">
        <v>125</v>
      </c>
      <c r="E139" s="233" t="s">
        <v>1</v>
      </c>
      <c r="F139" s="234" t="s">
        <v>130</v>
      </c>
      <c r="G139" s="231"/>
      <c r="H139" s="235">
        <v>1.8899999999999999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125</v>
      </c>
      <c r="AU139" s="241" t="s">
        <v>81</v>
      </c>
      <c r="AV139" s="13" t="s">
        <v>81</v>
      </c>
      <c r="AW139" s="13" t="s">
        <v>31</v>
      </c>
      <c r="AX139" s="13" t="s">
        <v>74</v>
      </c>
      <c r="AY139" s="241" t="s">
        <v>114</v>
      </c>
    </row>
    <row r="140" s="13" customFormat="1">
      <c r="A140" s="13"/>
      <c r="B140" s="230"/>
      <c r="C140" s="231"/>
      <c r="D140" s="232" t="s">
        <v>125</v>
      </c>
      <c r="E140" s="233" t="s">
        <v>1</v>
      </c>
      <c r="F140" s="234" t="s">
        <v>131</v>
      </c>
      <c r="G140" s="231"/>
      <c r="H140" s="235">
        <v>8.8000000000000007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125</v>
      </c>
      <c r="AU140" s="241" t="s">
        <v>81</v>
      </c>
      <c r="AV140" s="13" t="s">
        <v>81</v>
      </c>
      <c r="AW140" s="13" t="s">
        <v>31</v>
      </c>
      <c r="AX140" s="13" t="s">
        <v>74</v>
      </c>
      <c r="AY140" s="241" t="s">
        <v>114</v>
      </c>
    </row>
    <row r="141" s="14" customFormat="1">
      <c r="A141" s="14"/>
      <c r="B141" s="242"/>
      <c r="C141" s="243"/>
      <c r="D141" s="232" t="s">
        <v>125</v>
      </c>
      <c r="E141" s="244" t="s">
        <v>1</v>
      </c>
      <c r="F141" s="245" t="s">
        <v>132</v>
      </c>
      <c r="G141" s="243"/>
      <c r="H141" s="246">
        <v>305.47399999999999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125</v>
      </c>
      <c r="AU141" s="252" t="s">
        <v>81</v>
      </c>
      <c r="AV141" s="14" t="s">
        <v>121</v>
      </c>
      <c r="AW141" s="14" t="s">
        <v>31</v>
      </c>
      <c r="AX141" s="14" t="s">
        <v>79</v>
      </c>
      <c r="AY141" s="252" t="s">
        <v>114</v>
      </c>
    </row>
    <row r="142" s="2" customFormat="1" ht="24.15" customHeight="1">
      <c r="A142" s="37"/>
      <c r="B142" s="38"/>
      <c r="C142" s="211" t="s">
        <v>144</v>
      </c>
      <c r="D142" s="211" t="s">
        <v>117</v>
      </c>
      <c r="E142" s="212" t="s">
        <v>145</v>
      </c>
      <c r="F142" s="213" t="s">
        <v>146</v>
      </c>
      <c r="G142" s="214" t="s">
        <v>120</v>
      </c>
      <c r="H142" s="215">
        <v>305.47399999999999</v>
      </c>
      <c r="I142" s="216"/>
      <c r="J142" s="217">
        <f>ROUND(I142*H142,2)</f>
        <v>0</v>
      </c>
      <c r="K142" s="218"/>
      <c r="L142" s="43"/>
      <c r="M142" s="219" t="s">
        <v>1</v>
      </c>
      <c r="N142" s="220" t="s">
        <v>39</v>
      </c>
      <c r="O142" s="90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3" t="s">
        <v>121</v>
      </c>
      <c r="AT142" s="223" t="s">
        <v>117</v>
      </c>
      <c r="AU142" s="223" t="s">
        <v>81</v>
      </c>
      <c r="AY142" s="16" t="s">
        <v>114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6" t="s">
        <v>79</v>
      </c>
      <c r="BK142" s="224">
        <f>ROUND(I142*H142,2)</f>
        <v>0</v>
      </c>
      <c r="BL142" s="16" t="s">
        <v>121</v>
      </c>
      <c r="BM142" s="223" t="s">
        <v>147</v>
      </c>
    </row>
    <row r="143" s="2" customFormat="1">
      <c r="A143" s="37"/>
      <c r="B143" s="38"/>
      <c r="C143" s="39"/>
      <c r="D143" s="225" t="s">
        <v>123</v>
      </c>
      <c r="E143" s="39"/>
      <c r="F143" s="226" t="s">
        <v>148</v>
      </c>
      <c r="G143" s="39"/>
      <c r="H143" s="39"/>
      <c r="I143" s="227"/>
      <c r="J143" s="39"/>
      <c r="K143" s="39"/>
      <c r="L143" s="43"/>
      <c r="M143" s="228"/>
      <c r="N143" s="229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123</v>
      </c>
      <c r="AU143" s="16" t="s">
        <v>81</v>
      </c>
    </row>
    <row r="144" s="13" customFormat="1">
      <c r="A144" s="13"/>
      <c r="B144" s="230"/>
      <c r="C144" s="231"/>
      <c r="D144" s="232" t="s">
        <v>125</v>
      </c>
      <c r="E144" s="233" t="s">
        <v>1</v>
      </c>
      <c r="F144" s="234" t="s">
        <v>126</v>
      </c>
      <c r="G144" s="231"/>
      <c r="H144" s="235">
        <v>294.78399999999999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125</v>
      </c>
      <c r="AU144" s="241" t="s">
        <v>81</v>
      </c>
      <c r="AV144" s="13" t="s">
        <v>81</v>
      </c>
      <c r="AW144" s="13" t="s">
        <v>31</v>
      </c>
      <c r="AX144" s="13" t="s">
        <v>74</v>
      </c>
      <c r="AY144" s="241" t="s">
        <v>114</v>
      </c>
    </row>
    <row r="145" s="13" customFormat="1">
      <c r="A145" s="13"/>
      <c r="B145" s="230"/>
      <c r="C145" s="231"/>
      <c r="D145" s="232" t="s">
        <v>125</v>
      </c>
      <c r="E145" s="233" t="s">
        <v>1</v>
      </c>
      <c r="F145" s="234" t="s">
        <v>130</v>
      </c>
      <c r="G145" s="231"/>
      <c r="H145" s="235">
        <v>1.8899999999999999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125</v>
      </c>
      <c r="AU145" s="241" t="s">
        <v>81</v>
      </c>
      <c r="AV145" s="13" t="s">
        <v>81</v>
      </c>
      <c r="AW145" s="13" t="s">
        <v>31</v>
      </c>
      <c r="AX145" s="13" t="s">
        <v>74</v>
      </c>
      <c r="AY145" s="241" t="s">
        <v>114</v>
      </c>
    </row>
    <row r="146" s="13" customFormat="1">
      <c r="A146" s="13"/>
      <c r="B146" s="230"/>
      <c r="C146" s="231"/>
      <c r="D146" s="232" t="s">
        <v>125</v>
      </c>
      <c r="E146" s="233" t="s">
        <v>1</v>
      </c>
      <c r="F146" s="234" t="s">
        <v>131</v>
      </c>
      <c r="G146" s="231"/>
      <c r="H146" s="235">
        <v>8.8000000000000007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125</v>
      </c>
      <c r="AU146" s="241" t="s">
        <v>81</v>
      </c>
      <c r="AV146" s="13" t="s">
        <v>81</v>
      </c>
      <c r="AW146" s="13" t="s">
        <v>31</v>
      </c>
      <c r="AX146" s="13" t="s">
        <v>74</v>
      </c>
      <c r="AY146" s="241" t="s">
        <v>114</v>
      </c>
    </row>
    <row r="147" s="14" customFormat="1">
      <c r="A147" s="14"/>
      <c r="B147" s="242"/>
      <c r="C147" s="243"/>
      <c r="D147" s="232" t="s">
        <v>125</v>
      </c>
      <c r="E147" s="244" t="s">
        <v>1</v>
      </c>
      <c r="F147" s="245" t="s">
        <v>132</v>
      </c>
      <c r="G147" s="243"/>
      <c r="H147" s="246">
        <v>305.47399999999999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125</v>
      </c>
      <c r="AU147" s="252" t="s">
        <v>81</v>
      </c>
      <c r="AV147" s="14" t="s">
        <v>121</v>
      </c>
      <c r="AW147" s="14" t="s">
        <v>31</v>
      </c>
      <c r="AX147" s="14" t="s">
        <v>79</v>
      </c>
      <c r="AY147" s="252" t="s">
        <v>114</v>
      </c>
    </row>
    <row r="148" s="12" customFormat="1" ht="22.8" customHeight="1">
      <c r="A148" s="12"/>
      <c r="B148" s="195"/>
      <c r="C148" s="196"/>
      <c r="D148" s="197" t="s">
        <v>73</v>
      </c>
      <c r="E148" s="209" t="s">
        <v>81</v>
      </c>
      <c r="F148" s="209" t="s">
        <v>149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SUM(P149:P152)</f>
        <v>0</v>
      </c>
      <c r="Q148" s="203"/>
      <c r="R148" s="204">
        <f>SUM(R149:R152)</f>
        <v>62.084000000000003</v>
      </c>
      <c r="S148" s="203"/>
      <c r="T148" s="205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6" t="s">
        <v>79</v>
      </c>
      <c r="AT148" s="207" t="s">
        <v>73</v>
      </c>
      <c r="AU148" s="207" t="s">
        <v>79</v>
      </c>
      <c r="AY148" s="206" t="s">
        <v>114</v>
      </c>
      <c r="BK148" s="208">
        <f>SUM(BK149:BK152)</f>
        <v>0</v>
      </c>
    </row>
    <row r="149" s="2" customFormat="1" ht="44.25" customHeight="1">
      <c r="A149" s="37"/>
      <c r="B149" s="38"/>
      <c r="C149" s="211" t="s">
        <v>150</v>
      </c>
      <c r="D149" s="211" t="s">
        <v>117</v>
      </c>
      <c r="E149" s="212" t="s">
        <v>151</v>
      </c>
      <c r="F149" s="213" t="s">
        <v>152</v>
      </c>
      <c r="G149" s="214" t="s">
        <v>153</v>
      </c>
      <c r="H149" s="215">
        <v>110</v>
      </c>
      <c r="I149" s="216"/>
      <c r="J149" s="217">
        <f>ROUND(I149*H149,2)</f>
        <v>0</v>
      </c>
      <c r="K149" s="218"/>
      <c r="L149" s="43"/>
      <c r="M149" s="219" t="s">
        <v>1</v>
      </c>
      <c r="N149" s="220" t="s">
        <v>39</v>
      </c>
      <c r="O149" s="90"/>
      <c r="P149" s="221">
        <f>O149*H149</f>
        <v>0</v>
      </c>
      <c r="Q149" s="221">
        <v>0.2044</v>
      </c>
      <c r="R149" s="221">
        <f>Q149*H149</f>
        <v>22.483999999999998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121</v>
      </c>
      <c r="AT149" s="223" t="s">
        <v>117</v>
      </c>
      <c r="AU149" s="223" t="s">
        <v>81</v>
      </c>
      <c r="AY149" s="16" t="s">
        <v>114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79</v>
      </c>
      <c r="BK149" s="224">
        <f>ROUND(I149*H149,2)</f>
        <v>0</v>
      </c>
      <c r="BL149" s="16" t="s">
        <v>121</v>
      </c>
      <c r="BM149" s="223" t="s">
        <v>154</v>
      </c>
    </row>
    <row r="150" s="2" customFormat="1">
      <c r="A150" s="37"/>
      <c r="B150" s="38"/>
      <c r="C150" s="39"/>
      <c r="D150" s="225" t="s">
        <v>123</v>
      </c>
      <c r="E150" s="39"/>
      <c r="F150" s="226" t="s">
        <v>155</v>
      </c>
      <c r="G150" s="39"/>
      <c r="H150" s="39"/>
      <c r="I150" s="227"/>
      <c r="J150" s="39"/>
      <c r="K150" s="39"/>
      <c r="L150" s="43"/>
      <c r="M150" s="228"/>
      <c r="N150" s="229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123</v>
      </c>
      <c r="AU150" s="16" t="s">
        <v>81</v>
      </c>
    </row>
    <row r="151" s="2" customFormat="1" ht="16.5" customHeight="1">
      <c r="A151" s="37"/>
      <c r="B151" s="38"/>
      <c r="C151" s="253" t="s">
        <v>156</v>
      </c>
      <c r="D151" s="253" t="s">
        <v>157</v>
      </c>
      <c r="E151" s="254" t="s">
        <v>158</v>
      </c>
      <c r="F151" s="255" t="s">
        <v>159</v>
      </c>
      <c r="G151" s="256" t="s">
        <v>160</v>
      </c>
      <c r="H151" s="257">
        <v>39.600000000000001</v>
      </c>
      <c r="I151" s="258"/>
      <c r="J151" s="259">
        <f>ROUND(I151*H151,2)</f>
        <v>0</v>
      </c>
      <c r="K151" s="260"/>
      <c r="L151" s="261"/>
      <c r="M151" s="262" t="s">
        <v>1</v>
      </c>
      <c r="N151" s="263" t="s">
        <v>39</v>
      </c>
      <c r="O151" s="90"/>
      <c r="P151" s="221">
        <f>O151*H151</f>
        <v>0</v>
      </c>
      <c r="Q151" s="221">
        <v>1</v>
      </c>
      <c r="R151" s="221">
        <f>Q151*H151</f>
        <v>39.600000000000001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161</v>
      </c>
      <c r="AT151" s="223" t="s">
        <v>157</v>
      </c>
      <c r="AU151" s="223" t="s">
        <v>81</v>
      </c>
      <c r="AY151" s="16" t="s">
        <v>114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79</v>
      </c>
      <c r="BK151" s="224">
        <f>ROUND(I151*H151,2)</f>
        <v>0</v>
      </c>
      <c r="BL151" s="16" t="s">
        <v>121</v>
      </c>
      <c r="BM151" s="223" t="s">
        <v>162</v>
      </c>
    </row>
    <row r="152" s="13" customFormat="1">
      <c r="A152" s="13"/>
      <c r="B152" s="230"/>
      <c r="C152" s="231"/>
      <c r="D152" s="232" t="s">
        <v>125</v>
      </c>
      <c r="E152" s="233" t="s">
        <v>1</v>
      </c>
      <c r="F152" s="234" t="s">
        <v>163</v>
      </c>
      <c r="G152" s="231"/>
      <c r="H152" s="235">
        <v>39.600000000000001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125</v>
      </c>
      <c r="AU152" s="241" t="s">
        <v>81</v>
      </c>
      <c r="AV152" s="13" t="s">
        <v>81</v>
      </c>
      <c r="AW152" s="13" t="s">
        <v>31</v>
      </c>
      <c r="AX152" s="13" t="s">
        <v>79</v>
      </c>
      <c r="AY152" s="241" t="s">
        <v>114</v>
      </c>
    </row>
    <row r="153" s="12" customFormat="1" ht="22.8" customHeight="1">
      <c r="A153" s="12"/>
      <c r="B153" s="195"/>
      <c r="C153" s="196"/>
      <c r="D153" s="197" t="s">
        <v>73</v>
      </c>
      <c r="E153" s="209" t="s">
        <v>164</v>
      </c>
      <c r="F153" s="209" t="s">
        <v>165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SUM(P154:P160)</f>
        <v>0</v>
      </c>
      <c r="Q153" s="203"/>
      <c r="R153" s="204">
        <f>SUM(R154:R160)</f>
        <v>0</v>
      </c>
      <c r="S153" s="203"/>
      <c r="T153" s="205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6" t="s">
        <v>79</v>
      </c>
      <c r="AT153" s="207" t="s">
        <v>73</v>
      </c>
      <c r="AU153" s="207" t="s">
        <v>79</v>
      </c>
      <c r="AY153" s="206" t="s">
        <v>114</v>
      </c>
      <c r="BK153" s="208">
        <f>SUM(BK154:BK160)</f>
        <v>0</v>
      </c>
    </row>
    <row r="154" s="2" customFormat="1" ht="21.75" customHeight="1">
      <c r="A154" s="37"/>
      <c r="B154" s="38"/>
      <c r="C154" s="211" t="s">
        <v>166</v>
      </c>
      <c r="D154" s="211" t="s">
        <v>117</v>
      </c>
      <c r="E154" s="212" t="s">
        <v>167</v>
      </c>
      <c r="F154" s="213" t="s">
        <v>168</v>
      </c>
      <c r="G154" s="214" t="s">
        <v>169</v>
      </c>
      <c r="H154" s="215">
        <v>630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39</v>
      </c>
      <c r="O154" s="90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121</v>
      </c>
      <c r="AT154" s="223" t="s">
        <v>117</v>
      </c>
      <c r="AU154" s="223" t="s">
        <v>81</v>
      </c>
      <c r="AY154" s="16" t="s">
        <v>114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79</v>
      </c>
      <c r="BK154" s="224">
        <f>ROUND(I154*H154,2)</f>
        <v>0</v>
      </c>
      <c r="BL154" s="16" t="s">
        <v>121</v>
      </c>
      <c r="BM154" s="223" t="s">
        <v>170</v>
      </c>
    </row>
    <row r="155" s="13" customFormat="1">
      <c r="A155" s="13"/>
      <c r="B155" s="230"/>
      <c r="C155" s="231"/>
      <c r="D155" s="232" t="s">
        <v>125</v>
      </c>
      <c r="E155" s="233" t="s">
        <v>1</v>
      </c>
      <c r="F155" s="234" t="s">
        <v>171</v>
      </c>
      <c r="G155" s="231"/>
      <c r="H155" s="235">
        <v>630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125</v>
      </c>
      <c r="AU155" s="241" t="s">
        <v>81</v>
      </c>
      <c r="AV155" s="13" t="s">
        <v>81</v>
      </c>
      <c r="AW155" s="13" t="s">
        <v>31</v>
      </c>
      <c r="AX155" s="13" t="s">
        <v>79</v>
      </c>
      <c r="AY155" s="241" t="s">
        <v>114</v>
      </c>
    </row>
    <row r="156" s="2" customFormat="1" ht="21.75" customHeight="1">
      <c r="A156" s="37"/>
      <c r="B156" s="38"/>
      <c r="C156" s="211" t="s">
        <v>121</v>
      </c>
      <c r="D156" s="211" t="s">
        <v>117</v>
      </c>
      <c r="E156" s="212" t="s">
        <v>172</v>
      </c>
      <c r="F156" s="213" t="s">
        <v>173</v>
      </c>
      <c r="G156" s="214" t="s">
        <v>169</v>
      </c>
      <c r="H156" s="215">
        <v>630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39</v>
      </c>
      <c r="O156" s="90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121</v>
      </c>
      <c r="AT156" s="223" t="s">
        <v>117</v>
      </c>
      <c r="AU156" s="223" t="s">
        <v>81</v>
      </c>
      <c r="AY156" s="16" t="s">
        <v>114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79</v>
      </c>
      <c r="BK156" s="224">
        <f>ROUND(I156*H156,2)</f>
        <v>0</v>
      </c>
      <c r="BL156" s="16" t="s">
        <v>121</v>
      </c>
      <c r="BM156" s="223" t="s">
        <v>174</v>
      </c>
    </row>
    <row r="157" s="13" customFormat="1">
      <c r="A157" s="13"/>
      <c r="B157" s="230"/>
      <c r="C157" s="231"/>
      <c r="D157" s="232" t="s">
        <v>125</v>
      </c>
      <c r="E157" s="233" t="s">
        <v>1</v>
      </c>
      <c r="F157" s="234" t="s">
        <v>171</v>
      </c>
      <c r="G157" s="231"/>
      <c r="H157" s="235">
        <v>630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125</v>
      </c>
      <c r="AU157" s="241" t="s">
        <v>81</v>
      </c>
      <c r="AV157" s="13" t="s">
        <v>81</v>
      </c>
      <c r="AW157" s="13" t="s">
        <v>31</v>
      </c>
      <c r="AX157" s="13" t="s">
        <v>79</v>
      </c>
      <c r="AY157" s="241" t="s">
        <v>114</v>
      </c>
    </row>
    <row r="158" s="2" customFormat="1" ht="21.75" customHeight="1">
      <c r="A158" s="37"/>
      <c r="B158" s="38"/>
      <c r="C158" s="211" t="s">
        <v>164</v>
      </c>
      <c r="D158" s="211" t="s">
        <v>117</v>
      </c>
      <c r="E158" s="212" t="s">
        <v>175</v>
      </c>
      <c r="F158" s="213" t="s">
        <v>176</v>
      </c>
      <c r="G158" s="214" t="s">
        <v>169</v>
      </c>
      <c r="H158" s="215">
        <v>2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39</v>
      </c>
      <c r="O158" s="90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121</v>
      </c>
      <c r="AT158" s="223" t="s">
        <v>117</v>
      </c>
      <c r="AU158" s="223" t="s">
        <v>81</v>
      </c>
      <c r="AY158" s="16" t="s">
        <v>114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79</v>
      </c>
      <c r="BK158" s="224">
        <f>ROUND(I158*H158,2)</f>
        <v>0</v>
      </c>
      <c r="BL158" s="16" t="s">
        <v>121</v>
      </c>
      <c r="BM158" s="223" t="s">
        <v>177</v>
      </c>
    </row>
    <row r="159" s="2" customFormat="1">
      <c r="A159" s="37"/>
      <c r="B159" s="38"/>
      <c r="C159" s="39"/>
      <c r="D159" s="232" t="s">
        <v>178</v>
      </c>
      <c r="E159" s="39"/>
      <c r="F159" s="264" t="s">
        <v>179</v>
      </c>
      <c r="G159" s="39"/>
      <c r="H159" s="39"/>
      <c r="I159" s="227"/>
      <c r="J159" s="39"/>
      <c r="K159" s="39"/>
      <c r="L159" s="43"/>
      <c r="M159" s="228"/>
      <c r="N159" s="229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178</v>
      </c>
      <c r="AU159" s="16" t="s">
        <v>81</v>
      </c>
    </row>
    <row r="160" s="13" customFormat="1">
      <c r="A160" s="13"/>
      <c r="B160" s="230"/>
      <c r="C160" s="231"/>
      <c r="D160" s="232" t="s">
        <v>125</v>
      </c>
      <c r="E160" s="233" t="s">
        <v>1</v>
      </c>
      <c r="F160" s="234" t="s">
        <v>180</v>
      </c>
      <c r="G160" s="231"/>
      <c r="H160" s="235">
        <v>2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125</v>
      </c>
      <c r="AU160" s="241" t="s">
        <v>81</v>
      </c>
      <c r="AV160" s="13" t="s">
        <v>81</v>
      </c>
      <c r="AW160" s="13" t="s">
        <v>31</v>
      </c>
      <c r="AX160" s="13" t="s">
        <v>79</v>
      </c>
      <c r="AY160" s="241" t="s">
        <v>114</v>
      </c>
    </row>
    <row r="161" s="12" customFormat="1" ht="22.8" customHeight="1">
      <c r="A161" s="12"/>
      <c r="B161" s="195"/>
      <c r="C161" s="196"/>
      <c r="D161" s="197" t="s">
        <v>73</v>
      </c>
      <c r="E161" s="209" t="s">
        <v>181</v>
      </c>
      <c r="F161" s="209" t="s">
        <v>182</v>
      </c>
      <c r="G161" s="196"/>
      <c r="H161" s="196"/>
      <c r="I161" s="199"/>
      <c r="J161" s="210">
        <f>BK161</f>
        <v>0</v>
      </c>
      <c r="K161" s="196"/>
      <c r="L161" s="201"/>
      <c r="M161" s="202"/>
      <c r="N161" s="203"/>
      <c r="O161" s="203"/>
      <c r="P161" s="204">
        <f>SUM(P162:P163)</f>
        <v>0</v>
      </c>
      <c r="Q161" s="203"/>
      <c r="R161" s="204">
        <f>SUM(R162:R163)</f>
        <v>0.23700600000000002</v>
      </c>
      <c r="S161" s="203"/>
      <c r="T161" s="205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6" t="s">
        <v>79</v>
      </c>
      <c r="AT161" s="207" t="s">
        <v>73</v>
      </c>
      <c r="AU161" s="207" t="s">
        <v>79</v>
      </c>
      <c r="AY161" s="206" t="s">
        <v>114</v>
      </c>
      <c r="BK161" s="208">
        <f>SUM(BK162:BK163)</f>
        <v>0</v>
      </c>
    </row>
    <row r="162" s="2" customFormat="1" ht="24.15" customHeight="1">
      <c r="A162" s="37"/>
      <c r="B162" s="38"/>
      <c r="C162" s="211" t="s">
        <v>183</v>
      </c>
      <c r="D162" s="211" t="s">
        <v>117</v>
      </c>
      <c r="E162" s="212" t="s">
        <v>184</v>
      </c>
      <c r="F162" s="213" t="s">
        <v>185</v>
      </c>
      <c r="G162" s="214" t="s">
        <v>169</v>
      </c>
      <c r="H162" s="215">
        <v>658.35000000000002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39</v>
      </c>
      <c r="O162" s="90"/>
      <c r="P162" s="221">
        <f>O162*H162</f>
        <v>0</v>
      </c>
      <c r="Q162" s="221">
        <v>0.00036000000000000002</v>
      </c>
      <c r="R162" s="221">
        <f>Q162*H162</f>
        <v>0.23700600000000002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121</v>
      </c>
      <c r="AT162" s="223" t="s">
        <v>117</v>
      </c>
      <c r="AU162" s="223" t="s">
        <v>81</v>
      </c>
      <c r="AY162" s="16" t="s">
        <v>114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79</v>
      </c>
      <c r="BK162" s="224">
        <f>ROUND(I162*H162,2)</f>
        <v>0</v>
      </c>
      <c r="BL162" s="16" t="s">
        <v>121</v>
      </c>
      <c r="BM162" s="223" t="s">
        <v>186</v>
      </c>
    </row>
    <row r="163" s="13" customFormat="1">
      <c r="A163" s="13"/>
      <c r="B163" s="230"/>
      <c r="C163" s="231"/>
      <c r="D163" s="232" t="s">
        <v>125</v>
      </c>
      <c r="E163" s="233" t="s">
        <v>1</v>
      </c>
      <c r="F163" s="234" t="s">
        <v>187</v>
      </c>
      <c r="G163" s="231"/>
      <c r="H163" s="235">
        <v>658.35000000000002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125</v>
      </c>
      <c r="AU163" s="241" t="s">
        <v>81</v>
      </c>
      <c r="AV163" s="13" t="s">
        <v>81</v>
      </c>
      <c r="AW163" s="13" t="s">
        <v>31</v>
      </c>
      <c r="AX163" s="13" t="s">
        <v>79</v>
      </c>
      <c r="AY163" s="241" t="s">
        <v>114</v>
      </c>
    </row>
    <row r="164" s="12" customFormat="1" ht="22.8" customHeight="1">
      <c r="A164" s="12"/>
      <c r="B164" s="195"/>
      <c r="C164" s="196"/>
      <c r="D164" s="197" t="s">
        <v>73</v>
      </c>
      <c r="E164" s="209" t="s">
        <v>188</v>
      </c>
      <c r="F164" s="209" t="s">
        <v>189</v>
      </c>
      <c r="G164" s="196"/>
      <c r="H164" s="196"/>
      <c r="I164" s="199"/>
      <c r="J164" s="210">
        <f>BK164</f>
        <v>0</v>
      </c>
      <c r="K164" s="196"/>
      <c r="L164" s="201"/>
      <c r="M164" s="202"/>
      <c r="N164" s="203"/>
      <c r="O164" s="203"/>
      <c r="P164" s="204">
        <f>SUM(P165:P171)</f>
        <v>0</v>
      </c>
      <c r="Q164" s="203"/>
      <c r="R164" s="204">
        <f>SUM(R165:R171)</f>
        <v>0</v>
      </c>
      <c r="S164" s="203"/>
      <c r="T164" s="205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79</v>
      </c>
      <c r="AT164" s="207" t="s">
        <v>73</v>
      </c>
      <c r="AU164" s="207" t="s">
        <v>79</v>
      </c>
      <c r="AY164" s="206" t="s">
        <v>114</v>
      </c>
      <c r="BK164" s="208">
        <f>SUM(BK165:BK171)</f>
        <v>0</v>
      </c>
    </row>
    <row r="165" s="2" customFormat="1" ht="24.15" customHeight="1">
      <c r="A165" s="37"/>
      <c r="B165" s="38"/>
      <c r="C165" s="211" t="s">
        <v>190</v>
      </c>
      <c r="D165" s="211" t="s">
        <v>117</v>
      </c>
      <c r="E165" s="212" t="s">
        <v>191</v>
      </c>
      <c r="F165" s="213" t="s">
        <v>192</v>
      </c>
      <c r="G165" s="214" t="s">
        <v>160</v>
      </c>
      <c r="H165" s="215">
        <v>570.04200000000003</v>
      </c>
      <c r="I165" s="216"/>
      <c r="J165" s="217">
        <f>ROUND(I165*H165,2)</f>
        <v>0</v>
      </c>
      <c r="K165" s="218"/>
      <c r="L165" s="43"/>
      <c r="M165" s="219" t="s">
        <v>1</v>
      </c>
      <c r="N165" s="220" t="s">
        <v>39</v>
      </c>
      <c r="O165" s="90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121</v>
      </c>
      <c r="AT165" s="223" t="s">
        <v>117</v>
      </c>
      <c r="AU165" s="223" t="s">
        <v>81</v>
      </c>
      <c r="AY165" s="16" t="s">
        <v>114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79</v>
      </c>
      <c r="BK165" s="224">
        <f>ROUND(I165*H165,2)</f>
        <v>0</v>
      </c>
      <c r="BL165" s="16" t="s">
        <v>121</v>
      </c>
      <c r="BM165" s="223" t="s">
        <v>193</v>
      </c>
    </row>
    <row r="166" s="13" customFormat="1">
      <c r="A166" s="13"/>
      <c r="B166" s="230"/>
      <c r="C166" s="231"/>
      <c r="D166" s="232" t="s">
        <v>125</v>
      </c>
      <c r="E166" s="233" t="s">
        <v>1</v>
      </c>
      <c r="F166" s="234" t="s">
        <v>194</v>
      </c>
      <c r="G166" s="231"/>
      <c r="H166" s="235">
        <v>39.600000000000001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125</v>
      </c>
      <c r="AU166" s="241" t="s">
        <v>81</v>
      </c>
      <c r="AV166" s="13" t="s">
        <v>81</v>
      </c>
      <c r="AW166" s="13" t="s">
        <v>31</v>
      </c>
      <c r="AX166" s="13" t="s">
        <v>74</v>
      </c>
      <c r="AY166" s="241" t="s">
        <v>114</v>
      </c>
    </row>
    <row r="167" s="13" customFormat="1">
      <c r="A167" s="13"/>
      <c r="B167" s="230"/>
      <c r="C167" s="231"/>
      <c r="D167" s="232" t="s">
        <v>125</v>
      </c>
      <c r="E167" s="233" t="s">
        <v>1</v>
      </c>
      <c r="F167" s="234" t="s">
        <v>195</v>
      </c>
      <c r="G167" s="231"/>
      <c r="H167" s="235">
        <v>530.44200000000001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125</v>
      </c>
      <c r="AU167" s="241" t="s">
        <v>81</v>
      </c>
      <c r="AV167" s="13" t="s">
        <v>81</v>
      </c>
      <c r="AW167" s="13" t="s">
        <v>31</v>
      </c>
      <c r="AX167" s="13" t="s">
        <v>74</v>
      </c>
      <c r="AY167" s="241" t="s">
        <v>114</v>
      </c>
    </row>
    <row r="168" s="14" customFormat="1">
      <c r="A168" s="14"/>
      <c r="B168" s="242"/>
      <c r="C168" s="243"/>
      <c r="D168" s="232" t="s">
        <v>125</v>
      </c>
      <c r="E168" s="244" t="s">
        <v>1</v>
      </c>
      <c r="F168" s="245" t="s">
        <v>132</v>
      </c>
      <c r="G168" s="243"/>
      <c r="H168" s="246">
        <v>570.04200000000003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125</v>
      </c>
      <c r="AU168" s="252" t="s">
        <v>81</v>
      </c>
      <c r="AV168" s="14" t="s">
        <v>121</v>
      </c>
      <c r="AW168" s="14" t="s">
        <v>31</v>
      </c>
      <c r="AX168" s="14" t="s">
        <v>79</v>
      </c>
      <c r="AY168" s="252" t="s">
        <v>114</v>
      </c>
    </row>
    <row r="169" s="2" customFormat="1" ht="33" customHeight="1">
      <c r="A169" s="37"/>
      <c r="B169" s="38"/>
      <c r="C169" s="211" t="s">
        <v>196</v>
      </c>
      <c r="D169" s="211" t="s">
        <v>117</v>
      </c>
      <c r="E169" s="212" t="s">
        <v>197</v>
      </c>
      <c r="F169" s="213" t="s">
        <v>198</v>
      </c>
      <c r="G169" s="214" t="s">
        <v>160</v>
      </c>
      <c r="H169" s="215">
        <v>270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39</v>
      </c>
      <c r="O169" s="9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121</v>
      </c>
      <c r="AT169" s="223" t="s">
        <v>117</v>
      </c>
      <c r="AU169" s="223" t="s">
        <v>81</v>
      </c>
      <c r="AY169" s="16" t="s">
        <v>114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79</v>
      </c>
      <c r="BK169" s="224">
        <f>ROUND(I169*H169,2)</f>
        <v>0</v>
      </c>
      <c r="BL169" s="16" t="s">
        <v>121</v>
      </c>
      <c r="BM169" s="223" t="s">
        <v>199</v>
      </c>
    </row>
    <row r="170" s="2" customFormat="1">
      <c r="A170" s="37"/>
      <c r="B170" s="38"/>
      <c r="C170" s="39"/>
      <c r="D170" s="225" t="s">
        <v>123</v>
      </c>
      <c r="E170" s="39"/>
      <c r="F170" s="226" t="s">
        <v>200</v>
      </c>
      <c r="G170" s="39"/>
      <c r="H170" s="39"/>
      <c r="I170" s="227"/>
      <c r="J170" s="39"/>
      <c r="K170" s="39"/>
      <c r="L170" s="43"/>
      <c r="M170" s="228"/>
      <c r="N170" s="229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123</v>
      </c>
      <c r="AU170" s="16" t="s">
        <v>81</v>
      </c>
    </row>
    <row r="171" s="13" customFormat="1">
      <c r="A171" s="13"/>
      <c r="B171" s="230"/>
      <c r="C171" s="231"/>
      <c r="D171" s="232" t="s">
        <v>125</v>
      </c>
      <c r="E171" s="233" t="s">
        <v>1</v>
      </c>
      <c r="F171" s="234" t="s">
        <v>201</v>
      </c>
      <c r="G171" s="231"/>
      <c r="H171" s="235">
        <v>270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125</v>
      </c>
      <c r="AU171" s="241" t="s">
        <v>81</v>
      </c>
      <c r="AV171" s="13" t="s">
        <v>81</v>
      </c>
      <c r="AW171" s="13" t="s">
        <v>31</v>
      </c>
      <c r="AX171" s="13" t="s">
        <v>79</v>
      </c>
      <c r="AY171" s="241" t="s">
        <v>114</v>
      </c>
    </row>
    <row r="172" s="12" customFormat="1" ht="25.92" customHeight="1">
      <c r="A172" s="12"/>
      <c r="B172" s="195"/>
      <c r="C172" s="196"/>
      <c r="D172" s="197" t="s">
        <v>73</v>
      </c>
      <c r="E172" s="198" t="s">
        <v>202</v>
      </c>
      <c r="F172" s="198" t="s">
        <v>203</v>
      </c>
      <c r="G172" s="196"/>
      <c r="H172" s="196"/>
      <c r="I172" s="199"/>
      <c r="J172" s="200">
        <f>BK172</f>
        <v>0</v>
      </c>
      <c r="K172" s="196"/>
      <c r="L172" s="201"/>
      <c r="M172" s="202"/>
      <c r="N172" s="203"/>
      <c r="O172" s="203"/>
      <c r="P172" s="204">
        <f>P173</f>
        <v>0</v>
      </c>
      <c r="Q172" s="203"/>
      <c r="R172" s="204">
        <f>R173</f>
        <v>0</v>
      </c>
      <c r="S172" s="203"/>
      <c r="T172" s="205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81</v>
      </c>
      <c r="AT172" s="207" t="s">
        <v>73</v>
      </c>
      <c r="AU172" s="207" t="s">
        <v>74</v>
      </c>
      <c r="AY172" s="206" t="s">
        <v>114</v>
      </c>
      <c r="BK172" s="208">
        <f>BK173</f>
        <v>0</v>
      </c>
    </row>
    <row r="173" s="12" customFormat="1" ht="22.8" customHeight="1">
      <c r="A173" s="12"/>
      <c r="B173" s="195"/>
      <c r="C173" s="196"/>
      <c r="D173" s="197" t="s">
        <v>73</v>
      </c>
      <c r="E173" s="209" t="s">
        <v>204</v>
      </c>
      <c r="F173" s="209" t="s">
        <v>205</v>
      </c>
      <c r="G173" s="196"/>
      <c r="H173" s="196"/>
      <c r="I173" s="199"/>
      <c r="J173" s="210">
        <f>BK173</f>
        <v>0</v>
      </c>
      <c r="K173" s="196"/>
      <c r="L173" s="201"/>
      <c r="M173" s="202"/>
      <c r="N173" s="203"/>
      <c r="O173" s="203"/>
      <c r="P173" s="204">
        <f>SUM(P174:P176)</f>
        <v>0</v>
      </c>
      <c r="Q173" s="203"/>
      <c r="R173" s="204">
        <f>SUM(R174:R176)</f>
        <v>0</v>
      </c>
      <c r="S173" s="203"/>
      <c r="T173" s="205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81</v>
      </c>
      <c r="AT173" s="207" t="s">
        <v>73</v>
      </c>
      <c r="AU173" s="207" t="s">
        <v>79</v>
      </c>
      <c r="AY173" s="206" t="s">
        <v>114</v>
      </c>
      <c r="BK173" s="208">
        <f>SUM(BK174:BK176)</f>
        <v>0</v>
      </c>
    </row>
    <row r="174" s="2" customFormat="1" ht="24.15" customHeight="1">
      <c r="A174" s="37"/>
      <c r="B174" s="38"/>
      <c r="C174" s="211" t="s">
        <v>161</v>
      </c>
      <c r="D174" s="211" t="s">
        <v>117</v>
      </c>
      <c r="E174" s="212" t="s">
        <v>206</v>
      </c>
      <c r="F174" s="213" t="s">
        <v>207</v>
      </c>
      <c r="G174" s="214" t="s">
        <v>153</v>
      </c>
      <c r="H174" s="215">
        <v>110</v>
      </c>
      <c r="I174" s="216"/>
      <c r="J174" s="217">
        <f>ROUND(I174*H174,2)</f>
        <v>0</v>
      </c>
      <c r="K174" s="218"/>
      <c r="L174" s="43"/>
      <c r="M174" s="219" t="s">
        <v>1</v>
      </c>
      <c r="N174" s="220" t="s">
        <v>39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116</v>
      </c>
      <c r="AT174" s="223" t="s">
        <v>117</v>
      </c>
      <c r="AU174" s="223" t="s">
        <v>81</v>
      </c>
      <c r="AY174" s="16" t="s">
        <v>114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79</v>
      </c>
      <c r="BK174" s="224">
        <f>ROUND(I174*H174,2)</f>
        <v>0</v>
      </c>
      <c r="BL174" s="16" t="s">
        <v>116</v>
      </c>
      <c r="BM174" s="223" t="s">
        <v>208</v>
      </c>
    </row>
    <row r="175" s="2" customFormat="1" ht="21.75" customHeight="1">
      <c r="A175" s="37"/>
      <c r="B175" s="38"/>
      <c r="C175" s="211" t="s">
        <v>209</v>
      </c>
      <c r="D175" s="211" t="s">
        <v>117</v>
      </c>
      <c r="E175" s="212" t="s">
        <v>210</v>
      </c>
      <c r="F175" s="213" t="s">
        <v>211</v>
      </c>
      <c r="G175" s="214" t="s">
        <v>212</v>
      </c>
      <c r="H175" s="215">
        <v>2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39</v>
      </c>
      <c r="O175" s="90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116</v>
      </c>
      <c r="AT175" s="223" t="s">
        <v>117</v>
      </c>
      <c r="AU175" s="223" t="s">
        <v>81</v>
      </c>
      <c r="AY175" s="16" t="s">
        <v>114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79</v>
      </c>
      <c r="BK175" s="224">
        <f>ROUND(I175*H175,2)</f>
        <v>0</v>
      </c>
      <c r="BL175" s="16" t="s">
        <v>116</v>
      </c>
      <c r="BM175" s="223" t="s">
        <v>213</v>
      </c>
    </row>
    <row r="176" s="2" customFormat="1">
      <c r="A176" s="37"/>
      <c r="B176" s="38"/>
      <c r="C176" s="39"/>
      <c r="D176" s="225" t="s">
        <v>123</v>
      </c>
      <c r="E176" s="39"/>
      <c r="F176" s="226" t="s">
        <v>214</v>
      </c>
      <c r="G176" s="39"/>
      <c r="H176" s="39"/>
      <c r="I176" s="227"/>
      <c r="J176" s="39"/>
      <c r="K176" s="39"/>
      <c r="L176" s="43"/>
      <c r="M176" s="228"/>
      <c r="N176" s="229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123</v>
      </c>
      <c r="AU176" s="16" t="s">
        <v>81</v>
      </c>
    </row>
    <row r="177" s="12" customFormat="1" ht="25.92" customHeight="1">
      <c r="A177" s="12"/>
      <c r="B177" s="195"/>
      <c r="C177" s="196"/>
      <c r="D177" s="197" t="s">
        <v>73</v>
      </c>
      <c r="E177" s="198" t="s">
        <v>157</v>
      </c>
      <c r="F177" s="198" t="s">
        <v>215</v>
      </c>
      <c r="G177" s="196"/>
      <c r="H177" s="196"/>
      <c r="I177" s="199"/>
      <c r="J177" s="200">
        <f>BK177</f>
        <v>0</v>
      </c>
      <c r="K177" s="196"/>
      <c r="L177" s="201"/>
      <c r="M177" s="202"/>
      <c r="N177" s="203"/>
      <c r="O177" s="203"/>
      <c r="P177" s="204">
        <f>P178+P184</f>
        <v>0</v>
      </c>
      <c r="Q177" s="203"/>
      <c r="R177" s="204">
        <f>R178+R184</f>
        <v>0.11620000000000001</v>
      </c>
      <c r="S177" s="203"/>
      <c r="T177" s="205">
        <f>T178+T184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6" t="s">
        <v>166</v>
      </c>
      <c r="AT177" s="207" t="s">
        <v>73</v>
      </c>
      <c r="AU177" s="207" t="s">
        <v>74</v>
      </c>
      <c r="AY177" s="206" t="s">
        <v>114</v>
      </c>
      <c r="BK177" s="208">
        <f>BK178+BK184</f>
        <v>0</v>
      </c>
    </row>
    <row r="178" s="12" customFormat="1" ht="22.8" customHeight="1">
      <c r="A178" s="12"/>
      <c r="B178" s="195"/>
      <c r="C178" s="196"/>
      <c r="D178" s="197" t="s">
        <v>73</v>
      </c>
      <c r="E178" s="209" t="s">
        <v>216</v>
      </c>
      <c r="F178" s="209" t="s">
        <v>217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SUM(P179:P183)</f>
        <v>0</v>
      </c>
      <c r="Q178" s="203"/>
      <c r="R178" s="204">
        <f>SUM(R179:R183)</f>
        <v>0.10540000000000001</v>
      </c>
      <c r="S178" s="203"/>
      <c r="T178" s="205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166</v>
      </c>
      <c r="AT178" s="207" t="s">
        <v>73</v>
      </c>
      <c r="AU178" s="207" t="s">
        <v>79</v>
      </c>
      <c r="AY178" s="206" t="s">
        <v>114</v>
      </c>
      <c r="BK178" s="208">
        <f>SUM(BK179:BK183)</f>
        <v>0</v>
      </c>
    </row>
    <row r="179" s="2" customFormat="1" ht="24.15" customHeight="1">
      <c r="A179" s="37"/>
      <c r="B179" s="38"/>
      <c r="C179" s="253" t="s">
        <v>181</v>
      </c>
      <c r="D179" s="253" t="s">
        <v>157</v>
      </c>
      <c r="E179" s="254" t="s">
        <v>218</v>
      </c>
      <c r="F179" s="255" t="s">
        <v>219</v>
      </c>
      <c r="G179" s="256" t="s">
        <v>153</v>
      </c>
      <c r="H179" s="257">
        <v>110</v>
      </c>
      <c r="I179" s="258"/>
      <c r="J179" s="259">
        <f>ROUND(I179*H179,2)</f>
        <v>0</v>
      </c>
      <c r="K179" s="260"/>
      <c r="L179" s="261"/>
      <c r="M179" s="262" t="s">
        <v>1</v>
      </c>
      <c r="N179" s="263" t="s">
        <v>39</v>
      </c>
      <c r="O179" s="90"/>
      <c r="P179" s="221">
        <f>O179*H179</f>
        <v>0</v>
      </c>
      <c r="Q179" s="221">
        <v>0.00025999999999999998</v>
      </c>
      <c r="R179" s="221">
        <f>Q179*H179</f>
        <v>0.028599999999999997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220</v>
      </c>
      <c r="AT179" s="223" t="s">
        <v>157</v>
      </c>
      <c r="AU179" s="223" t="s">
        <v>81</v>
      </c>
      <c r="AY179" s="16" t="s">
        <v>114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79</v>
      </c>
      <c r="BK179" s="224">
        <f>ROUND(I179*H179,2)</f>
        <v>0</v>
      </c>
      <c r="BL179" s="16" t="s">
        <v>135</v>
      </c>
      <c r="BM179" s="223" t="s">
        <v>221</v>
      </c>
    </row>
    <row r="180" s="2" customFormat="1" ht="37.8" customHeight="1">
      <c r="A180" s="37"/>
      <c r="B180" s="38"/>
      <c r="C180" s="211" t="s">
        <v>222</v>
      </c>
      <c r="D180" s="211" t="s">
        <v>117</v>
      </c>
      <c r="E180" s="212" t="s">
        <v>223</v>
      </c>
      <c r="F180" s="213" t="s">
        <v>224</v>
      </c>
      <c r="G180" s="214" t="s">
        <v>153</v>
      </c>
      <c r="H180" s="215">
        <v>105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39</v>
      </c>
      <c r="O180" s="90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135</v>
      </c>
      <c r="AT180" s="223" t="s">
        <v>117</v>
      </c>
      <c r="AU180" s="223" t="s">
        <v>81</v>
      </c>
      <c r="AY180" s="16" t="s">
        <v>114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79</v>
      </c>
      <c r="BK180" s="224">
        <f>ROUND(I180*H180,2)</f>
        <v>0</v>
      </c>
      <c r="BL180" s="16" t="s">
        <v>135</v>
      </c>
      <c r="BM180" s="223" t="s">
        <v>225</v>
      </c>
    </row>
    <row r="181" s="2" customFormat="1" ht="24.15" customHeight="1">
      <c r="A181" s="37"/>
      <c r="B181" s="38"/>
      <c r="C181" s="253" t="s">
        <v>226</v>
      </c>
      <c r="D181" s="253" t="s">
        <v>157</v>
      </c>
      <c r="E181" s="254" t="s">
        <v>227</v>
      </c>
      <c r="F181" s="255" t="s">
        <v>228</v>
      </c>
      <c r="G181" s="256" t="s">
        <v>153</v>
      </c>
      <c r="H181" s="257">
        <v>105</v>
      </c>
      <c r="I181" s="258"/>
      <c r="J181" s="259">
        <f>ROUND(I181*H181,2)</f>
        <v>0</v>
      </c>
      <c r="K181" s="260"/>
      <c r="L181" s="261"/>
      <c r="M181" s="262" t="s">
        <v>1</v>
      </c>
      <c r="N181" s="263" t="s">
        <v>39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229</v>
      </c>
      <c r="AT181" s="223" t="s">
        <v>157</v>
      </c>
      <c r="AU181" s="223" t="s">
        <v>81</v>
      </c>
      <c r="AY181" s="16" t="s">
        <v>114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79</v>
      </c>
      <c r="BK181" s="224">
        <f>ROUND(I181*H181,2)</f>
        <v>0</v>
      </c>
      <c r="BL181" s="16" t="s">
        <v>229</v>
      </c>
      <c r="BM181" s="223" t="s">
        <v>230</v>
      </c>
    </row>
    <row r="182" s="2" customFormat="1" ht="37.8" customHeight="1">
      <c r="A182" s="37"/>
      <c r="B182" s="38"/>
      <c r="C182" s="211" t="s">
        <v>8</v>
      </c>
      <c r="D182" s="211" t="s">
        <v>117</v>
      </c>
      <c r="E182" s="212" t="s">
        <v>231</v>
      </c>
      <c r="F182" s="213" t="s">
        <v>232</v>
      </c>
      <c r="G182" s="214" t="s">
        <v>153</v>
      </c>
      <c r="H182" s="215">
        <v>120</v>
      </c>
      <c r="I182" s="216"/>
      <c r="J182" s="217">
        <f>ROUND(I182*H182,2)</f>
        <v>0</v>
      </c>
      <c r="K182" s="218"/>
      <c r="L182" s="43"/>
      <c r="M182" s="219" t="s">
        <v>1</v>
      </c>
      <c r="N182" s="220" t="s">
        <v>39</v>
      </c>
      <c r="O182" s="90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135</v>
      </c>
      <c r="AT182" s="223" t="s">
        <v>117</v>
      </c>
      <c r="AU182" s="223" t="s">
        <v>81</v>
      </c>
      <c r="AY182" s="16" t="s">
        <v>114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79</v>
      </c>
      <c r="BK182" s="224">
        <f>ROUND(I182*H182,2)</f>
        <v>0</v>
      </c>
      <c r="BL182" s="16" t="s">
        <v>135</v>
      </c>
      <c r="BM182" s="223" t="s">
        <v>233</v>
      </c>
    </row>
    <row r="183" s="2" customFormat="1" ht="24.15" customHeight="1">
      <c r="A183" s="37"/>
      <c r="B183" s="38"/>
      <c r="C183" s="253" t="s">
        <v>234</v>
      </c>
      <c r="D183" s="253" t="s">
        <v>157</v>
      </c>
      <c r="E183" s="254" t="s">
        <v>235</v>
      </c>
      <c r="F183" s="255" t="s">
        <v>236</v>
      </c>
      <c r="G183" s="256" t="s">
        <v>153</v>
      </c>
      <c r="H183" s="257">
        <v>120</v>
      </c>
      <c r="I183" s="258"/>
      <c r="J183" s="259">
        <f>ROUND(I183*H183,2)</f>
        <v>0</v>
      </c>
      <c r="K183" s="260"/>
      <c r="L183" s="261"/>
      <c r="M183" s="262" t="s">
        <v>1</v>
      </c>
      <c r="N183" s="263" t="s">
        <v>39</v>
      </c>
      <c r="O183" s="90"/>
      <c r="P183" s="221">
        <f>O183*H183</f>
        <v>0</v>
      </c>
      <c r="Q183" s="221">
        <v>0.00064000000000000005</v>
      </c>
      <c r="R183" s="221">
        <f>Q183*H183</f>
        <v>0.076800000000000007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229</v>
      </c>
      <c r="AT183" s="223" t="s">
        <v>157</v>
      </c>
      <c r="AU183" s="223" t="s">
        <v>81</v>
      </c>
      <c r="AY183" s="16" t="s">
        <v>114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79</v>
      </c>
      <c r="BK183" s="224">
        <f>ROUND(I183*H183,2)</f>
        <v>0</v>
      </c>
      <c r="BL183" s="16" t="s">
        <v>229</v>
      </c>
      <c r="BM183" s="223" t="s">
        <v>237</v>
      </c>
    </row>
    <row r="184" s="12" customFormat="1" ht="22.8" customHeight="1">
      <c r="A184" s="12"/>
      <c r="B184" s="195"/>
      <c r="C184" s="196"/>
      <c r="D184" s="197" t="s">
        <v>73</v>
      </c>
      <c r="E184" s="209" t="s">
        <v>238</v>
      </c>
      <c r="F184" s="209" t="s">
        <v>239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SUM(P185:P186)</f>
        <v>0</v>
      </c>
      <c r="Q184" s="203"/>
      <c r="R184" s="204">
        <f>SUM(R185:R186)</f>
        <v>0.010800000000000001</v>
      </c>
      <c r="S184" s="203"/>
      <c r="T184" s="205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166</v>
      </c>
      <c r="AT184" s="207" t="s">
        <v>73</v>
      </c>
      <c r="AU184" s="207" t="s">
        <v>79</v>
      </c>
      <c r="AY184" s="206" t="s">
        <v>114</v>
      </c>
      <c r="BK184" s="208">
        <f>SUM(BK185:BK186)</f>
        <v>0</v>
      </c>
    </row>
    <row r="185" s="2" customFormat="1" ht="33" customHeight="1">
      <c r="A185" s="37"/>
      <c r="B185" s="38"/>
      <c r="C185" s="211" t="s">
        <v>240</v>
      </c>
      <c r="D185" s="211" t="s">
        <v>117</v>
      </c>
      <c r="E185" s="212" t="s">
        <v>241</v>
      </c>
      <c r="F185" s="213" t="s">
        <v>242</v>
      </c>
      <c r="G185" s="214" t="s">
        <v>153</v>
      </c>
      <c r="H185" s="215">
        <v>120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39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135</v>
      </c>
      <c r="AT185" s="223" t="s">
        <v>117</v>
      </c>
      <c r="AU185" s="223" t="s">
        <v>81</v>
      </c>
      <c r="AY185" s="16" t="s">
        <v>114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79</v>
      </c>
      <c r="BK185" s="224">
        <f>ROUND(I185*H185,2)</f>
        <v>0</v>
      </c>
      <c r="BL185" s="16" t="s">
        <v>135</v>
      </c>
      <c r="BM185" s="223" t="s">
        <v>243</v>
      </c>
    </row>
    <row r="186" s="2" customFormat="1" ht="16.5" customHeight="1">
      <c r="A186" s="37"/>
      <c r="B186" s="38"/>
      <c r="C186" s="211" t="s">
        <v>244</v>
      </c>
      <c r="D186" s="211" t="s">
        <v>117</v>
      </c>
      <c r="E186" s="212" t="s">
        <v>245</v>
      </c>
      <c r="F186" s="213" t="s">
        <v>246</v>
      </c>
      <c r="G186" s="214" t="s">
        <v>153</v>
      </c>
      <c r="H186" s="215">
        <v>120</v>
      </c>
      <c r="I186" s="216"/>
      <c r="J186" s="217">
        <f>ROUND(I186*H186,2)</f>
        <v>0</v>
      </c>
      <c r="K186" s="218"/>
      <c r="L186" s="43"/>
      <c r="M186" s="265" t="s">
        <v>1</v>
      </c>
      <c r="N186" s="266" t="s">
        <v>39</v>
      </c>
      <c r="O186" s="267"/>
      <c r="P186" s="268">
        <f>O186*H186</f>
        <v>0</v>
      </c>
      <c r="Q186" s="268">
        <v>9.0000000000000006E-05</v>
      </c>
      <c r="R186" s="268">
        <f>Q186*H186</f>
        <v>0.010800000000000001</v>
      </c>
      <c r="S186" s="268">
        <v>0</v>
      </c>
      <c r="T186" s="26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135</v>
      </c>
      <c r="AT186" s="223" t="s">
        <v>117</v>
      </c>
      <c r="AU186" s="223" t="s">
        <v>81</v>
      </c>
      <c r="AY186" s="16" t="s">
        <v>114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79</v>
      </c>
      <c r="BK186" s="224">
        <f>ROUND(I186*H186,2)</f>
        <v>0</v>
      </c>
      <c r="BL186" s="16" t="s">
        <v>135</v>
      </c>
      <c r="BM186" s="223" t="s">
        <v>247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cEZyKfxTbtiMjc41HARxx0ESpys9cgW5FOgEKkYzOBu0aBNOhTfPm4t/J169wIpqwEiyHxft+ETKr45ZA/yFWg==" hashValue="/C2NF9vOXYnKD0eaR/VNmmUHyPxPPomRT85IDHSLr8VPtPwA3cIyU/EZw/Zf41gxx3rJNG4sij2CLzD4kBK5ew==" algorithmName="SHA-512" password="CC35"/>
  <autoFilter ref="C122:K186"/>
  <mergeCells count="6">
    <mergeCell ref="E7:H7"/>
    <mergeCell ref="E16:H16"/>
    <mergeCell ref="E25:H25"/>
    <mergeCell ref="E85:H85"/>
    <mergeCell ref="E115:H115"/>
    <mergeCell ref="L2:V2"/>
  </mergeCells>
  <hyperlinks>
    <hyperlink ref="F127" r:id="rId1" display="https://podminky.urs.cz/item/CS_URS_2024_01/122151103"/>
    <hyperlink ref="F134" r:id="rId2" display="https://podminky.urs.cz/item/CS_URS_2024_01/132212131"/>
    <hyperlink ref="F137" r:id="rId3" display="https://podminky.urs.cz/item/CS_URS_2024_01/162551107"/>
    <hyperlink ref="F143" r:id="rId4" display="https://podminky.urs.cz/item/CS_URS_2024_01/167151111"/>
    <hyperlink ref="F150" r:id="rId5" display="https://podminky.urs.cz/item/CS_URS_2024_01/212750101"/>
    <hyperlink ref="F170" r:id="rId6" display="https://podminky.urs.cz/item/CS_URS_2024_01/998225111"/>
    <hyperlink ref="F176" r:id="rId7" display="https://podminky.urs.cz/item/CS_URS_2024_01/7411300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Černý</dc:creator>
  <cp:lastModifiedBy>Zdeněk Černý</cp:lastModifiedBy>
  <dcterms:created xsi:type="dcterms:W3CDTF">2024-01-30T09:15:56Z</dcterms:created>
  <dcterms:modified xsi:type="dcterms:W3CDTF">2024-01-30T09:15:58Z</dcterms:modified>
</cp:coreProperties>
</file>