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ýměna střešní kr..." sheetId="2" r:id="rId2"/>
    <sheet name="SO 01.1 - NN - na bytovém..." sheetId="3" r:id="rId3"/>
    <sheet name="SO 02 - Výměna střešní kr..." sheetId="4" r:id="rId4"/>
    <sheet name="SO 02.2 - NN - na bytovém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01 - Výměna střešní kr...'!$C$97:$K$565</definedName>
    <definedName name="_xlnm.Print_Area" localSheetId="1">'SO 01 - Výměna střešní kr...'!$C$4:$J$39,'SO 01 - Výměna střešní kr...'!$C$45:$J$79,'SO 01 - Výměna střešní kr...'!$C$85:$K$565</definedName>
    <definedName name="_xlnm._FilterDatabase" localSheetId="2" hidden="1">'SO 01.1 - NN - na bytovém...'!$C$88:$K$145</definedName>
    <definedName name="_xlnm.Print_Area" localSheetId="2">'SO 01.1 - NN - na bytovém...'!$C$4:$J$39,'SO 01.1 - NN - na bytovém...'!$C$45:$J$70,'SO 01.1 - NN - na bytovém...'!$C$76:$K$145</definedName>
    <definedName name="_xlnm._FilterDatabase" localSheetId="3" hidden="1">'SO 02 - Výměna střešní kr...'!$C$97:$K$566</definedName>
    <definedName name="_xlnm.Print_Area" localSheetId="3">'SO 02 - Výměna střešní kr...'!$C$4:$J$39,'SO 02 - Výměna střešní kr...'!$C$45:$J$79,'SO 02 - Výměna střešní kr...'!$C$85:$K$566</definedName>
    <definedName name="_xlnm._FilterDatabase" localSheetId="4" hidden="1">'SO 02.2 - NN - na bytovém...'!$C$88:$K$145</definedName>
    <definedName name="_xlnm.Print_Area" localSheetId="4">'SO 02.2 - NN - na bytovém...'!$C$4:$J$39,'SO 02.2 - NN - na bytovém...'!$C$45:$J$70,'SO 02.2 - NN - na bytovém...'!$C$76:$K$145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Výměna střešní kr...'!$97:$97</definedName>
    <definedName name="_xlnm.Print_Titles" localSheetId="2">'SO 01.1 - NN - na bytovém...'!$88:$88</definedName>
    <definedName name="_xlnm.Print_Titles" localSheetId="3">'SO 02 - Výměna střešní kr...'!$97:$97</definedName>
    <definedName name="_xlnm.Print_Titles" localSheetId="4">'SO 02.2 - NN - na bytovém...'!$88:$88</definedName>
  </definedNames>
  <calcPr fullCalcOnLoad="1"/>
</workbook>
</file>

<file path=xl/sharedStrings.xml><?xml version="1.0" encoding="utf-8"?>
<sst xmlns="http://schemas.openxmlformats.org/spreadsheetml/2006/main" count="11225" uniqueCount="1023">
  <si>
    <t>Export Komplet</t>
  </si>
  <si>
    <t>VZ</t>
  </si>
  <si>
    <t>2.0</t>
  </si>
  <si>
    <t>ZAMOK</t>
  </si>
  <si>
    <t>False</t>
  </si>
  <si>
    <t>{cfe6ce57-d297-41f4-9aab-0c59984be98c}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</si>
  <si>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</si>
  <si>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</si>
  <si>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</si>
  <si>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</si>
  <si>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</si>
  <si>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</si>
  <si>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</si>
  <si>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</si>
  <si>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2023047-R1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</si>
  <si>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</si>
  <si>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</si>
  <si>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střech Šluknov</t>
  </si>
  <si>
    <t>KSO:</t>
  </si>
  <si>
    <t/>
  </si>
  <si>
    <t>CC-CZ:</t>
  </si>
  <si>
    <t>Místo:</t>
  </si>
  <si>
    <t>Šluknov</t>
  </si>
  <si>
    <t>Datum:</t>
  </si>
  <si>
    <t>2. 8. 2023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</si>
  <si>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</si>
  <si>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</si>
  <si>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</si>
  <si>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</si>
  <si>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</si>
  <si>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</si>
  <si>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</si>
  <si>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ProProjekt s.r.o.</t>
  </si>
  <si>
    <t>True</t>
  </si>
  <si>
    <t>Zpracovatel:</t>
  </si>
  <si>
    <t>Jakub Hon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</si>
  <si>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</si>
  <si>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</si>
  <si>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</si>
  <si>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</si>
  <si>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</si>
  <si>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</si>
  <si>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</si>
  <si>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</si>
  <si>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</si>
  <si>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</si>
  <si>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</si>
  <si>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</si>
  <si>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</si>
  <si>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</si>
  <si>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</si>
  <si>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</si>
  <si>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</si>
  <si>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</si>
  <si>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</si>
  <si>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</si>
  <si>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</si>
  <si>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</si>
  <si>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</si>
  <si>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</si>
  <si>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</si>
  <si>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</si>
  <si>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</si>
  <si>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</si>
  <si>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</si>
  <si>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</si>
  <si>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</si>
  <si>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</si>
  <si>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</si>
  <si>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</si>
  <si>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</si>
  <si>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</si>
  <si>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</si>
  <si>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</si>
  <si>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</si>
  <si>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</si>
  <si>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</si>
  <si>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</si>
  <si>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Výměna střešní krytiny na bytovém domě č.p.663</t>
  </si>
  <si>
    <t>STA</t>
  </si>
  <si>
    <t>1</t>
  </si>
  <si>
    <t>{7b33aa22-003e-44a6-b2ad-c54856354fda}</t>
  </si>
  <si>
    <t>2</t>
  </si>
  <si>
    <t>SO 01.1</t>
  </si>
  <si>
    <t>NN - na bytovém domě č.p.663</t>
  </si>
  <si>
    <t>{ff6cf804-fcf5-4414-815c-e1b894caa1f1}</t>
  </si>
  <si>
    <t>SO 02</t>
  </si>
  <si>
    <t>Výměna střešní krytiny na bytovém domě č.p.662</t>
  </si>
  <si>
    <t>{bd3c83b6-5962-42d5-bf14-82ec470d1727}</t>
  </si>
  <si>
    <t>SO 02.2</t>
  </si>
  <si>
    <t>NN - na bytovém domě č.p.662</t>
  </si>
  <si>
    <t>{bf3e195f-0925-4096-b776-683418f7803c}</t>
  </si>
  <si>
    <t>KRYCÍ LIST SOUPISU PRACÍ</t>
  </si>
  <si>
    <t>Objekt:</t>
  </si>
  <si>
    <t>SO 01 - Výměna střešní krytiny na bytovém domě č.p.663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</si>
  <si>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</si>
  <si>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</si>
  <si>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</si>
  <si>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</si>
  <si>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</si>
  <si>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</si>
  <si>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</si>
  <si>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</si>
  <si>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</si>
  <si>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</si>
  <si>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</si>
  <si>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</si>
  <si>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</si>
  <si>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</si>
  <si>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</si>
  <si>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765 - Krytina skládaná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</si>
  <si>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</si>
  <si>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</si>
  <si>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</si>
  <si>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</si>
  <si>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</si>
  <si>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</si>
  <si>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</si>
  <si>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</si>
  <si>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</si>
  <si>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</si>
  <si>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</si>
  <si>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</si>
  <si>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</si>
  <si>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</si>
  <si>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</si>
  <si>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</si>
  <si>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</si>
  <si>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</si>
  <si>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</si>
  <si>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</si>
  <si>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</si>
  <si>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</si>
  <si>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</si>
  <si>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</si>
  <si>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</si>
  <si>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</si>
  <si>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941311112</t>
  </si>
  <si>
    <t>Lešení řadové modulové lehké pracovní s podlahami s provozním zatížením tř. 3 do 200 kg/m2 šířky tř. SW06 od 0,6 do 0,9 m výšky přes 10 do 25 m montáž</t>
  </si>
  <si>
    <t>m2</t>
  </si>
  <si>
    <t>CS ÚRS 2023 02</t>
  </si>
  <si>
    <t>4</t>
  </si>
  <si>
    <t>346000948</t>
  </si>
  <si>
    <t>Online PSC</t>
  </si>
  <si>
    <t>https://podminky.urs.cz/item/CS_URS_2023_02/941311112</t>
  </si>
  <si>
    <t>VV</t>
  </si>
  <si>
    <t>(9,5*9)+(9,5*9)+(4*11) "SZ</t>
  </si>
  <si>
    <t>22,5*9 "JV</t>
  </si>
  <si>
    <t>16*11 "JZ</t>
  </si>
  <si>
    <t>(3*13)+(11*11)"SV</t>
  </si>
  <si>
    <t>Součet</t>
  </si>
  <si>
    <t>941311211</t>
  </si>
  <si>
    <t>Lešení řadové modulové lehké pracovní s podlahami s provozním zatížením tř. 3 do 200 kg/m2 šířky tř. SW06 od 0,6 do 0,9 m výšky do 10 m příplatek k ceně za každý den použití</t>
  </si>
  <si>
    <t>16</t>
  </si>
  <si>
    <t>439658926</t>
  </si>
  <si>
    <t>https://podminky.urs.cz/item/CS_URS_2023_02/941311211</t>
  </si>
  <si>
    <t>753,5*90 'Přepočtené koeficientem množství</t>
  </si>
  <si>
    <t>3</t>
  </si>
  <si>
    <t>941311812</t>
  </si>
  <si>
    <t>Lešení řadové modulové lehké pracovní s podlahami s provozním zatížením tř. 3 do 200 kg/m2 šířky tř. SW06 od 0,6 do 0,9 m výšky přes 10 do 25 m demontáž</t>
  </si>
  <si>
    <t>-619890112</t>
  </si>
  <si>
    <t>https://podminky.urs.cz/item/CS_URS_2023_02/941311812</t>
  </si>
  <si>
    <t>944611111</t>
  </si>
  <si>
    <t>Plachta ochranná zavěšená na konstrukci lešení z textilie z umělých vláken montáž</t>
  </si>
  <si>
    <t>1308260901</t>
  </si>
  <si>
    <t>https://podminky.urs.cz/item/CS_URS_2023_02/944611111</t>
  </si>
  <si>
    <t>5</t>
  </si>
  <si>
    <t>944611211</t>
  </si>
  <si>
    <t>Plachta ochranná zavěšená na konstrukci lešení z textilie z umělých vláken příplatek k ceně za každý den použití</t>
  </si>
  <si>
    <t>18461640</t>
  </si>
  <si>
    <t>https://podminky.urs.cz/item/CS_URS_2023_02/944611211</t>
  </si>
  <si>
    <t>6</t>
  </si>
  <si>
    <t>944611811</t>
  </si>
  <si>
    <t>Plachta ochranná zavěšená na konstrukci lešení z textilie z umělých vláken demontáž</t>
  </si>
  <si>
    <t>-1089546040</t>
  </si>
  <si>
    <t>https://podminky.urs.cz/item/CS_URS_2023_02/944611811</t>
  </si>
  <si>
    <t>7</t>
  </si>
  <si>
    <t>949521111</t>
  </si>
  <si>
    <t>Podchod u dílcových lešení zřizovaný současně s lehkým nebo těžkým pracovním lešením, šířky do 1,5 m montáž</t>
  </si>
  <si>
    <t>m</t>
  </si>
  <si>
    <t>-68431534</t>
  </si>
  <si>
    <t>https://podminky.urs.cz/item/CS_URS_2023_02/949521111</t>
  </si>
  <si>
    <t>4 "JV</t>
  </si>
  <si>
    <t>8</t>
  </si>
  <si>
    <t>949521211</t>
  </si>
  <si>
    <t>Podchod u dílcových lešení zřizovaný současně s lehkým nebo těžkým pracovním lešením, šířky do 1,5 m příplatek k ceně za každý den použití</t>
  </si>
  <si>
    <t>1249808580</t>
  </si>
  <si>
    <t>https://podminky.urs.cz/item/CS_URS_2023_02/949521211</t>
  </si>
  <si>
    <t>4*90 'Přepočtené koeficientem množství</t>
  </si>
  <si>
    <t>949521811</t>
  </si>
  <si>
    <t>Podchod u dílcových lešení zřizovaný současně s lehkým nebo těžkým pracovním lešením, šířky do 1,5 m demontáž</t>
  </si>
  <si>
    <t>-809583350</t>
  </si>
  <si>
    <t>https://podminky.urs.cz/item/CS_URS_2023_02/949521811</t>
  </si>
  <si>
    <t>10</t>
  </si>
  <si>
    <t>952902501</t>
  </si>
  <si>
    <t>Čištění budov při provádění oprav a udržovacích prací střešních nebo nadstřešních konstrukcí, střech plochých</t>
  </si>
  <si>
    <t>-702241532</t>
  </si>
  <si>
    <t>https://podminky.urs.cz/item/CS_URS_2023_02/952902501</t>
  </si>
  <si>
    <t>195,55 "vodorovná část</t>
  </si>
  <si>
    <t>(1,7+0,7+1,7+0,7)+(0,7+0,7+0,7+0,7)+(0,65+1,4+0,65+1,4)+(0,7+0,7+0,7+0,7)+(0,7+0,7+0,7+0,7)*0,3 "ventilační hlavice</t>
  </si>
  <si>
    <t>(0,6+0,6+0,6+0,6)*0,3 "komínové těleso</t>
  </si>
  <si>
    <t>Mezisoučet "vodorovná část</t>
  </si>
  <si>
    <t>(7,3+7,3+5,4+6+2,05+2,05) "JV - šikmá</t>
  </si>
  <si>
    <t>(2,06+27+3,3+0,7) "JZ - šikmá</t>
  </si>
  <si>
    <t>(2,05+10,5+12,7+0,7+3,3)+(2*3,3*2) "SV - šikmá</t>
  </si>
  <si>
    <t>(10,8+12,1) "SZ - šikmá</t>
  </si>
  <si>
    <t>Mezisoučet "šikmá část</t>
  </si>
  <si>
    <t>2+(1,35*0,3)+(1,35*0,3)+0,7+1,95+5,5+(1,35*0,3*2)+7+1,3+5,4 "JV - svislá</t>
  </si>
  <si>
    <t>19,12 "JZ - svislá</t>
  </si>
  <si>
    <t>8,11+(1,35*0,3*2)+7 "SV - svislá</t>
  </si>
  <si>
    <t>9,7+9,8 "SZ - svislá</t>
  </si>
  <si>
    <t>Mezisoučet "svislá část</t>
  </si>
  <si>
    <t>420,13*1,05 'Přepočtené koeficientem množství</t>
  </si>
  <si>
    <t>997</t>
  </si>
  <si>
    <t>Přesun sutě</t>
  </si>
  <si>
    <t>11</t>
  </si>
  <si>
    <t>997013113</t>
  </si>
  <si>
    <t>Vnitrostaveništní doprava suti a vybouraných hmot vodorovně do 50 m svisle s použitím mechanizace pro budovy a haly výšky přes 9 do 12 m</t>
  </si>
  <si>
    <t>t</t>
  </si>
  <si>
    <t>-1533242354</t>
  </si>
  <si>
    <t>https://podminky.urs.cz/item/CS_URS_2023_02/997013113</t>
  </si>
  <si>
    <t>12</t>
  </si>
  <si>
    <t>997013501</t>
  </si>
  <si>
    <t>Odvoz suti a vybouraných hmot na skládku nebo meziskládku se složením, na vzdálenost do 1 km</t>
  </si>
  <si>
    <t>2010656446</t>
  </si>
  <si>
    <t>https://podminky.urs.cz/item/CS_URS_2023_02/997013501</t>
  </si>
  <si>
    <t>13</t>
  </si>
  <si>
    <t>997013509</t>
  </si>
  <si>
    <t>Odvoz suti a vybouraných hmot na skládku nebo meziskládku se složením, na vzdálenost Příplatek k ceně za každý další i započatý 1 km přes 1 km</t>
  </si>
  <si>
    <t>571115619</t>
  </si>
  <si>
    <t>https://podminky.urs.cz/item/CS_URS_2023_02/997013509</t>
  </si>
  <si>
    <t>11,389*43 'Přepočtené koeficientem množství</t>
  </si>
  <si>
    <t>14</t>
  </si>
  <si>
    <t>997013814</t>
  </si>
  <si>
    <t>Poplatek za uložení stavebního odpadu na skládce (skládkovné) z izolačních materiálů zatříděného do Katalogu odpadů pod kódem 17 06 04</t>
  </si>
  <si>
    <t>-95530132</t>
  </si>
  <si>
    <t>https://podminky.urs.cz/item/CS_URS_2023_02/997013814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</si>
  <si>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</si>
  <si>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</si>
  <si>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</si>
  <si>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</si>
  <si>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897331341</t>
  </si>
  <si>
    <t>https://podminky.urs.cz/item/CS_URS_2023_02/998011002</t>
  </si>
  <si>
    <t>PSV</t>
  </si>
  <si>
    <t>Práce a dodávky PSV</t>
  </si>
  <si>
    <t>712</t>
  </si>
  <si>
    <t>Povlakové krytiny</t>
  </si>
  <si>
    <t>712340832</t>
  </si>
  <si>
    <t>Odstranění povlakové krytiny střech plochých do 10° z přitavených pásů NAIP v plné ploše dvouvrstvé</t>
  </si>
  <si>
    <t>-958856025</t>
  </si>
  <si>
    <t>https://podminky.urs.cz/item/CS_URS_2023_02/712340832</t>
  </si>
  <si>
    <t>211,61*1,05 'Přepočtené koeficientem množství</t>
  </si>
  <si>
    <t>17</t>
  </si>
  <si>
    <t>712340834</t>
  </si>
  <si>
    <t>Odstranění povlakové krytiny střech plochých do 10° z přitavených pásů NAIP v plné ploše Příplatek k ceně - 0833 za každou další vrstvu</t>
  </si>
  <si>
    <t>1749379855</t>
  </si>
  <si>
    <t>https://podminky.urs.cz/item/CS_URS_2023_02/712340834</t>
  </si>
  <si>
    <t>195,55 "vodorvná část</t>
  </si>
  <si>
    <t>18</t>
  </si>
  <si>
    <t>712361705</t>
  </si>
  <si>
    <t>Provedení povlakové krytiny střech plochých do 10° fólií lepená se svařovanými spoji</t>
  </si>
  <si>
    <t>109538500</t>
  </si>
  <si>
    <t>https://podminky.urs.cz/item/CS_URS_2023_02/712361705</t>
  </si>
  <si>
    <t>(13+6+5,5+30)*1 "žlab</t>
  </si>
  <si>
    <t>266,11*1,05 'Přepočtené koeficientem množství</t>
  </si>
  <si>
    <t>19</t>
  </si>
  <si>
    <t>M</t>
  </si>
  <si>
    <t>28322000</t>
  </si>
  <si>
    <t>fólie hydroizolační střešní mPVC mechanicky kotvená šedá tl 2,0mm</t>
  </si>
  <si>
    <t>32</t>
  </si>
  <si>
    <t>649812619</t>
  </si>
  <si>
    <t>279,416180414217*1,1655 'Přepočtené koeficientem množství</t>
  </si>
  <si>
    <t>20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</si>
  <si>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</si>
  <si>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</si>
  <si>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kus</t>
  </si>
  <si>
    <t>1264692428</t>
  </si>
  <si>
    <t>https://podminky.urs.cz/item/CS_URS_2023_02/712363115</t>
  </si>
  <si>
    <t>28342028</t>
  </si>
  <si>
    <t>manžeta těsnící pro prostupy hydroizolací z PVC otevřená kruhová vnitřní průměr 200</t>
  </si>
  <si>
    <t>870262042</t>
  </si>
  <si>
    <t>22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</si>
  <si>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</si>
  <si>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</si>
  <si>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-642954807</t>
  </si>
  <si>
    <t>https://podminky.urs.cz/item/CS_URS_2023_02/712363122</t>
  </si>
  <si>
    <t>23</t>
  </si>
  <si>
    <t>28322071</t>
  </si>
  <si>
    <t>roh vnější pro střešní fólie mPVC šedá</t>
  </si>
  <si>
    <t>-321902819</t>
  </si>
  <si>
    <t>24</t>
  </si>
  <si>
    <t>712363352</t>
  </si>
  <si>
    <t>Povlakové krytiny střech plochých do 10° z tvarovaných poplastovaných lišt pro mPVC vnitřní koutová lišta rš 100 mm</t>
  </si>
  <si>
    <t>-1131690032</t>
  </si>
  <si>
    <t>https://podminky.urs.cz/item/CS_URS_2023_02/712363352</t>
  </si>
  <si>
    <t>25,5+12+11+59 "Úžlabí s atikou</t>
  </si>
  <si>
    <t>(1,7+0,7+1,7+0,7)+(0,7+0,7+0,7+0,7)+(0,6+1,4+0,65+0,65)+(0,7+0,7+0,7+0,7)+(0,6+0,6+0,6+0,6)+(1,2+0,9+1,2+0,9)+(0,68+0,7+0,68+0,7) "komín větrání</t>
  </si>
  <si>
    <t>14*0,25 "rohy vnější část úžlabí</t>
  </si>
  <si>
    <t>10*0,5 "rozhy vnitřní část úžlabí</t>
  </si>
  <si>
    <t>25</t>
  </si>
  <si>
    <t>712363353</t>
  </si>
  <si>
    <t>Povlakové krytiny střech plochých do 10° z tvarovaných poplastovaných lišt pro mPVC vnější koutová lišta rš 100 mm</t>
  </si>
  <si>
    <t>642318235</t>
  </si>
  <si>
    <t>https://podminky.urs.cz/item/CS_URS_2023_02/712363353</t>
  </si>
  <si>
    <t>2*0,25 "rohy vnější část úžlabí</t>
  </si>
  <si>
    <t>6*0,5 "rohy vnitřní část úžlabí</t>
  </si>
  <si>
    <t>(1,7+0,7+1,7+0,7)+(0,7+0,7+0,7+0,7)+(0,6+1,4+0,65+0,65)+(0,7+0,7+0,7+0,7)+(0,6+0,6+0,6+0,6)+(1,2+0,9+1,2+0,9)+(0,68+0,7+0,68+0,7) "komín - větrání</t>
  </si>
  <si>
    <t>24*0,3 "rohy komín - větrání</t>
  </si>
  <si>
    <t>26</t>
  </si>
  <si>
    <t>712363357</t>
  </si>
  <si>
    <t>Povlakové krytiny střech plochých do 10° z tvarovaných poplastovaných lišt pro mPVC okapnice rš 250 mm</t>
  </si>
  <si>
    <t>-182397404</t>
  </si>
  <si>
    <t>https://podminky.urs.cz/item/CS_URS_2023_02/712363357</t>
  </si>
  <si>
    <t>26,15+26,15 "vodorovná část</t>
  </si>
  <si>
    <t>27</t>
  </si>
  <si>
    <t>712363359</t>
  </si>
  <si>
    <t>Povlakové krytiny střech plochých do 10° z tvarovaných poplastovaných lišt pro mPVC závětrná lišta rš 300 mm</t>
  </si>
  <si>
    <t>1881175062</t>
  </si>
  <si>
    <t>https://podminky.urs.cz/item/CS_URS_2023_02/712363359</t>
  </si>
  <si>
    <t>0,7+0,7 "JV z proché střechy</t>
  </si>
  <si>
    <t>0,8+0,8 "SV z ploché střechy</t>
  </si>
  <si>
    <t>28</t>
  </si>
  <si>
    <t>712363366</t>
  </si>
  <si>
    <t>Povlakové krytiny střech plochých do 10° z tvarovaných poplastovaných lišt pro mPVC rovná lišta rš 100 mm</t>
  </si>
  <si>
    <t>-795111630</t>
  </si>
  <si>
    <t>https://podminky.urs.cz/item/CS_URS_2023_02/712363366</t>
  </si>
  <si>
    <t>12,5+6+5,5+30 "v úžlabí napojení pod plechovou krytiny</t>
  </si>
  <si>
    <t>0,6+0,6+0,6+0,6 "komín</t>
  </si>
  <si>
    <t>29</t>
  </si>
  <si>
    <t>712363384</t>
  </si>
  <si>
    <t>Povlakové krytiny střech plochých do 10° z tvarovaných poplastovaných lišt ostatní atypická výroba profilů o větší rš</t>
  </si>
  <si>
    <t>-469688746</t>
  </si>
  <si>
    <t>https://podminky.urs.cz/item/CS_URS_2023_02/712363384</t>
  </si>
  <si>
    <t>5,1*0,5 "SZ z ploché střechy - úžlabí</t>
  </si>
  <si>
    <t>(13,5+7+6+30,5)*0,25 "Atika podkl plech pod fólii</t>
  </si>
  <si>
    <t>30</t>
  </si>
  <si>
    <t>7123636-P</t>
  </si>
  <si>
    <t>Příplatek za provedení detailů fólií</t>
  </si>
  <si>
    <t>-1829072308</t>
  </si>
  <si>
    <t>31</t>
  </si>
  <si>
    <t>712391172</t>
  </si>
  <si>
    <t>Provedení povlakové krytiny střech plochých do 10° -ostatní práce provedení vrstvy textilní ochranné</t>
  </si>
  <si>
    <t>1522134231</t>
  </si>
  <si>
    <t>https://podminky.urs.cz/item/CS_URS_2023_02/712391172</t>
  </si>
  <si>
    <t>69311088</t>
  </si>
  <si>
    <t>geotextilie netkaná separační, ochranná, filtrační, drenážní PES 500g/m2</t>
  </si>
  <si>
    <t>-688579600</t>
  </si>
  <si>
    <t>279,416128774632*1,155 'Přepočtené koeficientem množství</t>
  </si>
  <si>
    <t>33</t>
  </si>
  <si>
    <t>998712102</t>
  </si>
  <si>
    <t>Přesun hmot pro povlakové krytiny stanovený z hmotnosti přesunovaného materiálu vodorovná dopravní vzdálenost do 50 m v objektech výšky přes 6 do 12 m</t>
  </si>
  <si>
    <t>1819572616</t>
  </si>
  <si>
    <t>https://podminky.urs.cz/item/CS_URS_2023_02/998712102</t>
  </si>
  <si>
    <t>34</t>
  </si>
  <si>
    <t>998712181</t>
  </si>
  <si>
    <t>Přesun hmot pro povlakové krytiny stanovený z hmotnosti přesunovaného materiálu Příplatek k cenám za přesun prováděný bez použití mechanizace pro jakoukoliv výšku objektu</t>
  </si>
  <si>
    <t>-227638021</t>
  </si>
  <si>
    <t>https://podminky.urs.cz/item/CS_URS_2023_02/998712181</t>
  </si>
  <si>
    <t>713</t>
  </si>
  <si>
    <t>Izolace tepelné</t>
  </si>
  <si>
    <t>35</t>
  </si>
  <si>
    <t>713191321</t>
  </si>
  <si>
    <t>Montáž tepelné izolace stavebních konstrukcí - doplňky a konstrukční součásti střech plochých osazení odvětrávacích komínků</t>
  </si>
  <si>
    <t>191210940</t>
  </si>
  <si>
    <t>https://podminky.urs.cz/item/CS_URS_2023_02/713191321</t>
  </si>
  <si>
    <t>36</t>
  </si>
  <si>
    <t>28342055</t>
  </si>
  <si>
    <t>komínek střešní odvětrávací s integrovanou manžetou z PVC DN 150</t>
  </si>
  <si>
    <t>-1463690716</t>
  </si>
  <si>
    <t>741</t>
  </si>
  <si>
    <t>Elektroinstalace - silnoproud</t>
  </si>
  <si>
    <t>37</t>
  </si>
  <si>
    <t>741421821</t>
  </si>
  <si>
    <t>Demontáž hromosvodného vedení bez zachování funkčnosti svodových drátů nebo lan na rovné střeše, průměru do 8 mm</t>
  </si>
  <si>
    <t>1974154354</t>
  </si>
  <si>
    <t>https://podminky.urs.cz/item/CS_URS_2023_02/741421821</t>
  </si>
  <si>
    <t>(1+6,5+5,5+1+5,5+6,5+1+8+1+3+3+4+4+1,5+6,5+1+1+4,5+2+1+1+5,5+2,5+7)</t>
  </si>
  <si>
    <t>83,5*1,1 'Přepočtené koeficientem množství</t>
  </si>
  <si>
    <t>38</t>
  </si>
  <si>
    <t>741421831</t>
  </si>
  <si>
    <t>Demontáž hromosvodného vedení bez zachování funkčnosti svodových drátů nebo lan na šikmé střeše, průměru do 8 mm</t>
  </si>
  <si>
    <t>-1442741570</t>
  </si>
  <si>
    <t>https://podminky.urs.cz/item/CS_URS_2023_02/741421831</t>
  </si>
  <si>
    <t>(4+4+4+4+4)</t>
  </si>
  <si>
    <t>20*1,1 'Přepočtené koeficientem množství</t>
  </si>
  <si>
    <t>742</t>
  </si>
  <si>
    <t>Elektroinstalace - slaboproud</t>
  </si>
  <si>
    <t>39</t>
  </si>
  <si>
    <t>742420821</t>
  </si>
  <si>
    <t>Demontáž společné televizní antény anténního stožáru</t>
  </si>
  <si>
    <t>-1886954695</t>
  </si>
  <si>
    <t>https://podminky.urs.cz/item/CS_URS_2023_02/742420821</t>
  </si>
  <si>
    <t>762</t>
  </si>
  <si>
    <t>Konstrukce tesařské</t>
  </si>
  <si>
    <t>40</t>
  </si>
  <si>
    <t>762083122</t>
  </si>
  <si>
    <t>Impregnace řeziva máčením proti dřevokaznému hmyzu, houbám a plísním, třída ohrožení 3 a 4 (dřevo v exteriéru)</t>
  </si>
  <si>
    <t>m3</t>
  </si>
  <si>
    <t>1265090073</t>
  </si>
  <si>
    <t>https://podminky.urs.cz/item/CS_URS_2023_02/762083122</t>
  </si>
  <si>
    <t>1,73</t>
  </si>
  <si>
    <t>41</t>
  </si>
  <si>
    <t>762341026</t>
  </si>
  <si>
    <t>Bednění střech střech rovných sklonu do 60° s vyřezáním otvorů z dřevoštěpkových desek OSB šroubovaných na krokve na pero a drážku, tloušťky desky 22 mm</t>
  </si>
  <si>
    <t>1735461056</t>
  </si>
  <si>
    <t>https://podminky.urs.cz/item/CS_URS_2023_02/762341026</t>
  </si>
  <si>
    <t>195,55*1,05 'Přepočtené koeficientem množství</t>
  </si>
  <si>
    <t>42</t>
  </si>
  <si>
    <t>762341036-R1</t>
  </si>
  <si>
    <t>Bednění střech střech rovných sklonu do 60° s vyřezáním otvorů z dřevoštěpkových desek OSB šroubovaných na rošt na sraz, tloušťky desky 22 mm - vytvožení úžlabí</t>
  </si>
  <si>
    <t>-1071926655</t>
  </si>
  <si>
    <t>43</t>
  </si>
  <si>
    <t>762341210</t>
  </si>
  <si>
    <t>Montáž bednění střech rovných a šikmých sklonu do 60° s vyřezáním otvorů z prken hrubých na sraz tl. do 32 mm</t>
  </si>
  <si>
    <t>1619663702</t>
  </si>
  <si>
    <t>https://podminky.urs.cz/item/CS_URS_2023_02/762341210</t>
  </si>
  <si>
    <t>(7,3+7,3+5,4+6+2,05+2,05)/2 "JV - šikmá</t>
  </si>
  <si>
    <t>(2,06+27+3,3+0,7)/2 "JZ - šikmá</t>
  </si>
  <si>
    <t>(2,05+10,5+12,7+0,7+3,3)/2 "SV - šikmá</t>
  </si>
  <si>
    <t>(10,8+12,1)/2 "SZ - šikmá</t>
  </si>
  <si>
    <t>Mezisoučet "šikmá část 50%</t>
  </si>
  <si>
    <t>44</t>
  </si>
  <si>
    <t>60516100</t>
  </si>
  <si>
    <t>řezivo smrkové sušené tl 30mm</t>
  </si>
  <si>
    <t>-484619652</t>
  </si>
  <si>
    <t>57,655*0,03 " výměna z 50% šikmá část střechy</t>
  </si>
  <si>
    <t>45</t>
  </si>
  <si>
    <t>762341811</t>
  </si>
  <si>
    <t>Demontáž bednění a laťování bednění střech rovných, obloukových, sklonu do 60° se všemi nadstřešními konstrukcemi z prken hrubých, hoblovaných tl. do 32 mm</t>
  </si>
  <si>
    <t>-141441012</t>
  </si>
  <si>
    <t>https://podminky.urs.cz/item/CS_URS_2023_02/762341811</t>
  </si>
  <si>
    <t>Mezisoučet "vodorovná část - celá plocha</t>
  </si>
  <si>
    <t>46</t>
  </si>
  <si>
    <t>762395000</t>
  </si>
  <si>
    <t>Spojovací prostředky krovů, bednění a laťování, nadstřešních konstrukcí svory, prkna, hřebíky, pásová ocel, vruty</t>
  </si>
  <si>
    <t>-1667168455</t>
  </si>
  <si>
    <t>https://podminky.urs.cz/item/CS_URS_2023_02/762395000</t>
  </si>
  <si>
    <t>47</t>
  </si>
  <si>
    <t>998762102</t>
  </si>
  <si>
    <t>Přesun hmot pro konstrukce tesařské stanovený z hmotnosti přesunovaného materiálu vodorovná dopravní vzdálenost do 50 m v objektech výšky přes 6 do 12 m</t>
  </si>
  <si>
    <t>-2061652086</t>
  </si>
  <si>
    <t>https://podminky.urs.cz/item/CS_URS_2023_02/998762102</t>
  </si>
  <si>
    <t>48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</si>
  <si>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</si>
  <si>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</si>
  <si>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1779647547</t>
  </si>
  <si>
    <t>https://podminky.urs.cz/item/CS_URS_2023_02/998762181</t>
  </si>
  <si>
    <t>764</t>
  </si>
  <si>
    <t>Konstrukce klempířské</t>
  </si>
  <si>
    <t>49</t>
  </si>
  <si>
    <t>7640000-R1</t>
  </si>
  <si>
    <t xml:space="preserve">D+M ocelového střešního výlezu 1200x900mm </t>
  </si>
  <si>
    <t>586083216</t>
  </si>
  <si>
    <t>50</t>
  </si>
  <si>
    <t>7640000-R2</t>
  </si>
  <si>
    <t xml:space="preserve">Demontáž lemování stávajících střešních oken </t>
  </si>
  <si>
    <t>1324295204</t>
  </si>
  <si>
    <t>(1+1,2+1+1,2)*7</t>
  </si>
  <si>
    <t>0,9+0,9+1,2+1,2</t>
  </si>
  <si>
    <t>0,8+0,7+0,8+0,7</t>
  </si>
  <si>
    <t>51</t>
  </si>
  <si>
    <t>7640000-R3</t>
  </si>
  <si>
    <t xml:space="preserve">D+M lemování stávajících střešních oken </t>
  </si>
  <si>
    <t>1678799477</t>
  </si>
  <si>
    <t>52</t>
  </si>
  <si>
    <t>764001821</t>
  </si>
  <si>
    <t>Demontáž klempířských konstrukcí krytiny ze svitků nebo tabulí do suti</t>
  </si>
  <si>
    <t>-1750854734</t>
  </si>
  <si>
    <t>https://podminky.urs.cz/item/CS_URS_2023_02/764001821</t>
  </si>
  <si>
    <t>(1,6*2)+(1,5*1*2) "štítové stříšky JV</t>
  </si>
  <si>
    <t>(1,2*2,2*2) "štítová stříška SV</t>
  </si>
  <si>
    <t>53</t>
  </si>
  <si>
    <t>764001871</t>
  </si>
  <si>
    <t>Demontáž klempířských konstrukcí oplechování nároží s větrací mřížkou nebo podkladním plechem do suti</t>
  </si>
  <si>
    <t>-1196938673</t>
  </si>
  <si>
    <t>https://podminky.urs.cz/item/CS_URS_2023_02/764001871</t>
  </si>
  <si>
    <t>26,15+26,15 "vodorvná část</t>
  </si>
  <si>
    <t>(1,34+1,34+1,34+3+5,2+1+1,34+1,34+0,3+1,34+1,34+0,3+4+1,34+1,34+0,5+1,34+1,34+0,3+0,5+0,3+1,34+1,34+1,5) "JV svislá část</t>
  </si>
  <si>
    <t>(5,2+1,34+1,34+0,3+0,3+1,34+1,34+6+1,34) "SV svislá část</t>
  </si>
  <si>
    <t>(7,2+1,34+1,34+7,3+1,34) "SZ svislá část</t>
  </si>
  <si>
    <t>14 "JZ svislá část</t>
  </si>
  <si>
    <t>54</t>
  </si>
  <si>
    <t>764001891</t>
  </si>
  <si>
    <t>Demontáž klempířských konstrukcí oplechování úžlabí do suti</t>
  </si>
  <si>
    <t>-1082986982</t>
  </si>
  <si>
    <t>https://podminky.urs.cz/item/CS_URS_2023_02/764001891</t>
  </si>
  <si>
    <t>(2,5+2,5)+(3+3+0,7+0,7)+(1,5+1,5) "JV</t>
  </si>
  <si>
    <t>(1,5+1,5+1+1) "SV</t>
  </si>
  <si>
    <t>(2,5+2,5) "SZ</t>
  </si>
  <si>
    <t>55</t>
  </si>
  <si>
    <t>764002801</t>
  </si>
  <si>
    <t>Demontáž klempířských konstrukcí závětrné lišty do suti</t>
  </si>
  <si>
    <t>591720124</t>
  </si>
  <si>
    <t>https://podminky.urs.cz/item/CS_URS_2023_02/764002801</t>
  </si>
  <si>
    <t>7,5 "SZ</t>
  </si>
  <si>
    <t>4,5 "SV</t>
  </si>
  <si>
    <t>6,2+0,7+0,7+3 "JV</t>
  </si>
  <si>
    <t>1,5+1,5 "JV u oken</t>
  </si>
  <si>
    <t>56</t>
  </si>
  <si>
    <t>764002812</t>
  </si>
  <si>
    <t>Demontáž klempířských konstrukcí okapového plechu do suti, v krytině skládané</t>
  </si>
  <si>
    <t>1887531436</t>
  </si>
  <si>
    <t>https://podminky.urs.cz/item/CS_URS_2023_02/764002812</t>
  </si>
  <si>
    <t>(3+1+1,3+1,2+3+1,2+0,7+3,7+1+0,7+1,15) "JV</t>
  </si>
  <si>
    <t>13,2 "JZ</t>
  </si>
  <si>
    <t>5+5,7 "SV</t>
  </si>
  <si>
    <t>7+7 "SZ</t>
  </si>
  <si>
    <t>57</t>
  </si>
  <si>
    <t>764002821-R1</t>
  </si>
  <si>
    <t>Demontáž klempířských konstrukcí střešního výlezu do suti</t>
  </si>
  <si>
    <t>756583998</t>
  </si>
  <si>
    <t>58</t>
  </si>
  <si>
    <t>764002825</t>
  </si>
  <si>
    <t>Demontáž klempířských konstrukcí ventilační turbíny do suti</t>
  </si>
  <si>
    <t>446407412</t>
  </si>
  <si>
    <t>https://podminky.urs.cz/item/CS_URS_2023_02/764002825</t>
  </si>
  <si>
    <t>59</t>
  </si>
  <si>
    <t>764002835</t>
  </si>
  <si>
    <t>Demontáž klempířských konstrukcí sněhového zachytávače kusového do suti</t>
  </si>
  <si>
    <t>1781272996</t>
  </si>
  <si>
    <t>https://podminky.urs.cz/item/CS_URS_2023_02/764002835</t>
  </si>
  <si>
    <t>60</t>
  </si>
  <si>
    <t>764002841</t>
  </si>
  <si>
    <t>Demontáž klempířských konstrukcí oplechování horních ploch zdí a nadezdívek do suti</t>
  </si>
  <si>
    <t>-1909359983</t>
  </si>
  <si>
    <t>https://podminky.urs.cz/item/CS_URS_2023_02/764002841</t>
  </si>
  <si>
    <t>(13,5+7+6+30,5)</t>
  </si>
  <si>
    <t>61</t>
  </si>
  <si>
    <t>764002871</t>
  </si>
  <si>
    <t>Demontáž klempířských konstrukcí lemování zdí do suti</t>
  </si>
  <si>
    <t>358385784</t>
  </si>
  <si>
    <t>https://podminky.urs.cz/item/CS_URS_2023_02/764002871</t>
  </si>
  <si>
    <t>(0,6+0,6+0,6+0,6) "komín</t>
  </si>
  <si>
    <t>62</t>
  </si>
  <si>
    <t>764004821</t>
  </si>
  <si>
    <t>Demontáž klempířských konstrukcí žlabu nástřešního do suti</t>
  </si>
  <si>
    <t>1244500854</t>
  </si>
  <si>
    <t>https://podminky.urs.cz/item/CS_URS_2023_02/764004821</t>
  </si>
  <si>
    <t>2+2 " stříška SZ</t>
  </si>
  <si>
    <t>3 "JV</t>
  </si>
  <si>
    <t>63</t>
  </si>
  <si>
    <t>764004831</t>
  </si>
  <si>
    <t>Demontáž klempířských konstrukcí žlabu mezistřešního nebo zaatikového do suti</t>
  </si>
  <si>
    <t>1779792773</t>
  </si>
  <si>
    <t>https://podminky.urs.cz/item/CS_URS_2023_02/764004831</t>
  </si>
  <si>
    <t>(13+6+5,5+30)</t>
  </si>
  <si>
    <t>64</t>
  </si>
  <si>
    <t>764011402</t>
  </si>
  <si>
    <t>Podkladní plech z pozinkovaného plechu tloušťky 0,55 mm rš 200 mm</t>
  </si>
  <si>
    <t>-372627641</t>
  </si>
  <si>
    <t>https://podminky.urs.cz/item/CS_URS_2023_02/764011402</t>
  </si>
  <si>
    <t>13,5+7+6+30,5 "pod atikový plech</t>
  </si>
  <si>
    <t>65</t>
  </si>
  <si>
    <t>764111643</t>
  </si>
  <si>
    <t>Krytina ze svitků, ze šablon nebo taškových tabulí z pozinkovaného plechu s povrchovou úpravou s úpravou u okapů, prostupů a výčnělků střechy rovné drážkováním ze svitků do rš 670 mm, sklon střechy přes 30 do 60°</t>
  </si>
  <si>
    <t>1858454549</t>
  </si>
  <si>
    <t>https://podminky.urs.cz/item/CS_URS_2023_02/764111643</t>
  </si>
  <si>
    <t>139,99*1,05 'Přepočtené koeficientem množství</t>
  </si>
  <si>
    <t>66</t>
  </si>
  <si>
    <t>764111645</t>
  </si>
  <si>
    <t>Krytina ze svitků, ze šablon nebo taškových tabulí z pozinkovaného plechu s povrchovou úpravou s úpravou u okapů, prostupů a výčnělků střechy rovné drážkováním ze svitků do rš 670 mm, sklon střechy přes 60°</t>
  </si>
  <si>
    <t>953592701</t>
  </si>
  <si>
    <t>https://podminky.urs.cz/item/CS_URS_2023_02/764111645</t>
  </si>
  <si>
    <t>80,01*1,05 'Přepočtené koeficientem množství</t>
  </si>
  <si>
    <t>67</t>
  </si>
  <si>
    <t>764211603</t>
  </si>
  <si>
    <t>Oplechování střešních prvků z pozinkovaného plechu s povrchovou úpravou hřebene větraného z hřebenáčů hranatých s větracím pásem rš 250 mm v krytině ze šablon</t>
  </si>
  <si>
    <t>-805217702</t>
  </si>
  <si>
    <t>https://podminky.urs.cz/item/CS_URS_2023_02/764211603</t>
  </si>
  <si>
    <t>1,4 "SV</t>
  </si>
  <si>
    <t>(1,2+0,8) "JV</t>
  </si>
  <si>
    <t>2,5 "SZ</t>
  </si>
  <si>
    <t>68</t>
  </si>
  <si>
    <t>764211645</t>
  </si>
  <si>
    <t>Oplechování střešních prvků z pozinkovaného plechu s povrchovou úpravou nároží větraného s větracím pásem z hřebenáčů oblých rš 312 mm v krytině z taškových tabulí</t>
  </si>
  <si>
    <t>1575840022</t>
  </si>
  <si>
    <t>https://podminky.urs.cz/item/CS_URS_2023_02/764211645</t>
  </si>
  <si>
    <t>2,8*4 "JV</t>
  </si>
  <si>
    <t>2,8 "SV</t>
  </si>
  <si>
    <t>2,8 "JZ</t>
  </si>
  <si>
    <t>69</t>
  </si>
  <si>
    <t>764212606</t>
  </si>
  <si>
    <t>Oplechování střešních prvků z pozinkovaného plechu s povrchovou úpravou úžlabí rš 500 mm</t>
  </si>
  <si>
    <t>-56001881</t>
  </si>
  <si>
    <t>https://podminky.urs.cz/item/CS_URS_2023_02/764212606</t>
  </si>
  <si>
    <t>(2,6+2,6+2,6+2,6+1,6+1,6) "JV</t>
  </si>
  <si>
    <t>1+1 "SZ</t>
  </si>
  <si>
    <t>1,2+1,2+1,4+1,4 "SV</t>
  </si>
  <si>
    <t>70</t>
  </si>
  <si>
    <t>764212633</t>
  </si>
  <si>
    <t>Oplechování střešních prvků z pozinkovaného plechu s povrchovou úpravou štítu závětrnou lištou rš 250 mm</t>
  </si>
  <si>
    <t>-1196224059</t>
  </si>
  <si>
    <t>https://podminky.urs.cz/item/CS_URS_2023_02/764212633</t>
  </si>
  <si>
    <t>3,7+3,7 "SZ</t>
  </si>
  <si>
    <t>2,3+2,3 "SV</t>
  </si>
  <si>
    <t>(3,1+3,1)+(1,6+1,6) "JV</t>
  </si>
  <si>
    <t>71</t>
  </si>
  <si>
    <t>764212662</t>
  </si>
  <si>
    <t>Oplechování střešních prvků z pozinkovaného plechu s povrchovou úpravou okapu střechy rovné okapovým plechem rš 200 mm</t>
  </si>
  <si>
    <t>1149135035</t>
  </si>
  <si>
    <t>https://podminky.urs.cz/item/CS_URS_2023_02/764212662</t>
  </si>
  <si>
    <t>(5+0,5+0,5+7) "SV</t>
  </si>
  <si>
    <t>(1,2+0,5+0,5+0,7+1+3,8+0,3+0,3+0,7+3+1,3+1+3) "JV</t>
  </si>
  <si>
    <t>13,5 "JZ</t>
  </si>
  <si>
    <t>7+2+2+7 "SZ</t>
  </si>
  <si>
    <t>72</t>
  </si>
  <si>
    <t>764214606</t>
  </si>
  <si>
    <t>Oplechování horních ploch zdí a nadezdívek (atik) z pozinkovaného plechu s povrchovou úpravou mechanicky kotvené rš 500 mm</t>
  </si>
  <si>
    <t>-685556131</t>
  </si>
  <si>
    <t>https://podminky.urs.cz/item/CS_URS_2023_02/764214606</t>
  </si>
  <si>
    <t>13,5+7+6+30,5 "atikový plech</t>
  </si>
  <si>
    <t>73</t>
  </si>
  <si>
    <t>764306142-R1</t>
  </si>
  <si>
    <t xml:space="preserve">Montáž ventilační turbíny na střeše </t>
  </si>
  <si>
    <t>1822709751</t>
  </si>
  <si>
    <t xml:space="preserve">9 </t>
  </si>
  <si>
    <t>74</t>
  </si>
  <si>
    <t>55381010</t>
  </si>
  <si>
    <t>turbína ventilační Al kompletní hlavice stavitelný krk se základnou přes D 350mm</t>
  </si>
  <si>
    <t>-249294375</t>
  </si>
  <si>
    <t>75</t>
  </si>
  <si>
    <t>764311603</t>
  </si>
  <si>
    <t>Lemování zdí z pozinkovaného plechu s povrchovou úpravou boční nebo horní rovné, střech s krytinou prejzovou nebo vlnitou rš 250 mm</t>
  </si>
  <si>
    <t>1303236863</t>
  </si>
  <si>
    <t>https://podminky.urs.cz/item/CS_URS_2023_02/764311603</t>
  </si>
  <si>
    <t>(1,34+1,34+0,3+5,2+1,34+1+3+1,34+1,34+0,3+4+1,34+1+1,34+0,5+1,34+0,3+1,34+1,34+1,34+0,3+1,5+1,34) "JV</t>
  </si>
  <si>
    <t>(5+1,34+0,3+1,34+1,34+0,3+1,34+6+1,34)"SV</t>
  </si>
  <si>
    <t>(7,3+1,34+1,34+7,3+1,34) "SZ</t>
  </si>
  <si>
    <t>14 "JZ</t>
  </si>
  <si>
    <t>76</t>
  </si>
  <si>
    <t>764513406</t>
  </si>
  <si>
    <t>Žlab nadokapní (nástřešní) z pozinkovaného plechu oblého tvaru, včetně háků, čel a hrdel rš 500 mm</t>
  </si>
  <si>
    <t>1787049256</t>
  </si>
  <si>
    <t>https://podminky.urs.cz/item/CS_URS_2023_02/764513406</t>
  </si>
  <si>
    <t>3+2+2</t>
  </si>
  <si>
    <t>77</t>
  </si>
  <si>
    <t>7670000-R1</t>
  </si>
  <si>
    <t>Demontáž klempířských konstrukcí odvětrání střešní konstrukce</t>
  </si>
  <si>
    <t>-1239534197</t>
  </si>
  <si>
    <t>78</t>
  </si>
  <si>
    <t>998764102</t>
  </si>
  <si>
    <t>Přesun hmot pro konstrukce klempířské stanovený z hmotnosti přesunovaného materiálu vodorovná dopravní vzdálenost do 50 m v objektech výšky přes 6 do 12 m</t>
  </si>
  <si>
    <t>-620996470</t>
  </si>
  <si>
    <t>https://podminky.urs.cz/item/CS_URS_2023_02/998764102</t>
  </si>
  <si>
    <t>79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</si>
  <si>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</si>
  <si>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</si>
  <si>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2101993691</t>
  </si>
  <si>
    <t>https://podminky.urs.cz/item/CS_URS_2023_02/998764181</t>
  </si>
  <si>
    <t>765</t>
  </si>
  <si>
    <t>Krytina skládaná</t>
  </si>
  <si>
    <t>80</t>
  </si>
  <si>
    <t>765151801</t>
  </si>
  <si>
    <t>Demontáž krytiny bitumenové ze šindelů sklonu do 30° do suti</t>
  </si>
  <si>
    <t>-948250993</t>
  </si>
  <si>
    <t>https://podminky.urs.cz/item/CS_URS_2023_02/765151801</t>
  </si>
  <si>
    <t>208,52*1,05 'Přepočtené koeficientem množství</t>
  </si>
  <si>
    <t>81</t>
  </si>
  <si>
    <t>765151811</t>
  </si>
  <si>
    <t>Demontáž krytiny bitumenové ze šindelů Příplatek k cenám za sklon přes 30° demontáže krytiny</t>
  </si>
  <si>
    <t>925014029</t>
  </si>
  <si>
    <t>https://podminky.urs.cz/item/CS_URS_2023_02/765151811</t>
  </si>
  <si>
    <t>82</t>
  </si>
  <si>
    <t>765191001</t>
  </si>
  <si>
    <t>Montáž pojistné hydroizolační nebo parotěsné fólie kladené ve sklonu do 20° lepením (vodotěsné podstřeší) na bednění nebo tepelnou izolaci</t>
  </si>
  <si>
    <t>-1297141152</t>
  </si>
  <si>
    <t>https://podminky.urs.cz/item/CS_URS_2023_02/765191001</t>
  </si>
  <si>
    <t>220*1,05 'Přepočtené koeficientem množství</t>
  </si>
  <si>
    <t>83</t>
  </si>
  <si>
    <t>28329322</t>
  </si>
  <si>
    <t>fólie kontaktní difuzně propustná pro doplňkovou hydroizolační vrstvu, čtyřvrstvá mikroporézní PP 160g/m2</t>
  </si>
  <si>
    <t>-429155870</t>
  </si>
  <si>
    <t>220*1,1 'Přepočtené koeficientem množství</t>
  </si>
  <si>
    <t>84</t>
  </si>
  <si>
    <t>765191091</t>
  </si>
  <si>
    <t>Montáž pojistné hydroizolační nebo parotěsné fólie Příplatek k cenám montáže na bednění nebo tepelnou izolaci za sklon přes 30°</t>
  </si>
  <si>
    <t>-658083684</t>
  </si>
  <si>
    <t>https://podminky.urs.cz/item/CS_URS_2023_02/765191091</t>
  </si>
  <si>
    <t>85</t>
  </si>
  <si>
    <t>765191901</t>
  </si>
  <si>
    <t>Demontáž pojistné hydroizolační fólie kladené ve sklonu do 30°</t>
  </si>
  <si>
    <t>1436786161</t>
  </si>
  <si>
    <t>https://podminky.urs.cz/item/CS_URS_2023_02/765191901</t>
  </si>
  <si>
    <t>86</t>
  </si>
  <si>
    <t>765191911</t>
  </si>
  <si>
    <t>Demontáž pojistné hydroizolační fólie kladené ve sklonu přes 30°</t>
  </si>
  <si>
    <t>-1605059615</t>
  </si>
  <si>
    <t>https://podminky.urs.cz/item/CS_URS_2023_02/765191911</t>
  </si>
  <si>
    <t>VRN</t>
  </si>
  <si>
    <t>Vedlejší rozpočtové náklady</t>
  </si>
  <si>
    <t>VRN1</t>
  </si>
  <si>
    <t>Průzkumné, geodetické a projektové práce</t>
  </si>
  <si>
    <t>87</t>
  </si>
  <si>
    <t>013254000</t>
  </si>
  <si>
    <t>Dokumentace skutečného provedení stavby</t>
  </si>
  <si>
    <t>…</t>
  </si>
  <si>
    <t>1024</t>
  </si>
  <si>
    <t>1753300674</t>
  </si>
  <si>
    <t>https://podminky.urs.cz/item/CS_URS_2023_02/013254000</t>
  </si>
  <si>
    <t>VRN3</t>
  </si>
  <si>
    <t>Zařízení staveniště</t>
  </si>
  <si>
    <t>88</t>
  </si>
  <si>
    <t>030001000</t>
  </si>
  <si>
    <t>2097217917</t>
  </si>
  <si>
    <t>https://podminky.urs.cz/item/CS_URS_2023_02/030001000</t>
  </si>
  <si>
    <t>VRN4</t>
  </si>
  <si>
    <t>Inženýrská činnost</t>
  </si>
  <si>
    <t>89</t>
  </si>
  <si>
    <t>045002000</t>
  </si>
  <si>
    <t>Kompletační a koordinační činnost včetně dokladové části ke kolaudaci</t>
  </si>
  <si>
    <t>-608528477</t>
  </si>
  <si>
    <t>https://podminky.urs.cz/item/CS_URS_2023_02/045002000</t>
  </si>
  <si>
    <t>VRN6</t>
  </si>
  <si>
    <t>Územní vlivy</t>
  </si>
  <si>
    <t>90</t>
  </si>
  <si>
    <t>063002000</t>
  </si>
  <si>
    <t>Práce na těžce přístupných místech</t>
  </si>
  <si>
    <t>-366679914</t>
  </si>
  <si>
    <t>https://podminky.urs.cz/item/CS_URS_2023_02/063002000</t>
  </si>
  <si>
    <t>VRN7</t>
  </si>
  <si>
    <t>Provozní vlivy</t>
  </si>
  <si>
    <t>91</t>
  </si>
  <si>
    <t>070001000</t>
  </si>
  <si>
    <t>Provozní vlivy včetně záborů, poplatků a koordinace s provozovateli telekomunikačních zařízení</t>
  </si>
  <si>
    <t>-1645443310</t>
  </si>
  <si>
    <t>https://podminky.urs.cz/item/CS_URS_2023_02/070001000</t>
  </si>
  <si>
    <t>VRN9</t>
  </si>
  <si>
    <t>Ostatní náklady</t>
  </si>
  <si>
    <t>92</t>
  </si>
  <si>
    <t>090001000</t>
  </si>
  <si>
    <t>Ostatní náklady - stroje a zařízení pro svislou přepravu materiálů a osob (např. jeřáb, výtah, plošína)</t>
  </si>
  <si>
    <t>-1116979176</t>
  </si>
  <si>
    <t>https://podminky.urs.cz/item/CS_URS_2023_02/090001000</t>
  </si>
  <si>
    <t>SO 01.1 - NN - na bytovém domě č.p.663</t>
  </si>
  <si>
    <t xml:space="preserve">    740 - Elektromontáže - zkoušky a revize</t>
  </si>
  <si>
    <t xml:space="preserve">    742 - Elektromontáže - rozvodný systém</t>
  </si>
  <si>
    <t xml:space="preserve">    749 - Elektromontáže - ostatní práce a konstrukce</t>
  </si>
  <si>
    <t>971033141</t>
  </si>
  <si>
    <t>Vybourání otvorů ve zdivu cihelném D do 60 mm na MVC nebo MV tl do 300 mm</t>
  </si>
  <si>
    <t>971033148</t>
  </si>
  <si>
    <t>Vybourání otvorů ve zdivu cihelném D do 150 mm na MVC nebo MV tl do 300 mm</t>
  </si>
  <si>
    <t>973031324</t>
  </si>
  <si>
    <t>Vysekání kapes ve zdivu cihelném na MV nebo MVC pl do 0,10 m2 hl do 150 mm</t>
  </si>
  <si>
    <t>974082212</t>
  </si>
  <si>
    <t>Vysekání rýh pro vodiče v omítce MC stěn š do 30 mm</t>
  </si>
  <si>
    <t>740</t>
  </si>
  <si>
    <t>Elektromontáže - zkoušky a revize</t>
  </si>
  <si>
    <t>740991200</t>
  </si>
  <si>
    <t>Celková prohlídka elektrického rozvodu a zařízení do 0,2 milionu Kč</t>
  </si>
  <si>
    <t>Elektromontáže - rozvodný systém</t>
  </si>
  <si>
    <t>74281111R</t>
  </si>
  <si>
    <t>Koordinace s provozovatelem / investorem</t>
  </si>
  <si>
    <t>hod</t>
  </si>
  <si>
    <t>749</t>
  </si>
  <si>
    <t>Elektromontáže - ostatní práce a konstrukce</t>
  </si>
  <si>
    <t>749115515</t>
  </si>
  <si>
    <t>zemnící drát FeZn d10</t>
  </si>
  <si>
    <t>340520000</t>
  </si>
  <si>
    <t>749322286</t>
  </si>
  <si>
    <t>svorka do čtyř šroubů</t>
  </si>
  <si>
    <t>ks</t>
  </si>
  <si>
    <t>340550876R1</t>
  </si>
  <si>
    <t>svorka SR2a</t>
  </si>
  <si>
    <t>340550876R2</t>
  </si>
  <si>
    <t>svorka SR2b</t>
  </si>
  <si>
    <t>340550876R3</t>
  </si>
  <si>
    <t>svorka SZa</t>
  </si>
  <si>
    <t>340550876R4</t>
  </si>
  <si>
    <t>Svorka SO</t>
  </si>
  <si>
    <t>340550876R5</t>
  </si>
  <si>
    <t>Svorka SK</t>
  </si>
  <si>
    <t>340550876R6</t>
  </si>
  <si>
    <t>Svorka SS</t>
  </si>
  <si>
    <t>340550876R7</t>
  </si>
  <si>
    <t>Svorka SU</t>
  </si>
  <si>
    <t>749300748</t>
  </si>
  <si>
    <t>Svorka AB vč. pásky Cu</t>
  </si>
  <si>
    <t>340550123</t>
  </si>
  <si>
    <t>749115555</t>
  </si>
  <si>
    <t>zemnící drát AlMgSi d8 polotvrdý vč. vypínání, tvarování, …..</t>
  </si>
  <si>
    <t>340521555</t>
  </si>
  <si>
    <t>zemnící drát AlMgSi d8 polotvrdý</t>
  </si>
  <si>
    <t>749008122</t>
  </si>
  <si>
    <t>zemnicí páska FeZn 30/4</t>
  </si>
  <si>
    <t>340520874</t>
  </si>
  <si>
    <t>zemnící páska FeZn 30/4</t>
  </si>
  <si>
    <t>749115547</t>
  </si>
  <si>
    <t>Číslo svodu</t>
  </si>
  <si>
    <t>340521048</t>
  </si>
  <si>
    <t>Číslo svodu ČS</t>
  </si>
  <si>
    <t>749115549</t>
  </si>
  <si>
    <t>OT + DOT</t>
  </si>
  <si>
    <t>set</t>
  </si>
  <si>
    <t>340521518</t>
  </si>
  <si>
    <t>Ochranná trubka + držáky ochranné trubky vč. kotvícího materiálu</t>
  </si>
  <si>
    <t>749115547.1</t>
  </si>
  <si>
    <t>Podpěra vedení PVxx</t>
  </si>
  <si>
    <t>340521515</t>
  </si>
  <si>
    <t>749115549.1</t>
  </si>
  <si>
    <t>Zemnící tyč 1,5m</t>
  </si>
  <si>
    <t>340521868</t>
  </si>
  <si>
    <t>Zemnící tyč 1,5m vč. příslušenství</t>
  </si>
  <si>
    <t>749115564</t>
  </si>
  <si>
    <t>Jímací tyč do 2m výšky vč. přísl. a kotvícího materiálu</t>
  </si>
  <si>
    <t>340521890R1</t>
  </si>
  <si>
    <t>Jímací tyč 2m výšky vč. přísl. a kotvícího materiálu</t>
  </si>
  <si>
    <t>749115564.1</t>
  </si>
  <si>
    <t>Distanční izolační tyč d=60cm</t>
  </si>
  <si>
    <t>340521890R1.1</t>
  </si>
  <si>
    <t>Distanční izolační tyč d=60cm vč. pomocného a kotvícího materiálu</t>
  </si>
  <si>
    <t>74991111R</t>
  </si>
  <si>
    <t>Podružný, spojovací, připojovací, kotevní a upevňovací materiál, svorky a - veškeré příslušenství, asfaltový nátěr</t>
  </si>
  <si>
    <t>340550847R</t>
  </si>
  <si>
    <t>Dokumentace skutečného provedení stavby ( 3 paré )</t>
  </si>
  <si>
    <t>soubor</t>
  </si>
  <si>
    <t>013254000R</t>
  </si>
  <si>
    <t>Výkopové sondy ( základový zemnič ) 0,5x0,5x0,9m v zem. tř.III vč zakrytí, hutnění a proviozorní úpravy terénu</t>
  </si>
  <si>
    <t>071103000</t>
  </si>
  <si>
    <t>práce ve výšce nad 3m</t>
  </si>
  <si>
    <t>092100008</t>
  </si>
  <si>
    <t>Stavební přípomoce</t>
  </si>
  <si>
    <t>340520545R</t>
  </si>
  <si>
    <t>Materiál pro stavební přípomoce / zához rýh, opravy poškození</t>
  </si>
  <si>
    <t>092100008.1</t>
  </si>
  <si>
    <t>Opatření proti prašnosti a úklid</t>
  </si>
  <si>
    <t>340520545R.1</t>
  </si>
  <si>
    <t>092100040D</t>
  </si>
  <si>
    <t>Demontáž stávající hromosvodní soustavy</t>
  </si>
  <si>
    <t>092100120</t>
  </si>
  <si>
    <t>Proškolení, návody, předávací protokoly</t>
  </si>
  <si>
    <t>092203041</t>
  </si>
  <si>
    <t>Ekologická likvidace odpadů</t>
  </si>
  <si>
    <t>SO 02 - Výměna střešní krytiny na bytovém domě č.p.662</t>
  </si>
  <si>
    <t>762341036</t>
  </si>
  <si>
    <t>Bednění střech střech rovných sklonu do 60° s vyřezáním otvorů z dřevoštěpkových desek OSB šroubovaných na rošt na sraz, tloušťky desky 22 mm</t>
  </si>
  <si>
    <t>2105535758</t>
  </si>
  <si>
    <t>https://podminky.urs.cz/item/CS_URS_2023_02/762341036</t>
  </si>
  <si>
    <t>SO 02.2 - NN - na bytovém domě č.p.662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</si>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</sst>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1311112" TargetMode="External" /><Relationship Id="rId2" Type="http://schemas.openxmlformats.org/officeDocument/2006/relationships/hyperlink" Target="https://podminky.urs.cz/item/CS_URS_2023_02/941311211" TargetMode="External" /><Relationship Id="rId3" Type="http://schemas.openxmlformats.org/officeDocument/2006/relationships/hyperlink" Target="https://podminky.urs.cz/item/CS_URS_2023_02/941311812" TargetMode="External" /><Relationship Id="rId4" Type="http://schemas.openxmlformats.org/officeDocument/2006/relationships/hyperlink" Target="https://podminky.urs.cz/item/CS_URS_2023_02/944611111" TargetMode="External" /><Relationship Id="rId5" Type="http://schemas.openxmlformats.org/officeDocument/2006/relationships/hyperlink" Target="https://podminky.urs.cz/item/CS_URS_2023_02/944611211" TargetMode="External" /><Relationship Id="rId6" Type="http://schemas.openxmlformats.org/officeDocument/2006/relationships/hyperlink" Target="https://podminky.urs.cz/item/CS_URS_2023_02/944611811" TargetMode="External" /><Relationship Id="rId7" Type="http://schemas.openxmlformats.org/officeDocument/2006/relationships/hyperlink" Target="https://podminky.urs.cz/item/CS_URS_2023_02/949521111" TargetMode="External" /><Relationship Id="rId8" Type="http://schemas.openxmlformats.org/officeDocument/2006/relationships/hyperlink" Target="https://podminky.urs.cz/item/CS_URS_2023_02/949521211" TargetMode="External" /><Relationship Id="rId9" Type="http://schemas.openxmlformats.org/officeDocument/2006/relationships/hyperlink" Target="https://podminky.urs.cz/item/CS_URS_2023_02/949521811" TargetMode="External" /><Relationship Id="rId10" Type="http://schemas.openxmlformats.org/officeDocument/2006/relationships/hyperlink" Target="https://podminky.urs.cz/item/CS_URS_2023_02/952902501" TargetMode="External" /><Relationship Id="rId11" Type="http://schemas.openxmlformats.org/officeDocument/2006/relationships/hyperlink" Target="https://podminky.urs.cz/item/CS_URS_2023_02/997013113" TargetMode="External" /><Relationship Id="rId12" Type="http://schemas.openxmlformats.org/officeDocument/2006/relationships/hyperlink" Target="https://podminky.urs.cz/item/CS_URS_2023_02/997013501" TargetMode="External" /><Relationship Id="rId13" Type="http://schemas.openxmlformats.org/officeDocument/2006/relationships/hyperlink" Target="https://podminky.urs.cz/item/CS_URS_2023_02/997013509" TargetMode="External" /><Relationship Id="rId14" Type="http://schemas.openxmlformats.org/officeDocument/2006/relationships/hyperlink" Target="https://podminky.urs.cz/item/CS_URS_2023_02/997013814" TargetMode="External" /><Relationship Id="rId15" Type="http://schemas.openxmlformats.org/officeDocument/2006/relationships/hyperlink" Target="https://podminky.urs.cz/item/CS_URS_2023_02/998011002" TargetMode="External" /><Relationship Id="rId16" Type="http://schemas.openxmlformats.org/officeDocument/2006/relationships/hyperlink" Target="https://podminky.urs.cz/item/CS_URS_2023_02/712340832" TargetMode="External" /><Relationship Id="rId17" Type="http://schemas.openxmlformats.org/officeDocument/2006/relationships/hyperlink" Target="https://podminky.urs.cz/item/CS_URS_2023_02/712340834" TargetMode="External" /><Relationship Id="rId18" Type="http://schemas.openxmlformats.org/officeDocument/2006/relationships/hyperlink" Target="https://podminky.urs.cz/item/CS_URS_2023_02/712361705" TargetMode="External" /><Relationship Id="rId19" Type="http://schemas.openxmlformats.org/officeDocument/2006/relationships/hyperlink" Target="https://podminky.urs.cz/item/CS_URS_2023_02/712363115" TargetMode="External" /><Relationship Id="rId20" Type="http://schemas.openxmlformats.org/officeDocument/2006/relationships/hyperlink" Target="https://podminky.urs.cz/item/CS_URS_2023_02/712363122" TargetMode="External" /><Relationship Id="rId21" Type="http://schemas.openxmlformats.org/officeDocument/2006/relationships/hyperlink" Target="https://podminky.urs.cz/item/CS_URS_2023_02/712363352" TargetMode="External" /><Relationship Id="rId22" Type="http://schemas.openxmlformats.org/officeDocument/2006/relationships/hyperlink" Target="https://podminky.urs.cz/item/CS_URS_2023_02/712363353" TargetMode="External" /><Relationship Id="rId23" Type="http://schemas.openxmlformats.org/officeDocument/2006/relationships/hyperlink" Target="https://podminky.urs.cz/item/CS_URS_2023_02/712363357" TargetMode="External" /><Relationship Id="rId24" Type="http://schemas.openxmlformats.org/officeDocument/2006/relationships/hyperlink" Target="https://podminky.urs.cz/item/CS_URS_2023_02/712363359" TargetMode="External" /><Relationship Id="rId25" Type="http://schemas.openxmlformats.org/officeDocument/2006/relationships/hyperlink" Target="https://podminky.urs.cz/item/CS_URS_2023_02/712363366" TargetMode="External" /><Relationship Id="rId26" Type="http://schemas.openxmlformats.org/officeDocument/2006/relationships/hyperlink" Target="https://podminky.urs.cz/item/CS_URS_2023_02/712363384" TargetMode="External" /><Relationship Id="rId27" Type="http://schemas.openxmlformats.org/officeDocument/2006/relationships/hyperlink" Target="https://podminky.urs.cz/item/CS_URS_2023_02/712391172" TargetMode="External" /><Relationship Id="rId28" Type="http://schemas.openxmlformats.org/officeDocument/2006/relationships/hyperlink" Target="https://podminky.urs.cz/item/CS_URS_2023_02/998712102" TargetMode="External" /><Relationship Id="rId29" Type="http://schemas.openxmlformats.org/officeDocument/2006/relationships/hyperlink" Target="https://podminky.urs.cz/item/CS_URS_2023_02/998712181" TargetMode="External" /><Relationship Id="rId30" Type="http://schemas.openxmlformats.org/officeDocument/2006/relationships/hyperlink" Target="https://podminky.urs.cz/item/CS_URS_2023_02/713191321" TargetMode="External" /><Relationship Id="rId31" Type="http://schemas.openxmlformats.org/officeDocument/2006/relationships/hyperlink" Target="https://podminky.urs.cz/item/CS_URS_2023_02/741421821" TargetMode="External" /><Relationship Id="rId32" Type="http://schemas.openxmlformats.org/officeDocument/2006/relationships/hyperlink" Target="https://podminky.urs.cz/item/CS_URS_2023_02/741421831" TargetMode="External" /><Relationship Id="rId33" Type="http://schemas.openxmlformats.org/officeDocument/2006/relationships/hyperlink" Target="https://podminky.urs.cz/item/CS_URS_2023_02/742420821" TargetMode="External" /><Relationship Id="rId34" Type="http://schemas.openxmlformats.org/officeDocument/2006/relationships/hyperlink" Target="https://podminky.urs.cz/item/CS_URS_2023_02/762083122" TargetMode="External" /><Relationship Id="rId35" Type="http://schemas.openxmlformats.org/officeDocument/2006/relationships/hyperlink" Target="https://podminky.urs.cz/item/CS_URS_2023_02/762341026" TargetMode="External" /><Relationship Id="rId36" Type="http://schemas.openxmlformats.org/officeDocument/2006/relationships/hyperlink" Target="https://podminky.urs.cz/item/CS_URS_2023_02/762341210" TargetMode="External" /><Relationship Id="rId37" Type="http://schemas.openxmlformats.org/officeDocument/2006/relationships/hyperlink" Target="https://podminky.urs.cz/item/CS_URS_2023_02/762341811" TargetMode="External" /><Relationship Id="rId38" Type="http://schemas.openxmlformats.org/officeDocument/2006/relationships/hyperlink" Target="https://podminky.urs.cz/item/CS_URS_2023_02/762395000" TargetMode="External" /><Relationship Id="rId39" Type="http://schemas.openxmlformats.org/officeDocument/2006/relationships/hyperlink" Target="https://podminky.urs.cz/item/CS_URS_2023_02/998762102" TargetMode="External" /><Relationship Id="rId40" Type="http://schemas.openxmlformats.org/officeDocument/2006/relationships/hyperlink" Target="https://podminky.urs.cz/item/CS_URS_2023_02/998762181" TargetMode="External" /><Relationship Id="rId41" Type="http://schemas.openxmlformats.org/officeDocument/2006/relationships/hyperlink" Target="https://podminky.urs.cz/item/CS_URS_2023_02/764001821" TargetMode="External" /><Relationship Id="rId42" Type="http://schemas.openxmlformats.org/officeDocument/2006/relationships/hyperlink" Target="https://podminky.urs.cz/item/CS_URS_2023_02/764001871" TargetMode="External" /><Relationship Id="rId43" Type="http://schemas.openxmlformats.org/officeDocument/2006/relationships/hyperlink" Target="https://podminky.urs.cz/item/CS_URS_2023_02/764001891" TargetMode="External" /><Relationship Id="rId44" Type="http://schemas.openxmlformats.org/officeDocument/2006/relationships/hyperlink" Target="https://podminky.urs.cz/item/CS_URS_2023_02/764002801" TargetMode="External" /><Relationship Id="rId45" Type="http://schemas.openxmlformats.org/officeDocument/2006/relationships/hyperlink" Target="https://podminky.urs.cz/item/CS_URS_2023_02/764002812" TargetMode="External" /><Relationship Id="rId46" Type="http://schemas.openxmlformats.org/officeDocument/2006/relationships/hyperlink" Target="https://podminky.urs.cz/item/CS_URS_2023_02/764002825" TargetMode="External" /><Relationship Id="rId47" Type="http://schemas.openxmlformats.org/officeDocument/2006/relationships/hyperlink" Target="https://podminky.urs.cz/item/CS_URS_2023_02/764002835" TargetMode="External" /><Relationship Id="rId48" Type="http://schemas.openxmlformats.org/officeDocument/2006/relationships/hyperlink" Target="https://podminky.urs.cz/item/CS_URS_2023_02/764002841" TargetMode="External" /><Relationship Id="rId49" Type="http://schemas.openxmlformats.org/officeDocument/2006/relationships/hyperlink" Target="https://podminky.urs.cz/item/CS_URS_2023_02/764002871" TargetMode="External" /><Relationship Id="rId50" Type="http://schemas.openxmlformats.org/officeDocument/2006/relationships/hyperlink" Target="https://podminky.urs.cz/item/CS_URS_2023_02/764004821" TargetMode="External" /><Relationship Id="rId51" Type="http://schemas.openxmlformats.org/officeDocument/2006/relationships/hyperlink" Target="https://podminky.urs.cz/item/CS_URS_2023_02/764004831" TargetMode="External" /><Relationship Id="rId52" Type="http://schemas.openxmlformats.org/officeDocument/2006/relationships/hyperlink" Target="https://podminky.urs.cz/item/CS_URS_2023_02/764011402" TargetMode="External" /><Relationship Id="rId53" Type="http://schemas.openxmlformats.org/officeDocument/2006/relationships/hyperlink" Target="https://podminky.urs.cz/item/CS_URS_2023_02/764111643" TargetMode="External" /><Relationship Id="rId54" Type="http://schemas.openxmlformats.org/officeDocument/2006/relationships/hyperlink" Target="https://podminky.urs.cz/item/CS_URS_2023_02/764111645" TargetMode="External" /><Relationship Id="rId55" Type="http://schemas.openxmlformats.org/officeDocument/2006/relationships/hyperlink" Target="https://podminky.urs.cz/item/CS_URS_2023_02/764211603" TargetMode="External" /><Relationship Id="rId56" Type="http://schemas.openxmlformats.org/officeDocument/2006/relationships/hyperlink" Target="https://podminky.urs.cz/item/CS_URS_2023_02/764211645" TargetMode="External" /><Relationship Id="rId57" Type="http://schemas.openxmlformats.org/officeDocument/2006/relationships/hyperlink" Target="https://podminky.urs.cz/item/CS_URS_2023_02/764212606" TargetMode="External" /><Relationship Id="rId58" Type="http://schemas.openxmlformats.org/officeDocument/2006/relationships/hyperlink" Target="https://podminky.urs.cz/item/CS_URS_2023_02/764212633" TargetMode="External" /><Relationship Id="rId59" Type="http://schemas.openxmlformats.org/officeDocument/2006/relationships/hyperlink" Target="https://podminky.urs.cz/item/CS_URS_2023_02/764212662" TargetMode="External" /><Relationship Id="rId60" Type="http://schemas.openxmlformats.org/officeDocument/2006/relationships/hyperlink" Target="https://podminky.urs.cz/item/CS_URS_2023_02/764214606" TargetMode="External" /><Relationship Id="rId61" Type="http://schemas.openxmlformats.org/officeDocument/2006/relationships/hyperlink" Target="https://podminky.urs.cz/item/CS_URS_2023_02/764311603" TargetMode="External" /><Relationship Id="rId62" Type="http://schemas.openxmlformats.org/officeDocument/2006/relationships/hyperlink" Target="https://podminky.urs.cz/item/CS_URS_2023_02/764513406" TargetMode="External" /><Relationship Id="rId63" Type="http://schemas.openxmlformats.org/officeDocument/2006/relationships/hyperlink" Target="https://podminky.urs.cz/item/CS_URS_2023_02/998764102" TargetMode="External" /><Relationship Id="rId64" Type="http://schemas.openxmlformats.org/officeDocument/2006/relationships/hyperlink" Target="https://podminky.urs.cz/item/CS_URS_2023_02/998764181" TargetMode="External" /><Relationship Id="rId65" Type="http://schemas.openxmlformats.org/officeDocument/2006/relationships/hyperlink" Target="https://podminky.urs.cz/item/CS_URS_2023_02/765151801" TargetMode="External" /><Relationship Id="rId66" Type="http://schemas.openxmlformats.org/officeDocument/2006/relationships/hyperlink" Target="https://podminky.urs.cz/item/CS_URS_2023_02/765151811" TargetMode="External" /><Relationship Id="rId67" Type="http://schemas.openxmlformats.org/officeDocument/2006/relationships/hyperlink" Target="https://podminky.urs.cz/item/CS_URS_2023_02/765191001" TargetMode="External" /><Relationship Id="rId68" Type="http://schemas.openxmlformats.org/officeDocument/2006/relationships/hyperlink" Target="https://podminky.urs.cz/item/CS_URS_2023_02/765191091" TargetMode="External" /><Relationship Id="rId69" Type="http://schemas.openxmlformats.org/officeDocument/2006/relationships/hyperlink" Target="https://podminky.urs.cz/item/CS_URS_2023_02/765191901" TargetMode="External" /><Relationship Id="rId70" Type="http://schemas.openxmlformats.org/officeDocument/2006/relationships/hyperlink" Target="https://podminky.urs.cz/item/CS_URS_2023_02/765191911" TargetMode="External" /><Relationship Id="rId71" Type="http://schemas.openxmlformats.org/officeDocument/2006/relationships/hyperlink" Target="https://podminky.urs.cz/item/CS_URS_2023_02/013254000" TargetMode="External" /><Relationship Id="rId72" Type="http://schemas.openxmlformats.org/officeDocument/2006/relationships/hyperlink" Target="https://podminky.urs.cz/item/CS_URS_2023_02/030001000" TargetMode="External" /><Relationship Id="rId73" Type="http://schemas.openxmlformats.org/officeDocument/2006/relationships/hyperlink" Target="https://podminky.urs.cz/item/CS_URS_2023_02/045002000" TargetMode="External" /><Relationship Id="rId74" Type="http://schemas.openxmlformats.org/officeDocument/2006/relationships/hyperlink" Target="https://podminky.urs.cz/item/CS_URS_2023_02/063002000" TargetMode="External" /><Relationship Id="rId75" Type="http://schemas.openxmlformats.org/officeDocument/2006/relationships/hyperlink" Target="https://podminky.urs.cz/item/CS_URS_2023_02/070001000" TargetMode="External" /><Relationship Id="rId76" Type="http://schemas.openxmlformats.org/officeDocument/2006/relationships/hyperlink" Target="https://podminky.urs.cz/item/CS_URS_2023_02/090001000" TargetMode="External" /><Relationship Id="rId7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1311112" TargetMode="External" /><Relationship Id="rId2" Type="http://schemas.openxmlformats.org/officeDocument/2006/relationships/hyperlink" Target="https://podminky.urs.cz/item/CS_URS_2023_02/941311211" TargetMode="External" /><Relationship Id="rId3" Type="http://schemas.openxmlformats.org/officeDocument/2006/relationships/hyperlink" Target="https://podminky.urs.cz/item/CS_URS_2023_02/941311812" TargetMode="External" /><Relationship Id="rId4" Type="http://schemas.openxmlformats.org/officeDocument/2006/relationships/hyperlink" Target="https://podminky.urs.cz/item/CS_URS_2023_02/944611111" TargetMode="External" /><Relationship Id="rId5" Type="http://schemas.openxmlformats.org/officeDocument/2006/relationships/hyperlink" Target="https://podminky.urs.cz/item/CS_URS_2023_02/944611211" TargetMode="External" /><Relationship Id="rId6" Type="http://schemas.openxmlformats.org/officeDocument/2006/relationships/hyperlink" Target="https://podminky.urs.cz/item/CS_URS_2023_02/944611811" TargetMode="External" /><Relationship Id="rId7" Type="http://schemas.openxmlformats.org/officeDocument/2006/relationships/hyperlink" Target="https://podminky.urs.cz/item/CS_URS_2023_02/949521111" TargetMode="External" /><Relationship Id="rId8" Type="http://schemas.openxmlformats.org/officeDocument/2006/relationships/hyperlink" Target="https://podminky.urs.cz/item/CS_URS_2023_02/949521211" TargetMode="External" /><Relationship Id="rId9" Type="http://schemas.openxmlformats.org/officeDocument/2006/relationships/hyperlink" Target="https://podminky.urs.cz/item/CS_URS_2023_02/949521811" TargetMode="External" /><Relationship Id="rId10" Type="http://schemas.openxmlformats.org/officeDocument/2006/relationships/hyperlink" Target="https://podminky.urs.cz/item/CS_URS_2023_02/952902501" TargetMode="External" /><Relationship Id="rId11" Type="http://schemas.openxmlformats.org/officeDocument/2006/relationships/hyperlink" Target="https://podminky.urs.cz/item/CS_URS_2023_02/997013113" TargetMode="External" /><Relationship Id="rId12" Type="http://schemas.openxmlformats.org/officeDocument/2006/relationships/hyperlink" Target="https://podminky.urs.cz/item/CS_URS_2023_02/997013501" TargetMode="External" /><Relationship Id="rId13" Type="http://schemas.openxmlformats.org/officeDocument/2006/relationships/hyperlink" Target="https://podminky.urs.cz/item/CS_URS_2023_02/997013509" TargetMode="External" /><Relationship Id="rId14" Type="http://schemas.openxmlformats.org/officeDocument/2006/relationships/hyperlink" Target="https://podminky.urs.cz/item/CS_URS_2023_02/997013814" TargetMode="External" /><Relationship Id="rId15" Type="http://schemas.openxmlformats.org/officeDocument/2006/relationships/hyperlink" Target="https://podminky.urs.cz/item/CS_URS_2023_02/998011002" TargetMode="External" /><Relationship Id="rId16" Type="http://schemas.openxmlformats.org/officeDocument/2006/relationships/hyperlink" Target="https://podminky.urs.cz/item/CS_URS_2023_02/712340832" TargetMode="External" /><Relationship Id="rId17" Type="http://schemas.openxmlformats.org/officeDocument/2006/relationships/hyperlink" Target="https://podminky.urs.cz/item/CS_URS_2023_02/712340834" TargetMode="External" /><Relationship Id="rId18" Type="http://schemas.openxmlformats.org/officeDocument/2006/relationships/hyperlink" Target="https://podminky.urs.cz/item/CS_URS_2023_02/712361705" TargetMode="External" /><Relationship Id="rId19" Type="http://schemas.openxmlformats.org/officeDocument/2006/relationships/hyperlink" Target="https://podminky.urs.cz/item/CS_URS_2023_02/712363115" TargetMode="External" /><Relationship Id="rId20" Type="http://schemas.openxmlformats.org/officeDocument/2006/relationships/hyperlink" Target="https://podminky.urs.cz/item/CS_URS_2023_02/712363122" TargetMode="External" /><Relationship Id="rId21" Type="http://schemas.openxmlformats.org/officeDocument/2006/relationships/hyperlink" Target="https://podminky.urs.cz/item/CS_URS_2023_02/712363352" TargetMode="External" /><Relationship Id="rId22" Type="http://schemas.openxmlformats.org/officeDocument/2006/relationships/hyperlink" Target="https://podminky.urs.cz/item/CS_URS_2023_02/712363353" TargetMode="External" /><Relationship Id="rId23" Type="http://schemas.openxmlformats.org/officeDocument/2006/relationships/hyperlink" Target="https://podminky.urs.cz/item/CS_URS_2023_02/712363357" TargetMode="External" /><Relationship Id="rId24" Type="http://schemas.openxmlformats.org/officeDocument/2006/relationships/hyperlink" Target="https://podminky.urs.cz/item/CS_URS_2023_02/712363359" TargetMode="External" /><Relationship Id="rId25" Type="http://schemas.openxmlformats.org/officeDocument/2006/relationships/hyperlink" Target="https://podminky.urs.cz/item/CS_URS_2023_02/712363366" TargetMode="External" /><Relationship Id="rId26" Type="http://schemas.openxmlformats.org/officeDocument/2006/relationships/hyperlink" Target="https://podminky.urs.cz/item/CS_URS_2023_02/712363384" TargetMode="External" /><Relationship Id="rId27" Type="http://schemas.openxmlformats.org/officeDocument/2006/relationships/hyperlink" Target="https://podminky.urs.cz/item/CS_URS_2023_02/712391172" TargetMode="External" /><Relationship Id="rId28" Type="http://schemas.openxmlformats.org/officeDocument/2006/relationships/hyperlink" Target="https://podminky.urs.cz/item/CS_URS_2023_02/998712102" TargetMode="External" /><Relationship Id="rId29" Type="http://schemas.openxmlformats.org/officeDocument/2006/relationships/hyperlink" Target="https://podminky.urs.cz/item/CS_URS_2023_02/998712181" TargetMode="External" /><Relationship Id="rId30" Type="http://schemas.openxmlformats.org/officeDocument/2006/relationships/hyperlink" Target="https://podminky.urs.cz/item/CS_URS_2023_02/713191321" TargetMode="External" /><Relationship Id="rId31" Type="http://schemas.openxmlformats.org/officeDocument/2006/relationships/hyperlink" Target="https://podminky.urs.cz/item/CS_URS_2023_02/741421821" TargetMode="External" /><Relationship Id="rId32" Type="http://schemas.openxmlformats.org/officeDocument/2006/relationships/hyperlink" Target="https://podminky.urs.cz/item/CS_URS_2023_02/741421831" TargetMode="External" /><Relationship Id="rId33" Type="http://schemas.openxmlformats.org/officeDocument/2006/relationships/hyperlink" Target="https://podminky.urs.cz/item/CS_URS_2023_02/742420821" TargetMode="External" /><Relationship Id="rId34" Type="http://schemas.openxmlformats.org/officeDocument/2006/relationships/hyperlink" Target="https://podminky.urs.cz/item/CS_URS_2023_02/762083122" TargetMode="External" /><Relationship Id="rId35" Type="http://schemas.openxmlformats.org/officeDocument/2006/relationships/hyperlink" Target="https://podminky.urs.cz/item/CS_URS_2023_02/762341026" TargetMode="External" /><Relationship Id="rId36" Type="http://schemas.openxmlformats.org/officeDocument/2006/relationships/hyperlink" Target="https://podminky.urs.cz/item/CS_URS_2023_02/762341036" TargetMode="External" /><Relationship Id="rId37" Type="http://schemas.openxmlformats.org/officeDocument/2006/relationships/hyperlink" Target="https://podminky.urs.cz/item/CS_URS_2023_02/762341210" TargetMode="External" /><Relationship Id="rId38" Type="http://schemas.openxmlformats.org/officeDocument/2006/relationships/hyperlink" Target="https://podminky.urs.cz/item/CS_URS_2023_02/762341811" TargetMode="External" /><Relationship Id="rId39" Type="http://schemas.openxmlformats.org/officeDocument/2006/relationships/hyperlink" Target="https://podminky.urs.cz/item/CS_URS_2023_02/762395000" TargetMode="External" /><Relationship Id="rId40" Type="http://schemas.openxmlformats.org/officeDocument/2006/relationships/hyperlink" Target="https://podminky.urs.cz/item/CS_URS_2023_02/998762102" TargetMode="External" /><Relationship Id="rId41" Type="http://schemas.openxmlformats.org/officeDocument/2006/relationships/hyperlink" Target="https://podminky.urs.cz/item/CS_URS_2023_02/998762181" TargetMode="External" /><Relationship Id="rId42" Type="http://schemas.openxmlformats.org/officeDocument/2006/relationships/hyperlink" Target="https://podminky.urs.cz/item/CS_URS_2023_02/764001821" TargetMode="External" /><Relationship Id="rId43" Type="http://schemas.openxmlformats.org/officeDocument/2006/relationships/hyperlink" Target="https://podminky.urs.cz/item/CS_URS_2023_02/764001871" TargetMode="External" /><Relationship Id="rId44" Type="http://schemas.openxmlformats.org/officeDocument/2006/relationships/hyperlink" Target="https://podminky.urs.cz/item/CS_URS_2023_02/764001891" TargetMode="External" /><Relationship Id="rId45" Type="http://schemas.openxmlformats.org/officeDocument/2006/relationships/hyperlink" Target="https://podminky.urs.cz/item/CS_URS_2023_02/764002801" TargetMode="External" /><Relationship Id="rId46" Type="http://schemas.openxmlformats.org/officeDocument/2006/relationships/hyperlink" Target="https://podminky.urs.cz/item/CS_URS_2023_02/764002812" TargetMode="External" /><Relationship Id="rId47" Type="http://schemas.openxmlformats.org/officeDocument/2006/relationships/hyperlink" Target="https://podminky.urs.cz/item/CS_URS_2023_02/764002825" TargetMode="External" /><Relationship Id="rId48" Type="http://schemas.openxmlformats.org/officeDocument/2006/relationships/hyperlink" Target="https://podminky.urs.cz/item/CS_URS_2023_02/764002835" TargetMode="External" /><Relationship Id="rId49" Type="http://schemas.openxmlformats.org/officeDocument/2006/relationships/hyperlink" Target="https://podminky.urs.cz/item/CS_URS_2023_02/764002841" TargetMode="External" /><Relationship Id="rId50" Type="http://schemas.openxmlformats.org/officeDocument/2006/relationships/hyperlink" Target="https://podminky.urs.cz/item/CS_URS_2023_02/764002871" TargetMode="External" /><Relationship Id="rId51" Type="http://schemas.openxmlformats.org/officeDocument/2006/relationships/hyperlink" Target="https://podminky.urs.cz/item/CS_URS_2023_02/764004821" TargetMode="External" /><Relationship Id="rId52" Type="http://schemas.openxmlformats.org/officeDocument/2006/relationships/hyperlink" Target="https://podminky.urs.cz/item/CS_URS_2023_02/764004831" TargetMode="External" /><Relationship Id="rId53" Type="http://schemas.openxmlformats.org/officeDocument/2006/relationships/hyperlink" Target="https://podminky.urs.cz/item/CS_URS_2023_02/764011402" TargetMode="External" /><Relationship Id="rId54" Type="http://schemas.openxmlformats.org/officeDocument/2006/relationships/hyperlink" Target="https://podminky.urs.cz/item/CS_URS_2023_02/764111643" TargetMode="External" /><Relationship Id="rId55" Type="http://schemas.openxmlformats.org/officeDocument/2006/relationships/hyperlink" Target="https://podminky.urs.cz/item/CS_URS_2023_02/764111645" TargetMode="External" /><Relationship Id="rId56" Type="http://schemas.openxmlformats.org/officeDocument/2006/relationships/hyperlink" Target="https://podminky.urs.cz/item/CS_URS_2023_02/764211603" TargetMode="External" /><Relationship Id="rId57" Type="http://schemas.openxmlformats.org/officeDocument/2006/relationships/hyperlink" Target="https://podminky.urs.cz/item/CS_URS_2023_02/764211645" TargetMode="External" /><Relationship Id="rId58" Type="http://schemas.openxmlformats.org/officeDocument/2006/relationships/hyperlink" Target="https://podminky.urs.cz/item/CS_URS_2023_02/764212606" TargetMode="External" /><Relationship Id="rId59" Type="http://schemas.openxmlformats.org/officeDocument/2006/relationships/hyperlink" Target="https://podminky.urs.cz/item/CS_URS_2023_02/764212633" TargetMode="External" /><Relationship Id="rId60" Type="http://schemas.openxmlformats.org/officeDocument/2006/relationships/hyperlink" Target="https://podminky.urs.cz/item/CS_URS_2023_02/764212662" TargetMode="External" /><Relationship Id="rId61" Type="http://schemas.openxmlformats.org/officeDocument/2006/relationships/hyperlink" Target="https://podminky.urs.cz/item/CS_URS_2023_02/764214606" TargetMode="External" /><Relationship Id="rId62" Type="http://schemas.openxmlformats.org/officeDocument/2006/relationships/hyperlink" Target="https://podminky.urs.cz/item/CS_URS_2023_02/764311603" TargetMode="External" /><Relationship Id="rId63" Type="http://schemas.openxmlformats.org/officeDocument/2006/relationships/hyperlink" Target="https://podminky.urs.cz/item/CS_URS_2023_02/764513406" TargetMode="External" /><Relationship Id="rId64" Type="http://schemas.openxmlformats.org/officeDocument/2006/relationships/hyperlink" Target="https://podminky.urs.cz/item/CS_URS_2023_02/998764102" TargetMode="External" /><Relationship Id="rId65" Type="http://schemas.openxmlformats.org/officeDocument/2006/relationships/hyperlink" Target="https://podminky.urs.cz/item/CS_URS_2023_02/998764181" TargetMode="External" /><Relationship Id="rId66" Type="http://schemas.openxmlformats.org/officeDocument/2006/relationships/hyperlink" Target="https://podminky.urs.cz/item/CS_URS_2023_02/765151801" TargetMode="External" /><Relationship Id="rId67" Type="http://schemas.openxmlformats.org/officeDocument/2006/relationships/hyperlink" Target="https://podminky.urs.cz/item/CS_URS_2023_02/765151811" TargetMode="External" /><Relationship Id="rId68" Type="http://schemas.openxmlformats.org/officeDocument/2006/relationships/hyperlink" Target="https://podminky.urs.cz/item/CS_URS_2023_02/765191001" TargetMode="External" /><Relationship Id="rId69" Type="http://schemas.openxmlformats.org/officeDocument/2006/relationships/hyperlink" Target="https://podminky.urs.cz/item/CS_URS_2023_02/765191091" TargetMode="External" /><Relationship Id="rId70" Type="http://schemas.openxmlformats.org/officeDocument/2006/relationships/hyperlink" Target="https://podminky.urs.cz/item/CS_URS_2023_02/765191901" TargetMode="External" /><Relationship Id="rId71" Type="http://schemas.openxmlformats.org/officeDocument/2006/relationships/hyperlink" Target="https://podminky.urs.cz/item/CS_URS_2023_02/765191911" TargetMode="External" /><Relationship Id="rId72" Type="http://schemas.openxmlformats.org/officeDocument/2006/relationships/hyperlink" Target="https://podminky.urs.cz/item/CS_URS_2023_02/013254000" TargetMode="External" /><Relationship Id="rId73" Type="http://schemas.openxmlformats.org/officeDocument/2006/relationships/hyperlink" Target="https://podminky.urs.cz/item/CS_URS_2023_02/030001000" TargetMode="External" /><Relationship Id="rId74" Type="http://schemas.openxmlformats.org/officeDocument/2006/relationships/hyperlink" Target="https://podminky.urs.cz/item/CS_URS_2023_02/045002000" TargetMode="External" /><Relationship Id="rId75" Type="http://schemas.openxmlformats.org/officeDocument/2006/relationships/hyperlink" Target="https://podminky.urs.cz/item/CS_URS_2023_02/063002000" TargetMode="External" /><Relationship Id="rId76" Type="http://schemas.openxmlformats.org/officeDocument/2006/relationships/hyperlink" Target="https://podminky.urs.cz/item/CS_URS_2023_02/070001000" TargetMode="External" /><Relationship Id="rId77" Type="http://schemas.openxmlformats.org/officeDocument/2006/relationships/hyperlink" Target="https://podminky.urs.cz/item/CS_URS_2023_02/090001000" TargetMode="External" /><Relationship Id="rId7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2023047-R1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střech Šluknov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Šluknov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2. 8. 2023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Šluknov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ProProjekt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Jakub Hon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24.7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Výměna střešní kr...'!J30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01 - Výměna střešní kr...'!P98</f>
        <v>0</v>
      </c>
      <c r="AV55" s="121">
        <f>'SO 01 - Výměna střešní kr...'!J33</f>
        <v>0</v>
      </c>
      <c r="AW55" s="121">
        <f>'SO 01 - Výměna střešní kr...'!J34</f>
        <v>0</v>
      </c>
      <c r="AX55" s="121">
        <f>'SO 01 - Výměna střešní kr...'!J35</f>
        <v>0</v>
      </c>
      <c r="AY55" s="121">
        <f>'SO 01 - Výměna střešní kr...'!J36</f>
        <v>0</v>
      </c>
      <c r="AZ55" s="121">
        <f>'SO 01 - Výměna střešní kr...'!F33</f>
        <v>0</v>
      </c>
      <c r="BA55" s="121">
        <f>'SO 01 - Výměna střešní kr...'!F34</f>
        <v>0</v>
      </c>
      <c r="BB55" s="121">
        <f>'SO 01 - Výměna střešní kr...'!F35</f>
        <v>0</v>
      </c>
      <c r="BC55" s="121">
        <f>'SO 01 - Výměna střešní kr...'!F36</f>
        <v>0</v>
      </c>
      <c r="BD55" s="123">
        <f>'SO 01 - Výměna střešní kr...'!F37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24.7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01.1 - NN - na bytovém...'!J30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01.1 - NN - na bytovém...'!P89</f>
        <v>0</v>
      </c>
      <c r="AV56" s="121">
        <f>'SO 01.1 - NN - na bytovém...'!J33</f>
        <v>0</v>
      </c>
      <c r="AW56" s="121">
        <f>'SO 01.1 - NN - na bytovém...'!J34</f>
        <v>0</v>
      </c>
      <c r="AX56" s="121">
        <f>'SO 01.1 - NN - na bytovém...'!J35</f>
        <v>0</v>
      </c>
      <c r="AY56" s="121">
        <f>'SO 01.1 - NN - na bytovém...'!J36</f>
        <v>0</v>
      </c>
      <c r="AZ56" s="121">
        <f>'SO 01.1 - NN - na bytovém...'!F33</f>
        <v>0</v>
      </c>
      <c r="BA56" s="121">
        <f>'SO 01.1 - NN - na bytovém...'!F34</f>
        <v>0</v>
      </c>
      <c r="BB56" s="121">
        <f>'SO 01.1 - NN - na bytovém...'!F35</f>
        <v>0</v>
      </c>
      <c r="BC56" s="121">
        <f>'SO 01.1 - NN - na bytovém...'!F36</f>
        <v>0</v>
      </c>
      <c r="BD56" s="123">
        <f>'SO 01.1 - NN - na bytovém...'!F37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24.7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02 - Výměna střešní kr...'!J30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'SO 02 - Výměna střešní kr...'!P98</f>
        <v>0</v>
      </c>
      <c r="AV57" s="121">
        <f>'SO 02 - Výměna střešní kr...'!J33</f>
        <v>0</v>
      </c>
      <c r="AW57" s="121">
        <f>'SO 02 - Výměna střešní kr...'!J34</f>
        <v>0</v>
      </c>
      <c r="AX57" s="121">
        <f>'SO 02 - Výměna střešní kr...'!J35</f>
        <v>0</v>
      </c>
      <c r="AY57" s="121">
        <f>'SO 02 - Výměna střešní kr...'!J36</f>
        <v>0</v>
      </c>
      <c r="AZ57" s="121">
        <f>'SO 02 - Výměna střešní kr...'!F33</f>
        <v>0</v>
      </c>
      <c r="BA57" s="121">
        <f>'SO 02 - Výměna střešní kr...'!F34</f>
        <v>0</v>
      </c>
      <c r="BB57" s="121">
        <f>'SO 02 - Výměna střešní kr...'!F35</f>
        <v>0</v>
      </c>
      <c r="BC57" s="121">
        <f>'SO 02 - Výměna střešní kr...'!F36</f>
        <v>0</v>
      </c>
      <c r="BD57" s="123">
        <f>'SO 02 - Výměna střešní kr...'!F37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91" s="7" customFormat="1" ht="24.7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02.2 - NN - na bytovém...'!J30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5">
        <v>0</v>
      </c>
      <c r="AT58" s="126">
        <f>ROUND(SUM(AV58:AW58),2)</f>
        <v>0</v>
      </c>
      <c r="AU58" s="127">
        <f>'SO 02.2 - NN - na bytovém...'!P89</f>
        <v>0</v>
      </c>
      <c r="AV58" s="126">
        <f>'SO 02.2 - NN - na bytovém...'!J33</f>
        <v>0</v>
      </c>
      <c r="AW58" s="126">
        <f>'SO 02.2 - NN - na bytovém...'!J34</f>
        <v>0</v>
      </c>
      <c r="AX58" s="126">
        <f>'SO 02.2 - NN - na bytovém...'!J35</f>
        <v>0</v>
      </c>
      <c r="AY58" s="126">
        <f>'SO 02.2 - NN - na bytovém...'!J36</f>
        <v>0</v>
      </c>
      <c r="AZ58" s="126">
        <f>'SO 02.2 - NN - na bytovém...'!F33</f>
        <v>0</v>
      </c>
      <c r="BA58" s="126">
        <f>'SO 02.2 - NN - na bytovém...'!F34</f>
        <v>0</v>
      </c>
      <c r="BB58" s="126">
        <f>'SO 02.2 - NN - na bytovém...'!F35</f>
        <v>0</v>
      </c>
      <c r="BC58" s="126">
        <f>'SO 02.2 - NN - na bytovém...'!F36</f>
        <v>0</v>
      </c>
      <c r="BD58" s="128">
        <f>'SO 02.2 - NN - na bytovém...'!F37</f>
        <v>0</v>
      </c>
      <c r="BE58" s="7"/>
      <c r="BT58" s="124" t="s">
        <v>80</v>
      </c>
      <c r="BV58" s="124" t="s">
        <v>74</v>
      </c>
      <c r="BW58" s="124" t="s">
        <v>91</v>
      </c>
      <c r="BX58" s="124" t="s">
        <v>5</v>
      </c>
      <c r="CL58" s="124" t="s">
        <v>19</v>
      </c>
      <c r="CM58" s="124" t="s">
        <v>82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Výměna střešní kr...'!C2" display="/"/>
    <hyperlink ref="A56" location="'SO 01.1 - NN - na bytovém...'!C2" display="/"/>
    <hyperlink ref="A57" location="'SO 02 - Výměna střešní kr...'!C2" display="/"/>
    <hyperlink ref="A58" location="'SO 02.2 - NN - na bytové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 Šluknov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2. 8. 2023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ROUND((SUM(BE98:BE565)),2)</f>
        <v>0</v>
      </c>
      <c r="G33" s="39"/>
      <c r="H33" s="39"/>
      <c r="I33" s="149">
        <v>0.21</v>
      </c>
      <c r="J33" s="148">
        <f>ROUND(((SUM(BE98:BE565))*I33),2)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ROUND((SUM(BF98:BF565)),2)</f>
        <v>0</v>
      </c>
      <c r="G34" s="39"/>
      <c r="H34" s="39"/>
      <c r="I34" s="149">
        <v>0.15</v>
      </c>
      <c r="J34" s="148">
        <f>ROUND(((SUM(BF98:BF565))*I34),2)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ROUND((SUM(BG98:BG565)),2)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ROUND((SUM(BH98:BH565)),2)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ROUND((SUM(BI98:BI565)),2)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 Šluknov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01 - Výměna střešní krytiny na bytovém domě č.p.663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Šluknov</v>
      </c>
      <c r="G52" s="41"/>
      <c r="H52" s="41"/>
      <c r="I52" s="33" t="s">
        <v>23</v>
      </c>
      <c r="J52" s="73" t="str">
        <f>IF(J12="","",J12)</f>
        <v>2. 8. 2023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Šluknov</v>
      </c>
      <c r="G54" s="41"/>
      <c r="H54" s="41"/>
      <c r="I54" s="33" t="s">
        <v>31</v>
      </c>
      <c r="J54" s="37" t="str">
        <f>E21</f>
        <v>ProProjekt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Jakub Hon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J100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J173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J183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6"/>
      <c r="C64" s="167"/>
      <c r="D64" s="168" t="s">
        <v>103</v>
      </c>
      <c r="E64" s="169"/>
      <c r="F64" s="169"/>
      <c r="G64" s="169"/>
      <c r="H64" s="169"/>
      <c r="I64" s="169"/>
      <c r="J64" s="170">
        <f>J186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J187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J271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106</v>
      </c>
      <c r="E67" s="175"/>
      <c r="F67" s="175"/>
      <c r="G67" s="175"/>
      <c r="H67" s="175"/>
      <c r="I67" s="175"/>
      <c r="J67" s="176">
        <f>J275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107</v>
      </c>
      <c r="E68" s="175"/>
      <c r="F68" s="175"/>
      <c r="G68" s="175"/>
      <c r="H68" s="175"/>
      <c r="I68" s="175"/>
      <c r="J68" s="176">
        <f>J284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J288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109</v>
      </c>
      <c r="E70" s="175"/>
      <c r="F70" s="175"/>
      <c r="G70" s="175"/>
      <c r="H70" s="175"/>
      <c r="I70" s="175"/>
      <c r="J70" s="176">
        <f>J324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110</v>
      </c>
      <c r="E71" s="175"/>
      <c r="F71" s="175"/>
      <c r="G71" s="175"/>
      <c r="H71" s="175"/>
      <c r="I71" s="175"/>
      <c r="J71" s="176">
        <f>J464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111</v>
      </c>
      <c r="E72" s="169"/>
      <c r="F72" s="169"/>
      <c r="G72" s="169"/>
      <c r="H72" s="169"/>
      <c r="I72" s="169"/>
      <c r="J72" s="170">
        <f>J547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112</v>
      </c>
      <c r="E73" s="175"/>
      <c r="F73" s="175"/>
      <c r="G73" s="175"/>
      <c r="H73" s="175"/>
      <c r="I73" s="175"/>
      <c r="J73" s="176">
        <f>J548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113</v>
      </c>
      <c r="E74" s="175"/>
      <c r="F74" s="175"/>
      <c r="G74" s="175"/>
      <c r="H74" s="175"/>
      <c r="I74" s="175"/>
      <c r="J74" s="176">
        <f>J551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114</v>
      </c>
      <c r="E75" s="175"/>
      <c r="F75" s="175"/>
      <c r="G75" s="175"/>
      <c r="H75" s="175"/>
      <c r="I75" s="175"/>
      <c r="J75" s="176">
        <f>J554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115</v>
      </c>
      <c r="E76" s="175"/>
      <c r="F76" s="175"/>
      <c r="G76" s="175"/>
      <c r="H76" s="175"/>
      <c r="I76" s="175"/>
      <c r="J76" s="176">
        <f>J557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116</v>
      </c>
      <c r="E77" s="175"/>
      <c r="F77" s="175"/>
      <c r="G77" s="175"/>
      <c r="H77" s="175"/>
      <c r="I77" s="175"/>
      <c r="J77" s="176">
        <f>J560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117</v>
      </c>
      <c r="E78" s="175"/>
      <c r="F78" s="175"/>
      <c r="G78" s="175"/>
      <c r="H78" s="175"/>
      <c r="I78" s="175"/>
      <c r="J78" s="176">
        <f>J563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118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61" t="str">
        <f>E7</f>
        <v>Rekonstrukce střech Šluknov</v>
      </c>
      <c r="F88" s="33"/>
      <c r="G88" s="33"/>
      <c r="H88" s="33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93</v>
      </c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>SO 01 - Výměna střešní krytiny na bytovém domě č.p.663</v>
      </c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Šluknov</v>
      </c>
      <c r="G92" s="41"/>
      <c r="H92" s="41"/>
      <c r="I92" s="33" t="s">
        <v>23</v>
      </c>
      <c r="J92" s="73" t="str">
        <f>IF(J12="","",J12)</f>
        <v>2. 8. 2023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E15</f>
        <v>Město Šluknov</v>
      </c>
      <c r="G94" s="41"/>
      <c r="H94" s="41"/>
      <c r="I94" s="33" t="s">
        <v>31</v>
      </c>
      <c r="J94" s="37" t="str">
        <f>E21</f>
        <v>ProProjekt s.r.o.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IF(E18="","",E18)</f>
        <v>Vyplň údaj</v>
      </c>
      <c r="G95" s="41"/>
      <c r="H95" s="41"/>
      <c r="I95" s="33" t="s">
        <v>34</v>
      </c>
      <c r="J95" s="37" t="str">
        <f>E24</f>
        <v>Jakub Hon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78"/>
      <c r="B97" s="179"/>
      <c r="C97" s="180" t="s">
        <v>119</v>
      </c>
      <c r="D97" s="181" t="s">
        <v>57</v>
      </c>
      <c r="E97" s="181" t="s">
        <v>53</v>
      </c>
      <c r="F97" s="181" t="s">
        <v>54</v>
      </c>
      <c r="G97" s="181" t="s">
        <v>120</v>
      </c>
      <c r="H97" s="181" t="s">
        <v>121</v>
      </c>
      <c r="I97" s="181" t="s">
        <v>122</v>
      </c>
      <c r="J97" s="181" t="s">
        <v>97</v>
      </c>
      <c r="K97" s="182" t="s">
        <v>123</v>
      </c>
      <c r="L97" s="183"/>
      <c r="M97" s="93" t="s">
        <v>19</v>
      </c>
      <c r="N97" s="94" t="s">
        <v>42</v>
      </c>
      <c r="O97" s="94" t="s">
        <v>124</v>
      </c>
      <c r="P97" s="94" t="s">
        <v>125</v>
      </c>
      <c r="Q97" s="94" t="s">
        <v>126</v>
      </c>
      <c r="R97" s="94" t="s">
        <v>127</v>
      </c>
      <c r="S97" s="94" t="s">
        <v>128</v>
      </c>
      <c r="T97" s="95" t="s">
        <v>129</v>
      </c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</row>
    <row r="98" spans="1:63" s="2" customFormat="1" ht="22.8" customHeight="1">
      <c r="A98" s="39"/>
      <c r="B98" s="40"/>
      <c r="C98" s="100" t="s">
        <v>130</v>
      </c>
      <c r="D98" s="41"/>
      <c r="E98" s="41"/>
      <c r="F98" s="41"/>
      <c r="G98" s="41"/>
      <c r="H98" s="41"/>
      <c r="I98" s="41"/>
      <c r="J98" s="184">
        <f>BK98</f>
        <v>0</v>
      </c>
      <c r="K98" s="41"/>
      <c r="L98" s="45"/>
      <c r="M98" s="96"/>
      <c r="N98" s="185"/>
      <c r="O98" s="97"/>
      <c r="P98" s="186">
        <f>P99+P186+P547</f>
        <v>0</v>
      </c>
      <c r="Q98" s="97"/>
      <c r="R98" s="186">
        <f>R99+R186+R547</f>
        <v>8.57009343</v>
      </c>
      <c r="S98" s="97"/>
      <c r="T98" s="187">
        <f>T99+T186+T547</f>
        <v>11.38914721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98</v>
      </c>
      <c r="BK98" s="188">
        <f>BK99+BK186+BK547</f>
        <v>0</v>
      </c>
    </row>
    <row r="99" spans="1:63" s="12" customFormat="1" ht="25.9" customHeight="1">
      <c r="A99" s="12"/>
      <c r="B99" s="189"/>
      <c r="C99" s="190"/>
      <c r="D99" s="191" t="s">
        <v>71</v>
      </c>
      <c r="E99" s="192" t="s">
        <v>131</v>
      </c>
      <c r="F99" s="192" t="s">
        <v>132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P100+P173+P183</f>
        <v>0</v>
      </c>
      <c r="Q99" s="197"/>
      <c r="R99" s="198">
        <f>R100+R173+R183</f>
        <v>0</v>
      </c>
      <c r="S99" s="197"/>
      <c r="T99" s="199">
        <f>T100+T173+T183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80</v>
      </c>
      <c r="AT99" s="201" t="s">
        <v>71</v>
      </c>
      <c r="AU99" s="201" t="s">
        <v>72</v>
      </c>
      <c r="AY99" s="200" t="s">
        <v>133</v>
      </c>
      <c r="BK99" s="202">
        <f>BK100+BK173+BK183</f>
        <v>0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134</v>
      </c>
      <c r="F100" s="203" t="s">
        <v>135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SUM(P101:P172)</f>
        <v>0</v>
      </c>
      <c r="Q100" s="197"/>
      <c r="R100" s="198">
        <f>SUM(R101:R172)</f>
        <v>0</v>
      </c>
      <c r="S100" s="197"/>
      <c r="T100" s="199">
        <f>SUM(T101:T172)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80</v>
      </c>
      <c r="AT100" s="201" t="s">
        <v>71</v>
      </c>
      <c r="AU100" s="201" t="s">
        <v>80</v>
      </c>
      <c r="AY100" s="200" t="s">
        <v>133</v>
      </c>
      <c r="BK100" s="202">
        <f>SUM(BK101:BK172)</f>
        <v>0</v>
      </c>
    </row>
    <row r="101" spans="1:65" s="2" customFormat="1" ht="24.15" customHeight="1">
      <c r="A101" s="39"/>
      <c r="B101" s="40"/>
      <c r="C101" s="205" t="s">
        <v>80</v>
      </c>
      <c r="D101" s="205" t="s">
        <v>136</v>
      </c>
      <c r="E101" s="206" t="s">
        <v>137</v>
      </c>
      <c r="F101" s="207" t="s">
        <v>138</v>
      </c>
      <c r="G101" s="208" t="s">
        <v>139</v>
      </c>
      <c r="H101" s="209">
        <v>753.5</v>
      </c>
      <c r="I101" s="210"/>
      <c r="J101" s="211">
        <f>ROUND(I101*H101,2)</f>
        <v>0</v>
      </c>
      <c r="K101" s="207" t="s">
        <v>140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141</v>
      </c>
      <c r="AT101" s="216" t="s">
        <v>136</v>
      </c>
      <c r="AU101" s="216" t="s">
        <v>82</v>
      </c>
      <c r="AY101" s="18" t="s">
        <v>133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141</v>
      </c>
      <c r="BM101" s="216" t="s">
        <v>142</v>
      </c>
    </row>
    <row r="102" spans="1:47" s="2" customFormat="1" ht="12">
      <c r="A102" s="39"/>
      <c r="B102" s="40"/>
      <c r="C102" s="41"/>
      <c r="D102" s="218" t="s">
        <v>143</v>
      </c>
      <c r="E102" s="41"/>
      <c r="F102" s="219" t="s">
        <v>144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82</v>
      </c>
    </row>
    <row r="103" spans="1:51" s="13" customFormat="1" ht="12">
      <c r="A103" s="13"/>
      <c r="B103" s="223"/>
      <c r="C103" s="224"/>
      <c r="D103" s="225" t="s">
        <v>145</v>
      </c>
      <c r="E103" s="226" t="s">
        <v>19</v>
      </c>
      <c r="F103" s="227" t="s">
        <v>146</v>
      </c>
      <c r="G103" s="224"/>
      <c r="H103" s="228">
        <v>215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145</v>
      </c>
      <c r="AU103" s="234" t="s">
        <v>82</v>
      </c>
      <c r="AV103" s="13" t="s">
        <v>82</v>
      </c>
      <c r="AW103" s="13" t="s">
        <v>33</v>
      </c>
      <c r="AX103" s="13" t="s">
        <v>72</v>
      </c>
      <c r="AY103" s="234" t="s">
        <v>133</v>
      </c>
    </row>
    <row r="104" spans="1:51" s="13" customFormat="1" ht="12">
      <c r="A104" s="13"/>
      <c r="B104" s="223"/>
      <c r="C104" s="224"/>
      <c r="D104" s="225" t="s">
        <v>145</v>
      </c>
      <c r="E104" s="226" t="s">
        <v>19</v>
      </c>
      <c r="F104" s="227" t="s">
        <v>147</v>
      </c>
      <c r="G104" s="224"/>
      <c r="H104" s="228">
        <v>202.5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145</v>
      </c>
      <c r="AU104" s="234" t="s">
        <v>82</v>
      </c>
      <c r="AV104" s="13" t="s">
        <v>82</v>
      </c>
      <c r="AW104" s="13" t="s">
        <v>33</v>
      </c>
      <c r="AX104" s="13" t="s">
        <v>72</v>
      </c>
      <c r="AY104" s="234" t="s">
        <v>133</v>
      </c>
    </row>
    <row r="105" spans="1:51" s="13" customFormat="1" ht="12">
      <c r="A105" s="13"/>
      <c r="B105" s="223"/>
      <c r="C105" s="224"/>
      <c r="D105" s="225" t="s">
        <v>145</v>
      </c>
      <c r="E105" s="226" t="s">
        <v>19</v>
      </c>
      <c r="F105" s="227" t="s">
        <v>148</v>
      </c>
      <c r="G105" s="224"/>
      <c r="H105" s="228">
        <v>176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145</v>
      </c>
      <c r="AU105" s="234" t="s">
        <v>82</v>
      </c>
      <c r="AV105" s="13" t="s">
        <v>82</v>
      </c>
      <c r="AW105" s="13" t="s">
        <v>33</v>
      </c>
      <c r="AX105" s="13" t="s">
        <v>72</v>
      </c>
      <c r="AY105" s="234" t="s">
        <v>133</v>
      </c>
    </row>
    <row r="106" spans="1:51" s="13" customFormat="1" ht="12">
      <c r="A106" s="13"/>
      <c r="B106" s="223"/>
      <c r="C106" s="224"/>
      <c r="D106" s="225" t="s">
        <v>145</v>
      </c>
      <c r="E106" s="226" t="s">
        <v>19</v>
      </c>
      <c r="F106" s="227" t="s">
        <v>149</v>
      </c>
      <c r="G106" s="224"/>
      <c r="H106" s="228">
        <v>160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145</v>
      </c>
      <c r="AU106" s="234" t="s">
        <v>82</v>
      </c>
      <c r="AV106" s="13" t="s">
        <v>82</v>
      </c>
      <c r="AW106" s="13" t="s">
        <v>33</v>
      </c>
      <c r="AX106" s="13" t="s">
        <v>72</v>
      </c>
      <c r="AY106" s="234" t="s">
        <v>133</v>
      </c>
    </row>
    <row r="107" spans="1:51" s="14" customFormat="1" ht="12">
      <c r="A107" s="14"/>
      <c r="B107" s="235"/>
      <c r="C107" s="236"/>
      <c r="D107" s="225" t="s">
        <v>145</v>
      </c>
      <c r="E107" s="237" t="s">
        <v>19</v>
      </c>
      <c r="F107" s="238" t="s">
        <v>150</v>
      </c>
      <c r="G107" s="236"/>
      <c r="H107" s="239">
        <v>753.5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145</v>
      </c>
      <c r="AU107" s="245" t="s">
        <v>82</v>
      </c>
      <c r="AV107" s="14" t="s">
        <v>141</v>
      </c>
      <c r="AW107" s="14" t="s">
        <v>33</v>
      </c>
      <c r="AX107" s="14" t="s">
        <v>80</v>
      </c>
      <c r="AY107" s="245" t="s">
        <v>133</v>
      </c>
    </row>
    <row r="108" spans="1:65" s="2" customFormat="1" ht="24.15" customHeight="1">
      <c r="A108" s="39"/>
      <c r="B108" s="40"/>
      <c r="C108" s="205" t="s">
        <v>82</v>
      </c>
      <c r="D108" s="205" t="s">
        <v>136</v>
      </c>
      <c r="E108" s="206" t="s">
        <v>151</v>
      </c>
      <c r="F108" s="207" t="s">
        <v>152</v>
      </c>
      <c r="G108" s="208" t="s">
        <v>139</v>
      </c>
      <c r="H108" s="209">
        <v>67815</v>
      </c>
      <c r="I108" s="210"/>
      <c r="J108" s="211">
        <f>ROUND(I108*H108,2)</f>
        <v>0</v>
      </c>
      <c r="K108" s="207" t="s">
        <v>140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153</v>
      </c>
      <c r="AT108" s="216" t="s">
        <v>136</v>
      </c>
      <c r="AU108" s="216" t="s">
        <v>82</v>
      </c>
      <c r="AY108" s="18" t="s">
        <v>133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153</v>
      </c>
      <c r="BM108" s="216" t="s">
        <v>154</v>
      </c>
    </row>
    <row r="109" spans="1:47" s="2" customFormat="1" ht="12">
      <c r="A109" s="39"/>
      <c r="B109" s="40"/>
      <c r="C109" s="41"/>
      <c r="D109" s="218" t="s">
        <v>143</v>
      </c>
      <c r="E109" s="41"/>
      <c r="F109" s="219" t="s">
        <v>155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82</v>
      </c>
    </row>
    <row r="110" spans="1:51" s="13" customFormat="1" ht="12">
      <c r="A110" s="13"/>
      <c r="B110" s="223"/>
      <c r="C110" s="224"/>
      <c r="D110" s="225" t="s">
        <v>145</v>
      </c>
      <c r="E110" s="226" t="s">
        <v>19</v>
      </c>
      <c r="F110" s="227" t="s">
        <v>146</v>
      </c>
      <c r="G110" s="224"/>
      <c r="H110" s="228">
        <v>215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145</v>
      </c>
      <c r="AU110" s="234" t="s">
        <v>82</v>
      </c>
      <c r="AV110" s="13" t="s">
        <v>82</v>
      </c>
      <c r="AW110" s="13" t="s">
        <v>33</v>
      </c>
      <c r="AX110" s="13" t="s">
        <v>72</v>
      </c>
      <c r="AY110" s="234" t="s">
        <v>133</v>
      </c>
    </row>
    <row r="111" spans="1:51" s="13" customFormat="1" ht="12">
      <c r="A111" s="13"/>
      <c r="B111" s="223"/>
      <c r="C111" s="224"/>
      <c r="D111" s="225" t="s">
        <v>145</v>
      </c>
      <c r="E111" s="226" t="s">
        <v>19</v>
      </c>
      <c r="F111" s="227" t="s">
        <v>147</v>
      </c>
      <c r="G111" s="224"/>
      <c r="H111" s="228">
        <v>202.5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145</v>
      </c>
      <c r="AU111" s="234" t="s">
        <v>82</v>
      </c>
      <c r="AV111" s="13" t="s">
        <v>82</v>
      </c>
      <c r="AW111" s="13" t="s">
        <v>33</v>
      </c>
      <c r="AX111" s="13" t="s">
        <v>72</v>
      </c>
      <c r="AY111" s="234" t="s">
        <v>133</v>
      </c>
    </row>
    <row r="112" spans="1:51" s="13" customFormat="1" ht="12">
      <c r="A112" s="13"/>
      <c r="B112" s="223"/>
      <c r="C112" s="224"/>
      <c r="D112" s="225" t="s">
        <v>145</v>
      </c>
      <c r="E112" s="226" t="s">
        <v>19</v>
      </c>
      <c r="F112" s="227" t="s">
        <v>148</v>
      </c>
      <c r="G112" s="224"/>
      <c r="H112" s="228">
        <v>176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145</v>
      </c>
      <c r="AU112" s="234" t="s">
        <v>82</v>
      </c>
      <c r="AV112" s="13" t="s">
        <v>82</v>
      </c>
      <c r="AW112" s="13" t="s">
        <v>33</v>
      </c>
      <c r="AX112" s="13" t="s">
        <v>72</v>
      </c>
      <c r="AY112" s="234" t="s">
        <v>133</v>
      </c>
    </row>
    <row r="113" spans="1:51" s="13" customFormat="1" ht="12">
      <c r="A113" s="13"/>
      <c r="B113" s="223"/>
      <c r="C113" s="224"/>
      <c r="D113" s="225" t="s">
        <v>145</v>
      </c>
      <c r="E113" s="226" t="s">
        <v>19</v>
      </c>
      <c r="F113" s="227" t="s">
        <v>149</v>
      </c>
      <c r="G113" s="224"/>
      <c r="H113" s="228">
        <v>160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145</v>
      </c>
      <c r="AU113" s="234" t="s">
        <v>82</v>
      </c>
      <c r="AV113" s="13" t="s">
        <v>82</v>
      </c>
      <c r="AW113" s="13" t="s">
        <v>33</v>
      </c>
      <c r="AX113" s="13" t="s">
        <v>72</v>
      </c>
      <c r="AY113" s="234" t="s">
        <v>133</v>
      </c>
    </row>
    <row r="114" spans="1:51" s="14" customFormat="1" ht="12">
      <c r="A114" s="14"/>
      <c r="B114" s="235"/>
      <c r="C114" s="236"/>
      <c r="D114" s="225" t="s">
        <v>145</v>
      </c>
      <c r="E114" s="237" t="s">
        <v>19</v>
      </c>
      <c r="F114" s="238" t="s">
        <v>150</v>
      </c>
      <c r="G114" s="236"/>
      <c r="H114" s="239">
        <v>753.5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145</v>
      </c>
      <c r="AU114" s="245" t="s">
        <v>82</v>
      </c>
      <c r="AV114" s="14" t="s">
        <v>141</v>
      </c>
      <c r="AW114" s="14" t="s">
        <v>33</v>
      </c>
      <c r="AX114" s="14" t="s">
        <v>80</v>
      </c>
      <c r="AY114" s="245" t="s">
        <v>133</v>
      </c>
    </row>
    <row r="115" spans="1:51" s="13" customFormat="1" ht="12">
      <c r="A115" s="13"/>
      <c r="B115" s="223"/>
      <c r="C115" s="224"/>
      <c r="D115" s="225" t="s">
        <v>145</v>
      </c>
      <c r="E115" s="224"/>
      <c r="F115" s="227" t="s">
        <v>156</v>
      </c>
      <c r="G115" s="224"/>
      <c r="H115" s="228">
        <v>67815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145</v>
      </c>
      <c r="AU115" s="234" t="s">
        <v>82</v>
      </c>
      <c r="AV115" s="13" t="s">
        <v>82</v>
      </c>
      <c r="AW115" s="13" t="s">
        <v>4</v>
      </c>
      <c r="AX115" s="13" t="s">
        <v>80</v>
      </c>
      <c r="AY115" s="234" t="s">
        <v>133</v>
      </c>
    </row>
    <row r="116" spans="1:65" s="2" customFormat="1" ht="24.15" customHeight="1">
      <c r="A116" s="39"/>
      <c r="B116" s="40"/>
      <c r="C116" s="205" t="s">
        <v>157</v>
      </c>
      <c r="D116" s="205" t="s">
        <v>136</v>
      </c>
      <c r="E116" s="206" t="s">
        <v>158</v>
      </c>
      <c r="F116" s="207" t="s">
        <v>159</v>
      </c>
      <c r="G116" s="208" t="s">
        <v>139</v>
      </c>
      <c r="H116" s="209">
        <v>753.5</v>
      </c>
      <c r="I116" s="210"/>
      <c r="J116" s="211">
        <f>ROUND(I116*H116,2)</f>
        <v>0</v>
      </c>
      <c r="K116" s="207" t="s">
        <v>140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141</v>
      </c>
      <c r="AT116" s="216" t="s">
        <v>136</v>
      </c>
      <c r="AU116" s="216" t="s">
        <v>82</v>
      </c>
      <c r="AY116" s="18" t="s">
        <v>133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141</v>
      </c>
      <c r="BM116" s="216" t="s">
        <v>160</v>
      </c>
    </row>
    <row r="117" spans="1:47" s="2" customFormat="1" ht="12">
      <c r="A117" s="39"/>
      <c r="B117" s="40"/>
      <c r="C117" s="41"/>
      <c r="D117" s="218" t="s">
        <v>143</v>
      </c>
      <c r="E117" s="41"/>
      <c r="F117" s="219" t="s">
        <v>161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82</v>
      </c>
    </row>
    <row r="118" spans="1:51" s="13" customFormat="1" ht="12">
      <c r="A118" s="13"/>
      <c r="B118" s="223"/>
      <c r="C118" s="224"/>
      <c r="D118" s="225" t="s">
        <v>145</v>
      </c>
      <c r="E118" s="226" t="s">
        <v>19</v>
      </c>
      <c r="F118" s="227" t="s">
        <v>146</v>
      </c>
      <c r="G118" s="224"/>
      <c r="H118" s="228">
        <v>215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145</v>
      </c>
      <c r="AU118" s="234" t="s">
        <v>82</v>
      </c>
      <c r="AV118" s="13" t="s">
        <v>82</v>
      </c>
      <c r="AW118" s="13" t="s">
        <v>33</v>
      </c>
      <c r="AX118" s="13" t="s">
        <v>72</v>
      </c>
      <c r="AY118" s="234" t="s">
        <v>133</v>
      </c>
    </row>
    <row r="119" spans="1:51" s="13" customFormat="1" ht="12">
      <c r="A119" s="13"/>
      <c r="B119" s="223"/>
      <c r="C119" s="224"/>
      <c r="D119" s="225" t="s">
        <v>145</v>
      </c>
      <c r="E119" s="226" t="s">
        <v>19</v>
      </c>
      <c r="F119" s="227" t="s">
        <v>147</v>
      </c>
      <c r="G119" s="224"/>
      <c r="H119" s="228">
        <v>202.5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145</v>
      </c>
      <c r="AU119" s="234" t="s">
        <v>82</v>
      </c>
      <c r="AV119" s="13" t="s">
        <v>82</v>
      </c>
      <c r="AW119" s="13" t="s">
        <v>33</v>
      </c>
      <c r="AX119" s="13" t="s">
        <v>72</v>
      </c>
      <c r="AY119" s="234" t="s">
        <v>133</v>
      </c>
    </row>
    <row r="120" spans="1:51" s="13" customFormat="1" ht="12">
      <c r="A120" s="13"/>
      <c r="B120" s="223"/>
      <c r="C120" s="224"/>
      <c r="D120" s="225" t="s">
        <v>145</v>
      </c>
      <c r="E120" s="226" t="s">
        <v>19</v>
      </c>
      <c r="F120" s="227" t="s">
        <v>148</v>
      </c>
      <c r="G120" s="224"/>
      <c r="H120" s="228">
        <v>176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145</v>
      </c>
      <c r="AU120" s="234" t="s">
        <v>82</v>
      </c>
      <c r="AV120" s="13" t="s">
        <v>82</v>
      </c>
      <c r="AW120" s="13" t="s">
        <v>33</v>
      </c>
      <c r="AX120" s="13" t="s">
        <v>72</v>
      </c>
      <c r="AY120" s="234" t="s">
        <v>133</v>
      </c>
    </row>
    <row r="121" spans="1:51" s="13" customFormat="1" ht="12">
      <c r="A121" s="13"/>
      <c r="B121" s="223"/>
      <c r="C121" s="224"/>
      <c r="D121" s="225" t="s">
        <v>145</v>
      </c>
      <c r="E121" s="226" t="s">
        <v>19</v>
      </c>
      <c r="F121" s="227" t="s">
        <v>149</v>
      </c>
      <c r="G121" s="224"/>
      <c r="H121" s="228">
        <v>160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145</v>
      </c>
      <c r="AU121" s="234" t="s">
        <v>82</v>
      </c>
      <c r="AV121" s="13" t="s">
        <v>82</v>
      </c>
      <c r="AW121" s="13" t="s">
        <v>33</v>
      </c>
      <c r="AX121" s="13" t="s">
        <v>72</v>
      </c>
      <c r="AY121" s="234" t="s">
        <v>133</v>
      </c>
    </row>
    <row r="122" spans="1:51" s="14" customFormat="1" ht="12">
      <c r="A122" s="14"/>
      <c r="B122" s="235"/>
      <c r="C122" s="236"/>
      <c r="D122" s="225" t="s">
        <v>145</v>
      </c>
      <c r="E122" s="237" t="s">
        <v>19</v>
      </c>
      <c r="F122" s="238" t="s">
        <v>150</v>
      </c>
      <c r="G122" s="236"/>
      <c r="H122" s="239">
        <v>753.5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145</v>
      </c>
      <c r="AU122" s="245" t="s">
        <v>82</v>
      </c>
      <c r="AV122" s="14" t="s">
        <v>141</v>
      </c>
      <c r="AW122" s="14" t="s">
        <v>33</v>
      </c>
      <c r="AX122" s="14" t="s">
        <v>80</v>
      </c>
      <c r="AY122" s="245" t="s">
        <v>133</v>
      </c>
    </row>
    <row r="123" spans="1:65" s="2" customFormat="1" ht="16.5" customHeight="1">
      <c r="A123" s="39"/>
      <c r="B123" s="40"/>
      <c r="C123" s="205" t="s">
        <v>141</v>
      </c>
      <c r="D123" s="205" t="s">
        <v>136</v>
      </c>
      <c r="E123" s="206" t="s">
        <v>162</v>
      </c>
      <c r="F123" s="207" t="s">
        <v>163</v>
      </c>
      <c r="G123" s="208" t="s">
        <v>139</v>
      </c>
      <c r="H123" s="209">
        <v>753.5</v>
      </c>
      <c r="I123" s="210"/>
      <c r="J123" s="211">
        <f>ROUND(I123*H123,2)</f>
        <v>0</v>
      </c>
      <c r="K123" s="207" t="s">
        <v>140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141</v>
      </c>
      <c r="AT123" s="216" t="s">
        <v>136</v>
      </c>
      <c r="AU123" s="216" t="s">
        <v>82</v>
      </c>
      <c r="AY123" s="18" t="s">
        <v>133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141</v>
      </c>
      <c r="BM123" s="216" t="s">
        <v>164</v>
      </c>
    </row>
    <row r="124" spans="1:47" s="2" customFormat="1" ht="12">
      <c r="A124" s="39"/>
      <c r="B124" s="40"/>
      <c r="C124" s="41"/>
      <c r="D124" s="218" t="s">
        <v>143</v>
      </c>
      <c r="E124" s="41"/>
      <c r="F124" s="219" t="s">
        <v>165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82</v>
      </c>
    </row>
    <row r="125" spans="1:51" s="13" customFormat="1" ht="12">
      <c r="A125" s="13"/>
      <c r="B125" s="223"/>
      <c r="C125" s="224"/>
      <c r="D125" s="225" t="s">
        <v>145</v>
      </c>
      <c r="E125" s="226" t="s">
        <v>19</v>
      </c>
      <c r="F125" s="227" t="s">
        <v>146</v>
      </c>
      <c r="G125" s="224"/>
      <c r="H125" s="228">
        <v>215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145</v>
      </c>
      <c r="AU125" s="234" t="s">
        <v>82</v>
      </c>
      <c r="AV125" s="13" t="s">
        <v>82</v>
      </c>
      <c r="AW125" s="13" t="s">
        <v>33</v>
      </c>
      <c r="AX125" s="13" t="s">
        <v>72</v>
      </c>
      <c r="AY125" s="234" t="s">
        <v>133</v>
      </c>
    </row>
    <row r="126" spans="1:51" s="13" customFormat="1" ht="12">
      <c r="A126" s="13"/>
      <c r="B126" s="223"/>
      <c r="C126" s="224"/>
      <c r="D126" s="225" t="s">
        <v>145</v>
      </c>
      <c r="E126" s="226" t="s">
        <v>19</v>
      </c>
      <c r="F126" s="227" t="s">
        <v>147</v>
      </c>
      <c r="G126" s="224"/>
      <c r="H126" s="228">
        <v>202.5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145</v>
      </c>
      <c r="AU126" s="234" t="s">
        <v>82</v>
      </c>
      <c r="AV126" s="13" t="s">
        <v>82</v>
      </c>
      <c r="AW126" s="13" t="s">
        <v>33</v>
      </c>
      <c r="AX126" s="13" t="s">
        <v>72</v>
      </c>
      <c r="AY126" s="234" t="s">
        <v>133</v>
      </c>
    </row>
    <row r="127" spans="1:51" s="13" customFormat="1" ht="12">
      <c r="A127" s="13"/>
      <c r="B127" s="223"/>
      <c r="C127" s="224"/>
      <c r="D127" s="225" t="s">
        <v>145</v>
      </c>
      <c r="E127" s="226" t="s">
        <v>19</v>
      </c>
      <c r="F127" s="227" t="s">
        <v>148</v>
      </c>
      <c r="G127" s="224"/>
      <c r="H127" s="228">
        <v>176</v>
      </c>
      <c r="I127" s="229"/>
      <c r="J127" s="224"/>
      <c r="K127" s="224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145</v>
      </c>
      <c r="AU127" s="234" t="s">
        <v>82</v>
      </c>
      <c r="AV127" s="13" t="s">
        <v>82</v>
      </c>
      <c r="AW127" s="13" t="s">
        <v>33</v>
      </c>
      <c r="AX127" s="13" t="s">
        <v>72</v>
      </c>
      <c r="AY127" s="234" t="s">
        <v>133</v>
      </c>
    </row>
    <row r="128" spans="1:51" s="13" customFormat="1" ht="12">
      <c r="A128" s="13"/>
      <c r="B128" s="223"/>
      <c r="C128" s="224"/>
      <c r="D128" s="225" t="s">
        <v>145</v>
      </c>
      <c r="E128" s="226" t="s">
        <v>19</v>
      </c>
      <c r="F128" s="227" t="s">
        <v>149</v>
      </c>
      <c r="G128" s="224"/>
      <c r="H128" s="228">
        <v>160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145</v>
      </c>
      <c r="AU128" s="234" t="s">
        <v>82</v>
      </c>
      <c r="AV128" s="13" t="s">
        <v>82</v>
      </c>
      <c r="AW128" s="13" t="s">
        <v>33</v>
      </c>
      <c r="AX128" s="13" t="s">
        <v>72</v>
      </c>
      <c r="AY128" s="234" t="s">
        <v>133</v>
      </c>
    </row>
    <row r="129" spans="1:51" s="14" customFormat="1" ht="12">
      <c r="A129" s="14"/>
      <c r="B129" s="235"/>
      <c r="C129" s="236"/>
      <c r="D129" s="225" t="s">
        <v>145</v>
      </c>
      <c r="E129" s="237" t="s">
        <v>19</v>
      </c>
      <c r="F129" s="238" t="s">
        <v>150</v>
      </c>
      <c r="G129" s="236"/>
      <c r="H129" s="239">
        <v>753.5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145</v>
      </c>
      <c r="AU129" s="245" t="s">
        <v>82</v>
      </c>
      <c r="AV129" s="14" t="s">
        <v>141</v>
      </c>
      <c r="AW129" s="14" t="s">
        <v>33</v>
      </c>
      <c r="AX129" s="14" t="s">
        <v>80</v>
      </c>
      <c r="AY129" s="245" t="s">
        <v>133</v>
      </c>
    </row>
    <row r="130" spans="1:65" s="2" customFormat="1" ht="24.15" customHeight="1">
      <c r="A130" s="39"/>
      <c r="B130" s="40"/>
      <c r="C130" s="205" t="s">
        <v>166</v>
      </c>
      <c r="D130" s="205" t="s">
        <v>136</v>
      </c>
      <c r="E130" s="206" t="s">
        <v>167</v>
      </c>
      <c r="F130" s="207" t="s">
        <v>168</v>
      </c>
      <c r="G130" s="208" t="s">
        <v>139</v>
      </c>
      <c r="H130" s="209">
        <v>67815</v>
      </c>
      <c r="I130" s="210"/>
      <c r="J130" s="211">
        <f>ROUND(I130*H130,2)</f>
        <v>0</v>
      </c>
      <c r="K130" s="207" t="s">
        <v>140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141</v>
      </c>
      <c r="AT130" s="216" t="s">
        <v>136</v>
      </c>
      <c r="AU130" s="216" t="s">
        <v>82</v>
      </c>
      <c r="AY130" s="18" t="s">
        <v>133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141</v>
      </c>
      <c r="BM130" s="216" t="s">
        <v>169</v>
      </c>
    </row>
    <row r="131" spans="1:47" s="2" customFormat="1" ht="12">
      <c r="A131" s="39"/>
      <c r="B131" s="40"/>
      <c r="C131" s="41"/>
      <c r="D131" s="218" t="s">
        <v>143</v>
      </c>
      <c r="E131" s="41"/>
      <c r="F131" s="219" t="s">
        <v>170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82</v>
      </c>
    </row>
    <row r="132" spans="1:51" s="13" customFormat="1" ht="12">
      <c r="A132" s="13"/>
      <c r="B132" s="223"/>
      <c r="C132" s="224"/>
      <c r="D132" s="225" t="s">
        <v>145</v>
      </c>
      <c r="E132" s="226" t="s">
        <v>19</v>
      </c>
      <c r="F132" s="227" t="s">
        <v>146</v>
      </c>
      <c r="G132" s="224"/>
      <c r="H132" s="228">
        <v>215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145</v>
      </c>
      <c r="AU132" s="234" t="s">
        <v>82</v>
      </c>
      <c r="AV132" s="13" t="s">
        <v>82</v>
      </c>
      <c r="AW132" s="13" t="s">
        <v>33</v>
      </c>
      <c r="AX132" s="13" t="s">
        <v>72</v>
      </c>
      <c r="AY132" s="234" t="s">
        <v>133</v>
      </c>
    </row>
    <row r="133" spans="1:51" s="13" customFormat="1" ht="12">
      <c r="A133" s="13"/>
      <c r="B133" s="223"/>
      <c r="C133" s="224"/>
      <c r="D133" s="225" t="s">
        <v>145</v>
      </c>
      <c r="E133" s="226" t="s">
        <v>19</v>
      </c>
      <c r="F133" s="227" t="s">
        <v>147</v>
      </c>
      <c r="G133" s="224"/>
      <c r="H133" s="228">
        <v>202.5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145</v>
      </c>
      <c r="AU133" s="234" t="s">
        <v>82</v>
      </c>
      <c r="AV133" s="13" t="s">
        <v>82</v>
      </c>
      <c r="AW133" s="13" t="s">
        <v>33</v>
      </c>
      <c r="AX133" s="13" t="s">
        <v>72</v>
      </c>
      <c r="AY133" s="234" t="s">
        <v>133</v>
      </c>
    </row>
    <row r="134" spans="1:51" s="13" customFormat="1" ht="12">
      <c r="A134" s="13"/>
      <c r="B134" s="223"/>
      <c r="C134" s="224"/>
      <c r="D134" s="225" t="s">
        <v>145</v>
      </c>
      <c r="E134" s="226" t="s">
        <v>19</v>
      </c>
      <c r="F134" s="227" t="s">
        <v>148</v>
      </c>
      <c r="G134" s="224"/>
      <c r="H134" s="228">
        <v>176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145</v>
      </c>
      <c r="AU134" s="234" t="s">
        <v>82</v>
      </c>
      <c r="AV134" s="13" t="s">
        <v>82</v>
      </c>
      <c r="AW134" s="13" t="s">
        <v>33</v>
      </c>
      <c r="AX134" s="13" t="s">
        <v>72</v>
      </c>
      <c r="AY134" s="234" t="s">
        <v>133</v>
      </c>
    </row>
    <row r="135" spans="1:51" s="13" customFormat="1" ht="12">
      <c r="A135" s="13"/>
      <c r="B135" s="223"/>
      <c r="C135" s="224"/>
      <c r="D135" s="225" t="s">
        <v>145</v>
      </c>
      <c r="E135" s="226" t="s">
        <v>19</v>
      </c>
      <c r="F135" s="227" t="s">
        <v>149</v>
      </c>
      <c r="G135" s="224"/>
      <c r="H135" s="228">
        <v>160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145</v>
      </c>
      <c r="AU135" s="234" t="s">
        <v>82</v>
      </c>
      <c r="AV135" s="13" t="s">
        <v>82</v>
      </c>
      <c r="AW135" s="13" t="s">
        <v>33</v>
      </c>
      <c r="AX135" s="13" t="s">
        <v>72</v>
      </c>
      <c r="AY135" s="234" t="s">
        <v>133</v>
      </c>
    </row>
    <row r="136" spans="1:51" s="14" customFormat="1" ht="12">
      <c r="A136" s="14"/>
      <c r="B136" s="235"/>
      <c r="C136" s="236"/>
      <c r="D136" s="225" t="s">
        <v>145</v>
      </c>
      <c r="E136" s="237" t="s">
        <v>19</v>
      </c>
      <c r="F136" s="238" t="s">
        <v>150</v>
      </c>
      <c r="G136" s="236"/>
      <c r="H136" s="239">
        <v>753.5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145</v>
      </c>
      <c r="AU136" s="245" t="s">
        <v>82</v>
      </c>
      <c r="AV136" s="14" t="s">
        <v>141</v>
      </c>
      <c r="AW136" s="14" t="s">
        <v>33</v>
      </c>
      <c r="AX136" s="14" t="s">
        <v>80</v>
      </c>
      <c r="AY136" s="245" t="s">
        <v>133</v>
      </c>
    </row>
    <row r="137" spans="1:51" s="13" customFormat="1" ht="12">
      <c r="A137" s="13"/>
      <c r="B137" s="223"/>
      <c r="C137" s="224"/>
      <c r="D137" s="225" t="s">
        <v>145</v>
      </c>
      <c r="E137" s="224"/>
      <c r="F137" s="227" t="s">
        <v>156</v>
      </c>
      <c r="G137" s="224"/>
      <c r="H137" s="228">
        <v>67815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145</v>
      </c>
      <c r="AU137" s="234" t="s">
        <v>82</v>
      </c>
      <c r="AV137" s="13" t="s">
        <v>82</v>
      </c>
      <c r="AW137" s="13" t="s">
        <v>4</v>
      </c>
      <c r="AX137" s="13" t="s">
        <v>80</v>
      </c>
      <c r="AY137" s="234" t="s">
        <v>133</v>
      </c>
    </row>
    <row r="138" spans="1:65" s="2" customFormat="1" ht="16.5" customHeight="1">
      <c r="A138" s="39"/>
      <c r="B138" s="40"/>
      <c r="C138" s="205" t="s">
        <v>171</v>
      </c>
      <c r="D138" s="205" t="s">
        <v>136</v>
      </c>
      <c r="E138" s="206" t="s">
        <v>172</v>
      </c>
      <c r="F138" s="207" t="s">
        <v>173</v>
      </c>
      <c r="G138" s="208" t="s">
        <v>139</v>
      </c>
      <c r="H138" s="209">
        <v>753.5</v>
      </c>
      <c r="I138" s="210"/>
      <c r="J138" s="211">
        <f>ROUND(I138*H138,2)</f>
        <v>0</v>
      </c>
      <c r="K138" s="207" t="s">
        <v>140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141</v>
      </c>
      <c r="AT138" s="216" t="s">
        <v>136</v>
      </c>
      <c r="AU138" s="216" t="s">
        <v>82</v>
      </c>
      <c r="AY138" s="18" t="s">
        <v>133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141</v>
      </c>
      <c r="BM138" s="216" t="s">
        <v>174</v>
      </c>
    </row>
    <row r="139" spans="1:47" s="2" customFormat="1" ht="12">
      <c r="A139" s="39"/>
      <c r="B139" s="40"/>
      <c r="C139" s="41"/>
      <c r="D139" s="218" t="s">
        <v>143</v>
      </c>
      <c r="E139" s="41"/>
      <c r="F139" s="219" t="s">
        <v>175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143</v>
      </c>
      <c r="AU139" s="18" t="s">
        <v>82</v>
      </c>
    </row>
    <row r="140" spans="1:51" s="13" customFormat="1" ht="12">
      <c r="A140" s="13"/>
      <c r="B140" s="223"/>
      <c r="C140" s="224"/>
      <c r="D140" s="225" t="s">
        <v>145</v>
      </c>
      <c r="E140" s="226" t="s">
        <v>19</v>
      </c>
      <c r="F140" s="227" t="s">
        <v>146</v>
      </c>
      <c r="G140" s="224"/>
      <c r="H140" s="228">
        <v>215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145</v>
      </c>
      <c r="AU140" s="234" t="s">
        <v>82</v>
      </c>
      <c r="AV140" s="13" t="s">
        <v>82</v>
      </c>
      <c r="AW140" s="13" t="s">
        <v>33</v>
      </c>
      <c r="AX140" s="13" t="s">
        <v>72</v>
      </c>
      <c r="AY140" s="234" t="s">
        <v>133</v>
      </c>
    </row>
    <row r="141" spans="1:51" s="13" customFormat="1" ht="12">
      <c r="A141" s="13"/>
      <c r="B141" s="223"/>
      <c r="C141" s="224"/>
      <c r="D141" s="225" t="s">
        <v>145</v>
      </c>
      <c r="E141" s="226" t="s">
        <v>19</v>
      </c>
      <c r="F141" s="227" t="s">
        <v>147</v>
      </c>
      <c r="G141" s="224"/>
      <c r="H141" s="228">
        <v>202.5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145</v>
      </c>
      <c r="AU141" s="234" t="s">
        <v>82</v>
      </c>
      <c r="AV141" s="13" t="s">
        <v>82</v>
      </c>
      <c r="AW141" s="13" t="s">
        <v>33</v>
      </c>
      <c r="AX141" s="13" t="s">
        <v>72</v>
      </c>
      <c r="AY141" s="234" t="s">
        <v>133</v>
      </c>
    </row>
    <row r="142" spans="1:51" s="13" customFormat="1" ht="12">
      <c r="A142" s="13"/>
      <c r="B142" s="223"/>
      <c r="C142" s="224"/>
      <c r="D142" s="225" t="s">
        <v>145</v>
      </c>
      <c r="E142" s="226" t="s">
        <v>19</v>
      </c>
      <c r="F142" s="227" t="s">
        <v>148</v>
      </c>
      <c r="G142" s="224"/>
      <c r="H142" s="228">
        <v>176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145</v>
      </c>
      <c r="AU142" s="234" t="s">
        <v>82</v>
      </c>
      <c r="AV142" s="13" t="s">
        <v>82</v>
      </c>
      <c r="AW142" s="13" t="s">
        <v>33</v>
      </c>
      <c r="AX142" s="13" t="s">
        <v>72</v>
      </c>
      <c r="AY142" s="234" t="s">
        <v>133</v>
      </c>
    </row>
    <row r="143" spans="1:51" s="13" customFormat="1" ht="12">
      <c r="A143" s="13"/>
      <c r="B143" s="223"/>
      <c r="C143" s="224"/>
      <c r="D143" s="225" t="s">
        <v>145</v>
      </c>
      <c r="E143" s="226" t="s">
        <v>19</v>
      </c>
      <c r="F143" s="227" t="s">
        <v>149</v>
      </c>
      <c r="G143" s="224"/>
      <c r="H143" s="228">
        <v>160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145</v>
      </c>
      <c r="AU143" s="234" t="s">
        <v>82</v>
      </c>
      <c r="AV143" s="13" t="s">
        <v>82</v>
      </c>
      <c r="AW143" s="13" t="s">
        <v>33</v>
      </c>
      <c r="AX143" s="13" t="s">
        <v>72</v>
      </c>
      <c r="AY143" s="234" t="s">
        <v>133</v>
      </c>
    </row>
    <row r="144" spans="1:51" s="14" customFormat="1" ht="12">
      <c r="A144" s="14"/>
      <c r="B144" s="235"/>
      <c r="C144" s="236"/>
      <c r="D144" s="225" t="s">
        <v>145</v>
      </c>
      <c r="E144" s="237" t="s">
        <v>19</v>
      </c>
      <c r="F144" s="238" t="s">
        <v>150</v>
      </c>
      <c r="G144" s="236"/>
      <c r="H144" s="239">
        <v>753.5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145</v>
      </c>
      <c r="AU144" s="245" t="s">
        <v>82</v>
      </c>
      <c r="AV144" s="14" t="s">
        <v>141</v>
      </c>
      <c r="AW144" s="14" t="s">
        <v>33</v>
      </c>
      <c r="AX144" s="14" t="s">
        <v>80</v>
      </c>
      <c r="AY144" s="245" t="s">
        <v>133</v>
      </c>
    </row>
    <row r="145" spans="1:65" s="2" customFormat="1" ht="24.15" customHeight="1">
      <c r="A145" s="39"/>
      <c r="B145" s="40"/>
      <c r="C145" s="205" t="s">
        <v>176</v>
      </c>
      <c r="D145" s="205" t="s">
        <v>136</v>
      </c>
      <c r="E145" s="206" t="s">
        <v>177</v>
      </c>
      <c r="F145" s="207" t="s">
        <v>178</v>
      </c>
      <c r="G145" s="208" t="s">
        <v>179</v>
      </c>
      <c r="H145" s="209">
        <v>4</v>
      </c>
      <c r="I145" s="210"/>
      <c r="J145" s="211">
        <f>ROUND(I145*H145,2)</f>
        <v>0</v>
      </c>
      <c r="K145" s="207" t="s">
        <v>140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141</v>
      </c>
      <c r="AT145" s="216" t="s">
        <v>136</v>
      </c>
      <c r="AU145" s="216" t="s">
        <v>82</v>
      </c>
      <c r="AY145" s="18" t="s">
        <v>133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141</v>
      </c>
      <c r="BM145" s="216" t="s">
        <v>180</v>
      </c>
    </row>
    <row r="146" spans="1:47" s="2" customFormat="1" ht="12">
      <c r="A146" s="39"/>
      <c r="B146" s="40"/>
      <c r="C146" s="41"/>
      <c r="D146" s="218" t="s">
        <v>143</v>
      </c>
      <c r="E146" s="41"/>
      <c r="F146" s="219" t="s">
        <v>181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143</v>
      </c>
      <c r="AU146" s="18" t="s">
        <v>82</v>
      </c>
    </row>
    <row r="147" spans="1:51" s="13" customFormat="1" ht="12">
      <c r="A147" s="13"/>
      <c r="B147" s="223"/>
      <c r="C147" s="224"/>
      <c r="D147" s="225" t="s">
        <v>145</v>
      </c>
      <c r="E147" s="226" t="s">
        <v>19</v>
      </c>
      <c r="F147" s="227" t="s">
        <v>182</v>
      </c>
      <c r="G147" s="224"/>
      <c r="H147" s="228">
        <v>4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145</v>
      </c>
      <c r="AU147" s="234" t="s">
        <v>82</v>
      </c>
      <c r="AV147" s="13" t="s">
        <v>82</v>
      </c>
      <c r="AW147" s="13" t="s">
        <v>33</v>
      </c>
      <c r="AX147" s="13" t="s">
        <v>80</v>
      </c>
      <c r="AY147" s="234" t="s">
        <v>133</v>
      </c>
    </row>
    <row r="148" spans="1:65" s="2" customFormat="1" ht="24.15" customHeight="1">
      <c r="A148" s="39"/>
      <c r="B148" s="40"/>
      <c r="C148" s="205" t="s">
        <v>183</v>
      </c>
      <c r="D148" s="205" t="s">
        <v>136</v>
      </c>
      <c r="E148" s="206" t="s">
        <v>184</v>
      </c>
      <c r="F148" s="207" t="s">
        <v>185</v>
      </c>
      <c r="G148" s="208" t="s">
        <v>179</v>
      </c>
      <c r="H148" s="209">
        <v>360</v>
      </c>
      <c r="I148" s="210"/>
      <c r="J148" s="211">
        <f>ROUND(I148*H148,2)</f>
        <v>0</v>
      </c>
      <c r="K148" s="207" t="s">
        <v>140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141</v>
      </c>
      <c r="AT148" s="216" t="s">
        <v>136</v>
      </c>
      <c r="AU148" s="216" t="s">
        <v>82</v>
      </c>
      <c r="AY148" s="18" t="s">
        <v>133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141</v>
      </c>
      <c r="BM148" s="216" t="s">
        <v>186</v>
      </c>
    </row>
    <row r="149" spans="1:47" s="2" customFormat="1" ht="12">
      <c r="A149" s="39"/>
      <c r="B149" s="40"/>
      <c r="C149" s="41"/>
      <c r="D149" s="218" t="s">
        <v>143</v>
      </c>
      <c r="E149" s="41"/>
      <c r="F149" s="219" t="s">
        <v>187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82</v>
      </c>
    </row>
    <row r="150" spans="1:51" s="13" customFormat="1" ht="12">
      <c r="A150" s="13"/>
      <c r="B150" s="223"/>
      <c r="C150" s="224"/>
      <c r="D150" s="225" t="s">
        <v>145</v>
      </c>
      <c r="E150" s="226" t="s">
        <v>19</v>
      </c>
      <c r="F150" s="227" t="s">
        <v>182</v>
      </c>
      <c r="G150" s="224"/>
      <c r="H150" s="228">
        <v>4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145</v>
      </c>
      <c r="AU150" s="234" t="s">
        <v>82</v>
      </c>
      <c r="AV150" s="13" t="s">
        <v>82</v>
      </c>
      <c r="AW150" s="13" t="s">
        <v>33</v>
      </c>
      <c r="AX150" s="13" t="s">
        <v>80</v>
      </c>
      <c r="AY150" s="234" t="s">
        <v>133</v>
      </c>
    </row>
    <row r="151" spans="1:51" s="13" customFormat="1" ht="12">
      <c r="A151" s="13"/>
      <c r="B151" s="223"/>
      <c r="C151" s="224"/>
      <c r="D151" s="225" t="s">
        <v>145</v>
      </c>
      <c r="E151" s="224"/>
      <c r="F151" s="227" t="s">
        <v>188</v>
      </c>
      <c r="G151" s="224"/>
      <c r="H151" s="228">
        <v>360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145</v>
      </c>
      <c r="AU151" s="234" t="s">
        <v>82</v>
      </c>
      <c r="AV151" s="13" t="s">
        <v>82</v>
      </c>
      <c r="AW151" s="13" t="s">
        <v>4</v>
      </c>
      <c r="AX151" s="13" t="s">
        <v>80</v>
      </c>
      <c r="AY151" s="234" t="s">
        <v>133</v>
      </c>
    </row>
    <row r="152" spans="1:65" s="2" customFormat="1" ht="24.15" customHeight="1">
      <c r="A152" s="39"/>
      <c r="B152" s="40"/>
      <c r="C152" s="205" t="s">
        <v>134</v>
      </c>
      <c r="D152" s="205" t="s">
        <v>136</v>
      </c>
      <c r="E152" s="206" t="s">
        <v>189</v>
      </c>
      <c r="F152" s="207" t="s">
        <v>190</v>
      </c>
      <c r="G152" s="208" t="s">
        <v>179</v>
      </c>
      <c r="H152" s="209">
        <v>4</v>
      </c>
      <c r="I152" s="210"/>
      <c r="J152" s="211">
        <f>ROUND(I152*H152,2)</f>
        <v>0</v>
      </c>
      <c r="K152" s="207" t="s">
        <v>140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141</v>
      </c>
      <c r="AT152" s="216" t="s">
        <v>136</v>
      </c>
      <c r="AU152" s="216" t="s">
        <v>82</v>
      </c>
      <c r="AY152" s="18" t="s">
        <v>133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141</v>
      </c>
      <c r="BM152" s="216" t="s">
        <v>191</v>
      </c>
    </row>
    <row r="153" spans="1:47" s="2" customFormat="1" ht="12">
      <c r="A153" s="39"/>
      <c r="B153" s="40"/>
      <c r="C153" s="41"/>
      <c r="D153" s="218" t="s">
        <v>143</v>
      </c>
      <c r="E153" s="41"/>
      <c r="F153" s="219" t="s">
        <v>192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82</v>
      </c>
    </row>
    <row r="154" spans="1:51" s="13" customFormat="1" ht="12">
      <c r="A154" s="13"/>
      <c r="B154" s="223"/>
      <c r="C154" s="224"/>
      <c r="D154" s="225" t="s">
        <v>145</v>
      </c>
      <c r="E154" s="226" t="s">
        <v>19</v>
      </c>
      <c r="F154" s="227" t="s">
        <v>182</v>
      </c>
      <c r="G154" s="224"/>
      <c r="H154" s="228">
        <v>4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145</v>
      </c>
      <c r="AU154" s="234" t="s">
        <v>82</v>
      </c>
      <c r="AV154" s="13" t="s">
        <v>82</v>
      </c>
      <c r="AW154" s="13" t="s">
        <v>33</v>
      </c>
      <c r="AX154" s="13" t="s">
        <v>80</v>
      </c>
      <c r="AY154" s="234" t="s">
        <v>133</v>
      </c>
    </row>
    <row r="155" spans="1:65" s="2" customFormat="1" ht="21.75" customHeight="1">
      <c r="A155" s="39"/>
      <c r="B155" s="40"/>
      <c r="C155" s="205" t="s">
        <v>193</v>
      </c>
      <c r="D155" s="205" t="s">
        <v>136</v>
      </c>
      <c r="E155" s="206" t="s">
        <v>194</v>
      </c>
      <c r="F155" s="207" t="s">
        <v>195</v>
      </c>
      <c r="G155" s="208" t="s">
        <v>139</v>
      </c>
      <c r="H155" s="209">
        <v>441.137</v>
      </c>
      <c r="I155" s="210"/>
      <c r="J155" s="211">
        <f>ROUND(I155*H155,2)</f>
        <v>0</v>
      </c>
      <c r="K155" s="207" t="s">
        <v>140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141</v>
      </c>
      <c r="AT155" s="216" t="s">
        <v>136</v>
      </c>
      <c r="AU155" s="216" t="s">
        <v>82</v>
      </c>
      <c r="AY155" s="18" t="s">
        <v>133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141</v>
      </c>
      <c r="BM155" s="216" t="s">
        <v>196</v>
      </c>
    </row>
    <row r="156" spans="1:47" s="2" customFormat="1" ht="12">
      <c r="A156" s="39"/>
      <c r="B156" s="40"/>
      <c r="C156" s="41"/>
      <c r="D156" s="218" t="s">
        <v>143</v>
      </c>
      <c r="E156" s="41"/>
      <c r="F156" s="219" t="s">
        <v>197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143</v>
      </c>
      <c r="AU156" s="18" t="s">
        <v>82</v>
      </c>
    </row>
    <row r="157" spans="1:51" s="13" customFormat="1" ht="12">
      <c r="A157" s="13"/>
      <c r="B157" s="223"/>
      <c r="C157" s="224"/>
      <c r="D157" s="225" t="s">
        <v>145</v>
      </c>
      <c r="E157" s="226" t="s">
        <v>19</v>
      </c>
      <c r="F157" s="227" t="s">
        <v>198</v>
      </c>
      <c r="G157" s="224"/>
      <c r="H157" s="228">
        <v>195.55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145</v>
      </c>
      <c r="AU157" s="234" t="s">
        <v>82</v>
      </c>
      <c r="AV157" s="13" t="s">
        <v>82</v>
      </c>
      <c r="AW157" s="13" t="s">
        <v>33</v>
      </c>
      <c r="AX157" s="13" t="s">
        <v>72</v>
      </c>
      <c r="AY157" s="234" t="s">
        <v>133</v>
      </c>
    </row>
    <row r="158" spans="1:51" s="13" customFormat="1" ht="12">
      <c r="A158" s="13"/>
      <c r="B158" s="223"/>
      <c r="C158" s="224"/>
      <c r="D158" s="225" t="s">
        <v>145</v>
      </c>
      <c r="E158" s="226" t="s">
        <v>19</v>
      </c>
      <c r="F158" s="227" t="s">
        <v>199</v>
      </c>
      <c r="G158" s="224"/>
      <c r="H158" s="228">
        <v>15.34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145</v>
      </c>
      <c r="AU158" s="234" t="s">
        <v>82</v>
      </c>
      <c r="AV158" s="13" t="s">
        <v>82</v>
      </c>
      <c r="AW158" s="13" t="s">
        <v>33</v>
      </c>
      <c r="AX158" s="13" t="s">
        <v>72</v>
      </c>
      <c r="AY158" s="234" t="s">
        <v>133</v>
      </c>
    </row>
    <row r="159" spans="1:51" s="13" customFormat="1" ht="12">
      <c r="A159" s="13"/>
      <c r="B159" s="223"/>
      <c r="C159" s="224"/>
      <c r="D159" s="225" t="s">
        <v>145</v>
      </c>
      <c r="E159" s="226" t="s">
        <v>19</v>
      </c>
      <c r="F159" s="227" t="s">
        <v>200</v>
      </c>
      <c r="G159" s="224"/>
      <c r="H159" s="228">
        <v>0.72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145</v>
      </c>
      <c r="AU159" s="234" t="s">
        <v>82</v>
      </c>
      <c r="AV159" s="13" t="s">
        <v>82</v>
      </c>
      <c r="AW159" s="13" t="s">
        <v>33</v>
      </c>
      <c r="AX159" s="13" t="s">
        <v>72</v>
      </c>
      <c r="AY159" s="234" t="s">
        <v>133</v>
      </c>
    </row>
    <row r="160" spans="1:51" s="15" customFormat="1" ht="12">
      <c r="A160" s="15"/>
      <c r="B160" s="246"/>
      <c r="C160" s="247"/>
      <c r="D160" s="225" t="s">
        <v>145</v>
      </c>
      <c r="E160" s="248" t="s">
        <v>19</v>
      </c>
      <c r="F160" s="249" t="s">
        <v>201</v>
      </c>
      <c r="G160" s="247"/>
      <c r="H160" s="250">
        <v>211.61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145</v>
      </c>
      <c r="AU160" s="256" t="s">
        <v>82</v>
      </c>
      <c r="AV160" s="15" t="s">
        <v>157</v>
      </c>
      <c r="AW160" s="15" t="s">
        <v>33</v>
      </c>
      <c r="AX160" s="15" t="s">
        <v>72</v>
      </c>
      <c r="AY160" s="256" t="s">
        <v>133</v>
      </c>
    </row>
    <row r="161" spans="1:51" s="13" customFormat="1" ht="12">
      <c r="A161" s="13"/>
      <c r="B161" s="223"/>
      <c r="C161" s="224"/>
      <c r="D161" s="225" t="s">
        <v>145</v>
      </c>
      <c r="E161" s="226" t="s">
        <v>19</v>
      </c>
      <c r="F161" s="227" t="s">
        <v>202</v>
      </c>
      <c r="G161" s="224"/>
      <c r="H161" s="228">
        <v>30.1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145</v>
      </c>
      <c r="AU161" s="234" t="s">
        <v>82</v>
      </c>
      <c r="AV161" s="13" t="s">
        <v>82</v>
      </c>
      <c r="AW161" s="13" t="s">
        <v>33</v>
      </c>
      <c r="AX161" s="13" t="s">
        <v>72</v>
      </c>
      <c r="AY161" s="234" t="s">
        <v>133</v>
      </c>
    </row>
    <row r="162" spans="1:51" s="13" customFormat="1" ht="12">
      <c r="A162" s="13"/>
      <c r="B162" s="223"/>
      <c r="C162" s="224"/>
      <c r="D162" s="225" t="s">
        <v>145</v>
      </c>
      <c r="E162" s="226" t="s">
        <v>19</v>
      </c>
      <c r="F162" s="227" t="s">
        <v>203</v>
      </c>
      <c r="G162" s="224"/>
      <c r="H162" s="228">
        <v>33.06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145</v>
      </c>
      <c r="AU162" s="234" t="s">
        <v>82</v>
      </c>
      <c r="AV162" s="13" t="s">
        <v>82</v>
      </c>
      <c r="AW162" s="13" t="s">
        <v>33</v>
      </c>
      <c r="AX162" s="13" t="s">
        <v>72</v>
      </c>
      <c r="AY162" s="234" t="s">
        <v>133</v>
      </c>
    </row>
    <row r="163" spans="1:51" s="13" customFormat="1" ht="12">
      <c r="A163" s="13"/>
      <c r="B163" s="223"/>
      <c r="C163" s="224"/>
      <c r="D163" s="225" t="s">
        <v>145</v>
      </c>
      <c r="E163" s="226" t="s">
        <v>19</v>
      </c>
      <c r="F163" s="227" t="s">
        <v>204</v>
      </c>
      <c r="G163" s="224"/>
      <c r="H163" s="228">
        <v>42.45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145</v>
      </c>
      <c r="AU163" s="234" t="s">
        <v>82</v>
      </c>
      <c r="AV163" s="13" t="s">
        <v>82</v>
      </c>
      <c r="AW163" s="13" t="s">
        <v>33</v>
      </c>
      <c r="AX163" s="13" t="s">
        <v>72</v>
      </c>
      <c r="AY163" s="234" t="s">
        <v>133</v>
      </c>
    </row>
    <row r="164" spans="1:51" s="13" customFormat="1" ht="12">
      <c r="A164" s="13"/>
      <c r="B164" s="223"/>
      <c r="C164" s="224"/>
      <c r="D164" s="225" t="s">
        <v>145</v>
      </c>
      <c r="E164" s="226" t="s">
        <v>19</v>
      </c>
      <c r="F164" s="227" t="s">
        <v>205</v>
      </c>
      <c r="G164" s="224"/>
      <c r="H164" s="228">
        <v>22.9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145</v>
      </c>
      <c r="AU164" s="234" t="s">
        <v>82</v>
      </c>
      <c r="AV164" s="13" t="s">
        <v>82</v>
      </c>
      <c r="AW164" s="13" t="s">
        <v>33</v>
      </c>
      <c r="AX164" s="13" t="s">
        <v>72</v>
      </c>
      <c r="AY164" s="234" t="s">
        <v>133</v>
      </c>
    </row>
    <row r="165" spans="1:51" s="15" customFormat="1" ht="12">
      <c r="A165" s="15"/>
      <c r="B165" s="246"/>
      <c r="C165" s="247"/>
      <c r="D165" s="225" t="s">
        <v>145</v>
      </c>
      <c r="E165" s="248" t="s">
        <v>19</v>
      </c>
      <c r="F165" s="249" t="s">
        <v>206</v>
      </c>
      <c r="G165" s="247"/>
      <c r="H165" s="250">
        <v>128.51000000000002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145</v>
      </c>
      <c r="AU165" s="256" t="s">
        <v>82</v>
      </c>
      <c r="AV165" s="15" t="s">
        <v>157</v>
      </c>
      <c r="AW165" s="15" t="s">
        <v>33</v>
      </c>
      <c r="AX165" s="15" t="s">
        <v>72</v>
      </c>
      <c r="AY165" s="256" t="s">
        <v>133</v>
      </c>
    </row>
    <row r="166" spans="1:51" s="13" customFormat="1" ht="12">
      <c r="A166" s="13"/>
      <c r="B166" s="223"/>
      <c r="C166" s="224"/>
      <c r="D166" s="225" t="s">
        <v>145</v>
      </c>
      <c r="E166" s="226" t="s">
        <v>19</v>
      </c>
      <c r="F166" s="227" t="s">
        <v>207</v>
      </c>
      <c r="G166" s="224"/>
      <c r="H166" s="228">
        <v>25.47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145</v>
      </c>
      <c r="AU166" s="234" t="s">
        <v>82</v>
      </c>
      <c r="AV166" s="13" t="s">
        <v>82</v>
      </c>
      <c r="AW166" s="13" t="s">
        <v>33</v>
      </c>
      <c r="AX166" s="13" t="s">
        <v>72</v>
      </c>
      <c r="AY166" s="234" t="s">
        <v>133</v>
      </c>
    </row>
    <row r="167" spans="1:51" s="13" customFormat="1" ht="12">
      <c r="A167" s="13"/>
      <c r="B167" s="223"/>
      <c r="C167" s="224"/>
      <c r="D167" s="225" t="s">
        <v>145</v>
      </c>
      <c r="E167" s="226" t="s">
        <v>19</v>
      </c>
      <c r="F167" s="227" t="s">
        <v>208</v>
      </c>
      <c r="G167" s="224"/>
      <c r="H167" s="228">
        <v>19.12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145</v>
      </c>
      <c r="AU167" s="234" t="s">
        <v>82</v>
      </c>
      <c r="AV167" s="13" t="s">
        <v>82</v>
      </c>
      <c r="AW167" s="13" t="s">
        <v>33</v>
      </c>
      <c r="AX167" s="13" t="s">
        <v>72</v>
      </c>
      <c r="AY167" s="234" t="s">
        <v>133</v>
      </c>
    </row>
    <row r="168" spans="1:51" s="13" customFormat="1" ht="12">
      <c r="A168" s="13"/>
      <c r="B168" s="223"/>
      <c r="C168" s="224"/>
      <c r="D168" s="225" t="s">
        <v>145</v>
      </c>
      <c r="E168" s="226" t="s">
        <v>19</v>
      </c>
      <c r="F168" s="227" t="s">
        <v>209</v>
      </c>
      <c r="G168" s="224"/>
      <c r="H168" s="228">
        <v>15.92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145</v>
      </c>
      <c r="AU168" s="234" t="s">
        <v>82</v>
      </c>
      <c r="AV168" s="13" t="s">
        <v>82</v>
      </c>
      <c r="AW168" s="13" t="s">
        <v>33</v>
      </c>
      <c r="AX168" s="13" t="s">
        <v>72</v>
      </c>
      <c r="AY168" s="234" t="s">
        <v>133</v>
      </c>
    </row>
    <row r="169" spans="1:51" s="13" customFormat="1" ht="12">
      <c r="A169" s="13"/>
      <c r="B169" s="223"/>
      <c r="C169" s="224"/>
      <c r="D169" s="225" t="s">
        <v>145</v>
      </c>
      <c r="E169" s="226" t="s">
        <v>19</v>
      </c>
      <c r="F169" s="227" t="s">
        <v>210</v>
      </c>
      <c r="G169" s="224"/>
      <c r="H169" s="228">
        <v>19.5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145</v>
      </c>
      <c r="AU169" s="234" t="s">
        <v>82</v>
      </c>
      <c r="AV169" s="13" t="s">
        <v>82</v>
      </c>
      <c r="AW169" s="13" t="s">
        <v>33</v>
      </c>
      <c r="AX169" s="13" t="s">
        <v>72</v>
      </c>
      <c r="AY169" s="234" t="s">
        <v>133</v>
      </c>
    </row>
    <row r="170" spans="1:51" s="15" customFormat="1" ht="12">
      <c r="A170" s="15"/>
      <c r="B170" s="246"/>
      <c r="C170" s="247"/>
      <c r="D170" s="225" t="s">
        <v>145</v>
      </c>
      <c r="E170" s="248" t="s">
        <v>19</v>
      </c>
      <c r="F170" s="249" t="s">
        <v>211</v>
      </c>
      <c r="G170" s="247"/>
      <c r="H170" s="250">
        <v>80.01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145</v>
      </c>
      <c r="AU170" s="256" t="s">
        <v>82</v>
      </c>
      <c r="AV170" s="15" t="s">
        <v>157</v>
      </c>
      <c r="AW170" s="15" t="s">
        <v>33</v>
      </c>
      <c r="AX170" s="15" t="s">
        <v>72</v>
      </c>
      <c r="AY170" s="256" t="s">
        <v>133</v>
      </c>
    </row>
    <row r="171" spans="1:51" s="14" customFormat="1" ht="12">
      <c r="A171" s="14"/>
      <c r="B171" s="235"/>
      <c r="C171" s="236"/>
      <c r="D171" s="225" t="s">
        <v>145</v>
      </c>
      <c r="E171" s="237" t="s">
        <v>19</v>
      </c>
      <c r="F171" s="238" t="s">
        <v>150</v>
      </c>
      <c r="G171" s="236"/>
      <c r="H171" s="239">
        <v>420.12999999999994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145</v>
      </c>
      <c r="AU171" s="245" t="s">
        <v>82</v>
      </c>
      <c r="AV171" s="14" t="s">
        <v>141</v>
      </c>
      <c r="AW171" s="14" t="s">
        <v>33</v>
      </c>
      <c r="AX171" s="14" t="s">
        <v>80</v>
      </c>
      <c r="AY171" s="245" t="s">
        <v>133</v>
      </c>
    </row>
    <row r="172" spans="1:51" s="13" customFormat="1" ht="12">
      <c r="A172" s="13"/>
      <c r="B172" s="223"/>
      <c r="C172" s="224"/>
      <c r="D172" s="225" t="s">
        <v>145</v>
      </c>
      <c r="E172" s="224"/>
      <c r="F172" s="227" t="s">
        <v>212</v>
      </c>
      <c r="G172" s="224"/>
      <c r="H172" s="228">
        <v>441.137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145</v>
      </c>
      <c r="AU172" s="234" t="s">
        <v>82</v>
      </c>
      <c r="AV172" s="13" t="s">
        <v>82</v>
      </c>
      <c r="AW172" s="13" t="s">
        <v>4</v>
      </c>
      <c r="AX172" s="13" t="s">
        <v>80</v>
      </c>
      <c r="AY172" s="234" t="s">
        <v>133</v>
      </c>
    </row>
    <row r="173" spans="1:63" s="12" customFormat="1" ht="22.8" customHeight="1">
      <c r="A173" s="12"/>
      <c r="B173" s="189"/>
      <c r="C173" s="190"/>
      <c r="D173" s="191" t="s">
        <v>71</v>
      </c>
      <c r="E173" s="203" t="s">
        <v>213</v>
      </c>
      <c r="F173" s="203" t="s">
        <v>214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SUM(P174:P182)</f>
        <v>0</v>
      </c>
      <c r="Q173" s="197"/>
      <c r="R173" s="198">
        <f>SUM(R174:R182)</f>
        <v>0</v>
      </c>
      <c r="S173" s="197"/>
      <c r="T173" s="199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80</v>
      </c>
      <c r="AT173" s="201" t="s">
        <v>71</v>
      </c>
      <c r="AU173" s="201" t="s">
        <v>80</v>
      </c>
      <c r="AY173" s="200" t="s">
        <v>133</v>
      </c>
      <c r="BK173" s="202">
        <f>SUM(BK174:BK182)</f>
        <v>0</v>
      </c>
    </row>
    <row r="174" spans="1:65" s="2" customFormat="1" ht="24.15" customHeight="1">
      <c r="A174" s="39"/>
      <c r="B174" s="40"/>
      <c r="C174" s="205" t="s">
        <v>215</v>
      </c>
      <c r="D174" s="205" t="s">
        <v>136</v>
      </c>
      <c r="E174" s="206" t="s">
        <v>216</v>
      </c>
      <c r="F174" s="207" t="s">
        <v>217</v>
      </c>
      <c r="G174" s="208" t="s">
        <v>218</v>
      </c>
      <c r="H174" s="209">
        <v>11.389</v>
      </c>
      <c r="I174" s="210"/>
      <c r="J174" s="211">
        <f>ROUND(I174*H174,2)</f>
        <v>0</v>
      </c>
      <c r="K174" s="207" t="s">
        <v>140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141</v>
      </c>
      <c r="AT174" s="216" t="s">
        <v>136</v>
      </c>
      <c r="AU174" s="216" t="s">
        <v>82</v>
      </c>
      <c r="AY174" s="18" t="s">
        <v>133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141</v>
      </c>
      <c r="BM174" s="216" t="s">
        <v>219</v>
      </c>
    </row>
    <row r="175" spans="1:47" s="2" customFormat="1" ht="12">
      <c r="A175" s="39"/>
      <c r="B175" s="40"/>
      <c r="C175" s="41"/>
      <c r="D175" s="218" t="s">
        <v>143</v>
      </c>
      <c r="E175" s="41"/>
      <c r="F175" s="219" t="s">
        <v>220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82</v>
      </c>
    </row>
    <row r="176" spans="1:65" s="2" customFormat="1" ht="21.75" customHeight="1">
      <c r="A176" s="39"/>
      <c r="B176" s="40"/>
      <c r="C176" s="205" t="s">
        <v>221</v>
      </c>
      <c r="D176" s="205" t="s">
        <v>136</v>
      </c>
      <c r="E176" s="206" t="s">
        <v>222</v>
      </c>
      <c r="F176" s="207" t="s">
        <v>223</v>
      </c>
      <c r="G176" s="208" t="s">
        <v>218</v>
      </c>
      <c r="H176" s="209">
        <v>11.389</v>
      </c>
      <c r="I176" s="210"/>
      <c r="J176" s="211">
        <f>ROUND(I176*H176,2)</f>
        <v>0</v>
      </c>
      <c r="K176" s="207" t="s">
        <v>140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153</v>
      </c>
      <c r="AT176" s="216" t="s">
        <v>136</v>
      </c>
      <c r="AU176" s="216" t="s">
        <v>82</v>
      </c>
      <c r="AY176" s="18" t="s">
        <v>133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153</v>
      </c>
      <c r="BM176" s="216" t="s">
        <v>224</v>
      </c>
    </row>
    <row r="177" spans="1:47" s="2" customFormat="1" ht="12">
      <c r="A177" s="39"/>
      <c r="B177" s="40"/>
      <c r="C177" s="41"/>
      <c r="D177" s="218" t="s">
        <v>143</v>
      </c>
      <c r="E177" s="41"/>
      <c r="F177" s="219" t="s">
        <v>225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143</v>
      </c>
      <c r="AU177" s="18" t="s">
        <v>82</v>
      </c>
    </row>
    <row r="178" spans="1:65" s="2" customFormat="1" ht="24.15" customHeight="1">
      <c r="A178" s="39"/>
      <c r="B178" s="40"/>
      <c r="C178" s="205" t="s">
        <v>226</v>
      </c>
      <c r="D178" s="205" t="s">
        <v>136</v>
      </c>
      <c r="E178" s="206" t="s">
        <v>227</v>
      </c>
      <c r="F178" s="207" t="s">
        <v>228</v>
      </c>
      <c r="G178" s="208" t="s">
        <v>218</v>
      </c>
      <c r="H178" s="209">
        <v>489.727</v>
      </c>
      <c r="I178" s="210"/>
      <c r="J178" s="211">
        <f>ROUND(I178*H178,2)</f>
        <v>0</v>
      </c>
      <c r="K178" s="207" t="s">
        <v>140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153</v>
      </c>
      <c r="AT178" s="216" t="s">
        <v>136</v>
      </c>
      <c r="AU178" s="216" t="s">
        <v>82</v>
      </c>
      <c r="AY178" s="18" t="s">
        <v>133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153</v>
      </c>
      <c r="BM178" s="216" t="s">
        <v>229</v>
      </c>
    </row>
    <row r="179" spans="1:47" s="2" customFormat="1" ht="12">
      <c r="A179" s="39"/>
      <c r="B179" s="40"/>
      <c r="C179" s="41"/>
      <c r="D179" s="218" t="s">
        <v>143</v>
      </c>
      <c r="E179" s="41"/>
      <c r="F179" s="219" t="s">
        <v>230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143</v>
      </c>
      <c r="AU179" s="18" t="s">
        <v>82</v>
      </c>
    </row>
    <row r="180" spans="1:51" s="13" customFormat="1" ht="12">
      <c r="A180" s="13"/>
      <c r="B180" s="223"/>
      <c r="C180" s="224"/>
      <c r="D180" s="225" t="s">
        <v>145</v>
      </c>
      <c r="E180" s="224"/>
      <c r="F180" s="227" t="s">
        <v>231</v>
      </c>
      <c r="G180" s="224"/>
      <c r="H180" s="228">
        <v>489.727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145</v>
      </c>
      <c r="AU180" s="234" t="s">
        <v>82</v>
      </c>
      <c r="AV180" s="13" t="s">
        <v>82</v>
      </c>
      <c r="AW180" s="13" t="s">
        <v>4</v>
      </c>
      <c r="AX180" s="13" t="s">
        <v>80</v>
      </c>
      <c r="AY180" s="234" t="s">
        <v>133</v>
      </c>
    </row>
    <row r="181" spans="1:65" s="2" customFormat="1" ht="24.15" customHeight="1">
      <c r="A181" s="39"/>
      <c r="B181" s="40"/>
      <c r="C181" s="205" t="s">
        <v>232</v>
      </c>
      <c r="D181" s="205" t="s">
        <v>136</v>
      </c>
      <c r="E181" s="206" t="s">
        <v>233</v>
      </c>
      <c r="F181" s="207" t="s">
        <v>234</v>
      </c>
      <c r="G181" s="208" t="s">
        <v>218</v>
      </c>
      <c r="H181" s="209">
        <v>12.021</v>
      </c>
      <c r="I181" s="210"/>
      <c r="J181" s="211">
        <f>ROUND(I181*H181,2)</f>
        <v>0</v>
      </c>
      <c r="K181" s="207" t="s">
        <v>140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153</v>
      </c>
      <c r="AT181" s="216" t="s">
        <v>136</v>
      </c>
      <c r="AU181" s="216" t="s">
        <v>82</v>
      </c>
      <c r="AY181" s="18" t="s">
        <v>133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153</v>
      </c>
      <c r="BM181" s="216" t="s">
        <v>235</v>
      </c>
    </row>
    <row r="182" spans="1:47" s="2" customFormat="1" ht="12">
      <c r="A182" s="39"/>
      <c r="B182" s="40"/>
      <c r="C182" s="41"/>
      <c r="D182" s="218" t="s">
        <v>143</v>
      </c>
      <c r="E182" s="41"/>
      <c r="F182" s="219" t="s">
        <v>236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143</v>
      </c>
      <c r="AU182" s="18" t="s">
        <v>82</v>
      </c>
    </row>
    <row r="183" spans="1:63" s="12" customFormat="1" ht="22.8" customHeight="1">
      <c r="A183" s="12"/>
      <c r="B183" s="189"/>
      <c r="C183" s="190"/>
      <c r="D183" s="191" t="s">
        <v>71</v>
      </c>
      <c r="E183" s="203" t="s">
        <v>237</v>
      </c>
      <c r="F183" s="203" t="s">
        <v>238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SUM(P184:P185)</f>
        <v>0</v>
      </c>
      <c r="Q183" s="197"/>
      <c r="R183" s="198">
        <f>SUM(R184:R185)</f>
        <v>0</v>
      </c>
      <c r="S183" s="197"/>
      <c r="T183" s="199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80</v>
      </c>
      <c r="AT183" s="201" t="s">
        <v>71</v>
      </c>
      <c r="AU183" s="201" t="s">
        <v>80</v>
      </c>
      <c r="AY183" s="200" t="s">
        <v>133</v>
      </c>
      <c r="BK183" s="202">
        <f>SUM(BK184:BK185)</f>
        <v>0</v>
      </c>
    </row>
    <row r="184" spans="1:65" s="2" customFormat="1" ht="33" customHeight="1">
      <c r="A184" s="39"/>
      <c r="B184" s="40"/>
      <c r="C184" s="205" t="s">
        <v>8</v>
      </c>
      <c r="D184" s="205" t="s">
        <v>136</v>
      </c>
      <c r="E184" s="206" t="s">
        <v>239</v>
      </c>
      <c r="F184" s="207" t="s">
        <v>240</v>
      </c>
      <c r="G184" s="208" t="s">
        <v>218</v>
      </c>
      <c r="H184" s="209">
        <v>2.922</v>
      </c>
      <c r="I184" s="210"/>
      <c r="J184" s="211">
        <f>ROUND(I184*H184,2)</f>
        <v>0</v>
      </c>
      <c r="K184" s="207" t="s">
        <v>140</v>
      </c>
      <c r="L184" s="45"/>
      <c r="M184" s="212" t="s">
        <v>19</v>
      </c>
      <c r="N184" s="213" t="s">
        <v>43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141</v>
      </c>
      <c r="AT184" s="216" t="s">
        <v>136</v>
      </c>
      <c r="AU184" s="216" t="s">
        <v>82</v>
      </c>
      <c r="AY184" s="18" t="s">
        <v>133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141</v>
      </c>
      <c r="BM184" s="216" t="s">
        <v>241</v>
      </c>
    </row>
    <row r="185" spans="1:47" s="2" customFormat="1" ht="12">
      <c r="A185" s="39"/>
      <c r="B185" s="40"/>
      <c r="C185" s="41"/>
      <c r="D185" s="218" t="s">
        <v>143</v>
      </c>
      <c r="E185" s="41"/>
      <c r="F185" s="219" t="s">
        <v>242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143</v>
      </c>
      <c r="AU185" s="18" t="s">
        <v>82</v>
      </c>
    </row>
    <row r="186" spans="1:63" s="12" customFormat="1" ht="25.9" customHeight="1">
      <c r="A186" s="12"/>
      <c r="B186" s="189"/>
      <c r="C186" s="190"/>
      <c r="D186" s="191" t="s">
        <v>71</v>
      </c>
      <c r="E186" s="192" t="s">
        <v>243</v>
      </c>
      <c r="F186" s="192" t="s">
        <v>244</v>
      </c>
      <c r="G186" s="190"/>
      <c r="H186" s="190"/>
      <c r="I186" s="193"/>
      <c r="J186" s="194">
        <f>BK186</f>
        <v>0</v>
      </c>
      <c r="K186" s="190"/>
      <c r="L186" s="195"/>
      <c r="M186" s="196"/>
      <c r="N186" s="197"/>
      <c r="O186" s="197"/>
      <c r="P186" s="198">
        <f>P187+P271+P275+P284+P288+P324+P464</f>
        <v>0</v>
      </c>
      <c r="Q186" s="197"/>
      <c r="R186" s="198">
        <f>R187+R271+R275+R284+R288+R324+R464</f>
        <v>8.57009343</v>
      </c>
      <c r="S186" s="197"/>
      <c r="T186" s="199">
        <f>T187+T271+T275+T284+T288+T324+T464</f>
        <v>11.38914721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0" t="s">
        <v>82</v>
      </c>
      <c r="AT186" s="201" t="s">
        <v>71</v>
      </c>
      <c r="AU186" s="201" t="s">
        <v>72</v>
      </c>
      <c r="AY186" s="200" t="s">
        <v>133</v>
      </c>
      <c r="BK186" s="202">
        <f>BK187+BK271+BK275+BK284+BK288+BK324+BK464</f>
        <v>0</v>
      </c>
    </row>
    <row r="187" spans="1:63" s="12" customFormat="1" ht="22.8" customHeight="1">
      <c r="A187" s="12"/>
      <c r="B187" s="189"/>
      <c r="C187" s="190"/>
      <c r="D187" s="191" t="s">
        <v>71</v>
      </c>
      <c r="E187" s="203" t="s">
        <v>245</v>
      </c>
      <c r="F187" s="203" t="s">
        <v>246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SUM(P188:P270)</f>
        <v>0</v>
      </c>
      <c r="Q187" s="197"/>
      <c r="R187" s="198">
        <f>SUM(R188:R270)</f>
        <v>1.48071468</v>
      </c>
      <c r="S187" s="197"/>
      <c r="T187" s="199">
        <f>SUM(T188:T270)</f>
        <v>3.6661515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82</v>
      </c>
      <c r="AT187" s="201" t="s">
        <v>71</v>
      </c>
      <c r="AU187" s="201" t="s">
        <v>80</v>
      </c>
      <c r="AY187" s="200" t="s">
        <v>133</v>
      </c>
      <c r="BK187" s="202">
        <f>SUM(BK188:BK270)</f>
        <v>0</v>
      </c>
    </row>
    <row r="188" spans="1:65" s="2" customFormat="1" ht="21.75" customHeight="1">
      <c r="A188" s="39"/>
      <c r="B188" s="40"/>
      <c r="C188" s="205" t="s">
        <v>153</v>
      </c>
      <c r="D188" s="205" t="s">
        <v>136</v>
      </c>
      <c r="E188" s="206" t="s">
        <v>247</v>
      </c>
      <c r="F188" s="207" t="s">
        <v>248</v>
      </c>
      <c r="G188" s="208" t="s">
        <v>139</v>
      </c>
      <c r="H188" s="209">
        <v>222.191</v>
      </c>
      <c r="I188" s="210"/>
      <c r="J188" s="211">
        <f>ROUND(I188*H188,2)</f>
        <v>0</v>
      </c>
      <c r="K188" s="207" t="s">
        <v>140</v>
      </c>
      <c r="L188" s="45"/>
      <c r="M188" s="212" t="s">
        <v>19</v>
      </c>
      <c r="N188" s="213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0.011</v>
      </c>
      <c r="T188" s="215">
        <f>S188*H188</f>
        <v>2.444101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153</v>
      </c>
      <c r="AT188" s="216" t="s">
        <v>136</v>
      </c>
      <c r="AU188" s="216" t="s">
        <v>82</v>
      </c>
      <c r="AY188" s="18" t="s">
        <v>133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153</v>
      </c>
      <c r="BM188" s="216" t="s">
        <v>249</v>
      </c>
    </row>
    <row r="189" spans="1:47" s="2" customFormat="1" ht="12">
      <c r="A189" s="39"/>
      <c r="B189" s="40"/>
      <c r="C189" s="41"/>
      <c r="D189" s="218" t="s">
        <v>143</v>
      </c>
      <c r="E189" s="41"/>
      <c r="F189" s="219" t="s">
        <v>250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143</v>
      </c>
      <c r="AU189" s="18" t="s">
        <v>82</v>
      </c>
    </row>
    <row r="190" spans="1:51" s="13" customFormat="1" ht="12">
      <c r="A190" s="13"/>
      <c r="B190" s="223"/>
      <c r="C190" s="224"/>
      <c r="D190" s="225" t="s">
        <v>145</v>
      </c>
      <c r="E190" s="226" t="s">
        <v>19</v>
      </c>
      <c r="F190" s="227" t="s">
        <v>198</v>
      </c>
      <c r="G190" s="224"/>
      <c r="H190" s="228">
        <v>195.55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145</v>
      </c>
      <c r="AU190" s="234" t="s">
        <v>82</v>
      </c>
      <c r="AV190" s="13" t="s">
        <v>82</v>
      </c>
      <c r="AW190" s="13" t="s">
        <v>33</v>
      </c>
      <c r="AX190" s="13" t="s">
        <v>72</v>
      </c>
      <c r="AY190" s="234" t="s">
        <v>133</v>
      </c>
    </row>
    <row r="191" spans="1:51" s="13" customFormat="1" ht="12">
      <c r="A191" s="13"/>
      <c r="B191" s="223"/>
      <c r="C191" s="224"/>
      <c r="D191" s="225" t="s">
        <v>145</v>
      </c>
      <c r="E191" s="226" t="s">
        <v>19</v>
      </c>
      <c r="F191" s="227" t="s">
        <v>199</v>
      </c>
      <c r="G191" s="224"/>
      <c r="H191" s="228">
        <v>15.34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145</v>
      </c>
      <c r="AU191" s="234" t="s">
        <v>82</v>
      </c>
      <c r="AV191" s="13" t="s">
        <v>82</v>
      </c>
      <c r="AW191" s="13" t="s">
        <v>33</v>
      </c>
      <c r="AX191" s="13" t="s">
        <v>72</v>
      </c>
      <c r="AY191" s="234" t="s">
        <v>133</v>
      </c>
    </row>
    <row r="192" spans="1:51" s="13" customFormat="1" ht="12">
      <c r="A192" s="13"/>
      <c r="B192" s="223"/>
      <c r="C192" s="224"/>
      <c r="D192" s="225" t="s">
        <v>145</v>
      </c>
      <c r="E192" s="226" t="s">
        <v>19</v>
      </c>
      <c r="F192" s="227" t="s">
        <v>200</v>
      </c>
      <c r="G192" s="224"/>
      <c r="H192" s="228">
        <v>0.72</v>
      </c>
      <c r="I192" s="229"/>
      <c r="J192" s="224"/>
      <c r="K192" s="224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145</v>
      </c>
      <c r="AU192" s="234" t="s">
        <v>82</v>
      </c>
      <c r="AV192" s="13" t="s">
        <v>82</v>
      </c>
      <c r="AW192" s="13" t="s">
        <v>33</v>
      </c>
      <c r="AX192" s="13" t="s">
        <v>72</v>
      </c>
      <c r="AY192" s="234" t="s">
        <v>133</v>
      </c>
    </row>
    <row r="193" spans="1:51" s="14" customFormat="1" ht="12">
      <c r="A193" s="14"/>
      <c r="B193" s="235"/>
      <c r="C193" s="236"/>
      <c r="D193" s="225" t="s">
        <v>145</v>
      </c>
      <c r="E193" s="237" t="s">
        <v>19</v>
      </c>
      <c r="F193" s="238" t="s">
        <v>150</v>
      </c>
      <c r="G193" s="236"/>
      <c r="H193" s="239">
        <v>211.61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145</v>
      </c>
      <c r="AU193" s="245" t="s">
        <v>82</v>
      </c>
      <c r="AV193" s="14" t="s">
        <v>141</v>
      </c>
      <c r="AW193" s="14" t="s">
        <v>33</v>
      </c>
      <c r="AX193" s="14" t="s">
        <v>80</v>
      </c>
      <c r="AY193" s="245" t="s">
        <v>133</v>
      </c>
    </row>
    <row r="194" spans="1:51" s="13" customFormat="1" ht="12">
      <c r="A194" s="13"/>
      <c r="B194" s="223"/>
      <c r="C194" s="224"/>
      <c r="D194" s="225" t="s">
        <v>145</v>
      </c>
      <c r="E194" s="224"/>
      <c r="F194" s="227" t="s">
        <v>251</v>
      </c>
      <c r="G194" s="224"/>
      <c r="H194" s="228">
        <v>222.191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145</v>
      </c>
      <c r="AU194" s="234" t="s">
        <v>82</v>
      </c>
      <c r="AV194" s="13" t="s">
        <v>82</v>
      </c>
      <c r="AW194" s="13" t="s">
        <v>4</v>
      </c>
      <c r="AX194" s="13" t="s">
        <v>80</v>
      </c>
      <c r="AY194" s="234" t="s">
        <v>133</v>
      </c>
    </row>
    <row r="195" spans="1:65" s="2" customFormat="1" ht="24.15" customHeight="1">
      <c r="A195" s="39"/>
      <c r="B195" s="40"/>
      <c r="C195" s="205" t="s">
        <v>252</v>
      </c>
      <c r="D195" s="205" t="s">
        <v>136</v>
      </c>
      <c r="E195" s="206" t="s">
        <v>253</v>
      </c>
      <c r="F195" s="207" t="s">
        <v>254</v>
      </c>
      <c r="G195" s="208" t="s">
        <v>139</v>
      </c>
      <c r="H195" s="209">
        <v>222.191</v>
      </c>
      <c r="I195" s="210"/>
      <c r="J195" s="211">
        <f>ROUND(I195*H195,2)</f>
        <v>0</v>
      </c>
      <c r="K195" s="207" t="s">
        <v>140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0.0055</v>
      </c>
      <c r="T195" s="215">
        <f>S195*H195</f>
        <v>1.2220505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153</v>
      </c>
      <c r="AT195" s="216" t="s">
        <v>136</v>
      </c>
      <c r="AU195" s="216" t="s">
        <v>82</v>
      </c>
      <c r="AY195" s="18" t="s">
        <v>133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153</v>
      </c>
      <c r="BM195" s="216" t="s">
        <v>255</v>
      </c>
    </row>
    <row r="196" spans="1:47" s="2" customFormat="1" ht="12">
      <c r="A196" s="39"/>
      <c r="B196" s="40"/>
      <c r="C196" s="41"/>
      <c r="D196" s="218" t="s">
        <v>143</v>
      </c>
      <c r="E196" s="41"/>
      <c r="F196" s="219" t="s">
        <v>256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82</v>
      </c>
    </row>
    <row r="197" spans="1:51" s="13" customFormat="1" ht="12">
      <c r="A197" s="13"/>
      <c r="B197" s="223"/>
      <c r="C197" s="224"/>
      <c r="D197" s="225" t="s">
        <v>145</v>
      </c>
      <c r="E197" s="226" t="s">
        <v>19</v>
      </c>
      <c r="F197" s="227" t="s">
        <v>257</v>
      </c>
      <c r="G197" s="224"/>
      <c r="H197" s="228">
        <v>195.55</v>
      </c>
      <c r="I197" s="229"/>
      <c r="J197" s="224"/>
      <c r="K197" s="224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145</v>
      </c>
      <c r="AU197" s="234" t="s">
        <v>82</v>
      </c>
      <c r="AV197" s="13" t="s">
        <v>82</v>
      </c>
      <c r="AW197" s="13" t="s">
        <v>33</v>
      </c>
      <c r="AX197" s="13" t="s">
        <v>72</v>
      </c>
      <c r="AY197" s="234" t="s">
        <v>133</v>
      </c>
    </row>
    <row r="198" spans="1:51" s="13" customFormat="1" ht="12">
      <c r="A198" s="13"/>
      <c r="B198" s="223"/>
      <c r="C198" s="224"/>
      <c r="D198" s="225" t="s">
        <v>145</v>
      </c>
      <c r="E198" s="226" t="s">
        <v>19</v>
      </c>
      <c r="F198" s="227" t="s">
        <v>199</v>
      </c>
      <c r="G198" s="224"/>
      <c r="H198" s="228">
        <v>15.34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145</v>
      </c>
      <c r="AU198" s="234" t="s">
        <v>82</v>
      </c>
      <c r="AV198" s="13" t="s">
        <v>82</v>
      </c>
      <c r="AW198" s="13" t="s">
        <v>33</v>
      </c>
      <c r="AX198" s="13" t="s">
        <v>72</v>
      </c>
      <c r="AY198" s="234" t="s">
        <v>133</v>
      </c>
    </row>
    <row r="199" spans="1:51" s="13" customFormat="1" ht="12">
      <c r="A199" s="13"/>
      <c r="B199" s="223"/>
      <c r="C199" s="224"/>
      <c r="D199" s="225" t="s">
        <v>145</v>
      </c>
      <c r="E199" s="226" t="s">
        <v>19</v>
      </c>
      <c r="F199" s="227" t="s">
        <v>200</v>
      </c>
      <c r="G199" s="224"/>
      <c r="H199" s="228">
        <v>0.72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145</v>
      </c>
      <c r="AU199" s="234" t="s">
        <v>82</v>
      </c>
      <c r="AV199" s="13" t="s">
        <v>82</v>
      </c>
      <c r="AW199" s="13" t="s">
        <v>33</v>
      </c>
      <c r="AX199" s="13" t="s">
        <v>72</v>
      </c>
      <c r="AY199" s="234" t="s">
        <v>133</v>
      </c>
    </row>
    <row r="200" spans="1:51" s="14" customFormat="1" ht="12">
      <c r="A200" s="14"/>
      <c r="B200" s="235"/>
      <c r="C200" s="236"/>
      <c r="D200" s="225" t="s">
        <v>145</v>
      </c>
      <c r="E200" s="237" t="s">
        <v>19</v>
      </c>
      <c r="F200" s="238" t="s">
        <v>150</v>
      </c>
      <c r="G200" s="236"/>
      <c r="H200" s="239">
        <v>211.61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145</v>
      </c>
      <c r="AU200" s="245" t="s">
        <v>82</v>
      </c>
      <c r="AV200" s="14" t="s">
        <v>141</v>
      </c>
      <c r="AW200" s="14" t="s">
        <v>33</v>
      </c>
      <c r="AX200" s="14" t="s">
        <v>80</v>
      </c>
      <c r="AY200" s="245" t="s">
        <v>133</v>
      </c>
    </row>
    <row r="201" spans="1:51" s="13" customFormat="1" ht="12">
      <c r="A201" s="13"/>
      <c r="B201" s="223"/>
      <c r="C201" s="224"/>
      <c r="D201" s="225" t="s">
        <v>145</v>
      </c>
      <c r="E201" s="224"/>
      <c r="F201" s="227" t="s">
        <v>251</v>
      </c>
      <c r="G201" s="224"/>
      <c r="H201" s="228">
        <v>222.191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145</v>
      </c>
      <c r="AU201" s="234" t="s">
        <v>82</v>
      </c>
      <c r="AV201" s="13" t="s">
        <v>82</v>
      </c>
      <c r="AW201" s="13" t="s">
        <v>4</v>
      </c>
      <c r="AX201" s="13" t="s">
        <v>80</v>
      </c>
      <c r="AY201" s="234" t="s">
        <v>133</v>
      </c>
    </row>
    <row r="202" spans="1:65" s="2" customFormat="1" ht="16.5" customHeight="1">
      <c r="A202" s="39"/>
      <c r="B202" s="40"/>
      <c r="C202" s="205" t="s">
        <v>258</v>
      </c>
      <c r="D202" s="205" t="s">
        <v>136</v>
      </c>
      <c r="E202" s="206" t="s">
        <v>259</v>
      </c>
      <c r="F202" s="207" t="s">
        <v>260</v>
      </c>
      <c r="G202" s="208" t="s">
        <v>139</v>
      </c>
      <c r="H202" s="209">
        <v>279.416</v>
      </c>
      <c r="I202" s="210"/>
      <c r="J202" s="211">
        <f>ROUND(I202*H202,2)</f>
        <v>0</v>
      </c>
      <c r="K202" s="207" t="s">
        <v>140</v>
      </c>
      <c r="L202" s="45"/>
      <c r="M202" s="212" t="s">
        <v>19</v>
      </c>
      <c r="N202" s="213" t="s">
        <v>43</v>
      </c>
      <c r="O202" s="85"/>
      <c r="P202" s="214">
        <f>O202*H202</f>
        <v>0</v>
      </c>
      <c r="Q202" s="214">
        <v>3E-05</v>
      </c>
      <c r="R202" s="214">
        <f>Q202*H202</f>
        <v>0.00838248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153</v>
      </c>
      <c r="AT202" s="216" t="s">
        <v>136</v>
      </c>
      <c r="AU202" s="216" t="s">
        <v>82</v>
      </c>
      <c r="AY202" s="18" t="s">
        <v>133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80</v>
      </c>
      <c r="BK202" s="217">
        <f>ROUND(I202*H202,2)</f>
        <v>0</v>
      </c>
      <c r="BL202" s="18" t="s">
        <v>153</v>
      </c>
      <c r="BM202" s="216" t="s">
        <v>261</v>
      </c>
    </row>
    <row r="203" spans="1:47" s="2" customFormat="1" ht="12">
      <c r="A203" s="39"/>
      <c r="B203" s="40"/>
      <c r="C203" s="41"/>
      <c r="D203" s="218" t="s">
        <v>143</v>
      </c>
      <c r="E203" s="41"/>
      <c r="F203" s="219" t="s">
        <v>262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143</v>
      </c>
      <c r="AU203" s="18" t="s">
        <v>82</v>
      </c>
    </row>
    <row r="204" spans="1:51" s="13" customFormat="1" ht="12">
      <c r="A204" s="13"/>
      <c r="B204" s="223"/>
      <c r="C204" s="224"/>
      <c r="D204" s="225" t="s">
        <v>145</v>
      </c>
      <c r="E204" s="226" t="s">
        <v>19</v>
      </c>
      <c r="F204" s="227" t="s">
        <v>198</v>
      </c>
      <c r="G204" s="224"/>
      <c r="H204" s="228">
        <v>195.55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145</v>
      </c>
      <c r="AU204" s="234" t="s">
        <v>82</v>
      </c>
      <c r="AV204" s="13" t="s">
        <v>82</v>
      </c>
      <c r="AW204" s="13" t="s">
        <v>33</v>
      </c>
      <c r="AX204" s="13" t="s">
        <v>72</v>
      </c>
      <c r="AY204" s="234" t="s">
        <v>133</v>
      </c>
    </row>
    <row r="205" spans="1:51" s="13" customFormat="1" ht="12">
      <c r="A205" s="13"/>
      <c r="B205" s="223"/>
      <c r="C205" s="224"/>
      <c r="D205" s="225" t="s">
        <v>145</v>
      </c>
      <c r="E205" s="226" t="s">
        <v>19</v>
      </c>
      <c r="F205" s="227" t="s">
        <v>199</v>
      </c>
      <c r="G205" s="224"/>
      <c r="H205" s="228">
        <v>15.34</v>
      </c>
      <c r="I205" s="229"/>
      <c r="J205" s="224"/>
      <c r="K205" s="224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145</v>
      </c>
      <c r="AU205" s="234" t="s">
        <v>82</v>
      </c>
      <c r="AV205" s="13" t="s">
        <v>82</v>
      </c>
      <c r="AW205" s="13" t="s">
        <v>33</v>
      </c>
      <c r="AX205" s="13" t="s">
        <v>72</v>
      </c>
      <c r="AY205" s="234" t="s">
        <v>133</v>
      </c>
    </row>
    <row r="206" spans="1:51" s="13" customFormat="1" ht="12">
      <c r="A206" s="13"/>
      <c r="B206" s="223"/>
      <c r="C206" s="224"/>
      <c r="D206" s="225" t="s">
        <v>145</v>
      </c>
      <c r="E206" s="226" t="s">
        <v>19</v>
      </c>
      <c r="F206" s="227" t="s">
        <v>200</v>
      </c>
      <c r="G206" s="224"/>
      <c r="H206" s="228">
        <v>0.72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145</v>
      </c>
      <c r="AU206" s="234" t="s">
        <v>82</v>
      </c>
      <c r="AV206" s="13" t="s">
        <v>82</v>
      </c>
      <c r="AW206" s="13" t="s">
        <v>33</v>
      </c>
      <c r="AX206" s="13" t="s">
        <v>72</v>
      </c>
      <c r="AY206" s="234" t="s">
        <v>133</v>
      </c>
    </row>
    <row r="207" spans="1:51" s="13" customFormat="1" ht="12">
      <c r="A207" s="13"/>
      <c r="B207" s="223"/>
      <c r="C207" s="224"/>
      <c r="D207" s="225" t="s">
        <v>145</v>
      </c>
      <c r="E207" s="226" t="s">
        <v>19</v>
      </c>
      <c r="F207" s="227" t="s">
        <v>263</v>
      </c>
      <c r="G207" s="224"/>
      <c r="H207" s="228">
        <v>54.5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145</v>
      </c>
      <c r="AU207" s="234" t="s">
        <v>82</v>
      </c>
      <c r="AV207" s="13" t="s">
        <v>82</v>
      </c>
      <c r="AW207" s="13" t="s">
        <v>33</v>
      </c>
      <c r="AX207" s="13" t="s">
        <v>72</v>
      </c>
      <c r="AY207" s="234" t="s">
        <v>133</v>
      </c>
    </row>
    <row r="208" spans="1:51" s="14" customFormat="1" ht="12">
      <c r="A208" s="14"/>
      <c r="B208" s="235"/>
      <c r="C208" s="236"/>
      <c r="D208" s="225" t="s">
        <v>145</v>
      </c>
      <c r="E208" s="237" t="s">
        <v>19</v>
      </c>
      <c r="F208" s="238" t="s">
        <v>150</v>
      </c>
      <c r="G208" s="236"/>
      <c r="H208" s="239">
        <v>266.11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145</v>
      </c>
      <c r="AU208" s="245" t="s">
        <v>82</v>
      </c>
      <c r="AV208" s="14" t="s">
        <v>141</v>
      </c>
      <c r="AW208" s="14" t="s">
        <v>33</v>
      </c>
      <c r="AX208" s="14" t="s">
        <v>80</v>
      </c>
      <c r="AY208" s="245" t="s">
        <v>133</v>
      </c>
    </row>
    <row r="209" spans="1:51" s="13" customFormat="1" ht="12">
      <c r="A209" s="13"/>
      <c r="B209" s="223"/>
      <c r="C209" s="224"/>
      <c r="D209" s="225" t="s">
        <v>145</v>
      </c>
      <c r="E209" s="224"/>
      <c r="F209" s="227" t="s">
        <v>264</v>
      </c>
      <c r="G209" s="224"/>
      <c r="H209" s="228">
        <v>279.416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145</v>
      </c>
      <c r="AU209" s="234" t="s">
        <v>82</v>
      </c>
      <c r="AV209" s="13" t="s">
        <v>82</v>
      </c>
      <c r="AW209" s="13" t="s">
        <v>4</v>
      </c>
      <c r="AX209" s="13" t="s">
        <v>80</v>
      </c>
      <c r="AY209" s="234" t="s">
        <v>133</v>
      </c>
    </row>
    <row r="210" spans="1:65" s="2" customFormat="1" ht="16.5" customHeight="1">
      <c r="A210" s="39"/>
      <c r="B210" s="40"/>
      <c r="C210" s="257" t="s">
        <v>265</v>
      </c>
      <c r="D210" s="257" t="s">
        <v>266</v>
      </c>
      <c r="E210" s="258" t="s">
        <v>267</v>
      </c>
      <c r="F210" s="259" t="s">
        <v>268</v>
      </c>
      <c r="G210" s="260" t="s">
        <v>139</v>
      </c>
      <c r="H210" s="261">
        <v>325.66</v>
      </c>
      <c r="I210" s="262"/>
      <c r="J210" s="263">
        <f>ROUND(I210*H210,2)</f>
        <v>0</v>
      </c>
      <c r="K210" s="259" t="s">
        <v>140</v>
      </c>
      <c r="L210" s="264"/>
      <c r="M210" s="265" t="s">
        <v>19</v>
      </c>
      <c r="N210" s="266" t="s">
        <v>43</v>
      </c>
      <c r="O210" s="85"/>
      <c r="P210" s="214">
        <f>O210*H210</f>
        <v>0</v>
      </c>
      <c r="Q210" s="214">
        <v>0.0025</v>
      </c>
      <c r="R210" s="214">
        <f>Q210*H210</f>
        <v>0.81415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269</v>
      </c>
      <c r="AT210" s="216" t="s">
        <v>266</v>
      </c>
      <c r="AU210" s="216" t="s">
        <v>82</v>
      </c>
      <c r="AY210" s="18" t="s">
        <v>133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153</v>
      </c>
      <c r="BM210" s="216" t="s">
        <v>270</v>
      </c>
    </row>
    <row r="211" spans="1:51" s="13" customFormat="1" ht="12">
      <c r="A211" s="13"/>
      <c r="B211" s="223"/>
      <c r="C211" s="224"/>
      <c r="D211" s="225" t="s">
        <v>145</v>
      </c>
      <c r="E211" s="224"/>
      <c r="F211" s="227" t="s">
        <v>271</v>
      </c>
      <c r="G211" s="224"/>
      <c r="H211" s="228">
        <v>325.66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145</v>
      </c>
      <c r="AU211" s="234" t="s">
        <v>82</v>
      </c>
      <c r="AV211" s="13" t="s">
        <v>82</v>
      </c>
      <c r="AW211" s="13" t="s">
        <v>4</v>
      </c>
      <c r="AX211" s="13" t="s">
        <v>80</v>
      </c>
      <c r="AY211" s="234" t="s">
        <v>133</v>
      </c>
    </row>
    <row r="212" spans="1:65" s="2" customFormat="1" ht="33" customHeight="1">
      <c r="A212" s="39"/>
      <c r="B212" s="40"/>
      <c r="C212" s="205" t="s">
        <v>272</v>
      </c>
      <c r="D212" s="205" t="s">
        <v>136</v>
      </c>
      <c r="E212" s="206" t="s">
        <v>273</v>
      </c>
      <c r="F212" s="207" t="s">
        <v>274</v>
      </c>
      <c r="G212" s="208" t="s">
        <v>275</v>
      </c>
      <c r="H212" s="209">
        <v>12</v>
      </c>
      <c r="I212" s="210"/>
      <c r="J212" s="211">
        <f>ROUND(I212*H212,2)</f>
        <v>0</v>
      </c>
      <c r="K212" s="207" t="s">
        <v>140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0.0075</v>
      </c>
      <c r="R212" s="214">
        <f>Q212*H212</f>
        <v>0.09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153</v>
      </c>
      <c r="AT212" s="216" t="s">
        <v>136</v>
      </c>
      <c r="AU212" s="216" t="s">
        <v>82</v>
      </c>
      <c r="AY212" s="18" t="s">
        <v>133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153</v>
      </c>
      <c r="BM212" s="216" t="s">
        <v>276</v>
      </c>
    </row>
    <row r="213" spans="1:47" s="2" customFormat="1" ht="12">
      <c r="A213" s="39"/>
      <c r="B213" s="40"/>
      <c r="C213" s="41"/>
      <c r="D213" s="218" t="s">
        <v>143</v>
      </c>
      <c r="E213" s="41"/>
      <c r="F213" s="219" t="s">
        <v>277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143</v>
      </c>
      <c r="AU213" s="18" t="s">
        <v>82</v>
      </c>
    </row>
    <row r="214" spans="1:51" s="13" customFormat="1" ht="12">
      <c r="A214" s="13"/>
      <c r="B214" s="223"/>
      <c r="C214" s="224"/>
      <c r="D214" s="225" t="s">
        <v>145</v>
      </c>
      <c r="E214" s="226" t="s">
        <v>19</v>
      </c>
      <c r="F214" s="227" t="s">
        <v>221</v>
      </c>
      <c r="G214" s="224"/>
      <c r="H214" s="228">
        <v>12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145</v>
      </c>
      <c r="AU214" s="234" t="s">
        <v>82</v>
      </c>
      <c r="AV214" s="13" t="s">
        <v>82</v>
      </c>
      <c r="AW214" s="13" t="s">
        <v>33</v>
      </c>
      <c r="AX214" s="13" t="s">
        <v>80</v>
      </c>
      <c r="AY214" s="234" t="s">
        <v>133</v>
      </c>
    </row>
    <row r="215" spans="1:65" s="2" customFormat="1" ht="16.5" customHeight="1">
      <c r="A215" s="39"/>
      <c r="B215" s="40"/>
      <c r="C215" s="257" t="s">
        <v>7</v>
      </c>
      <c r="D215" s="257" t="s">
        <v>266</v>
      </c>
      <c r="E215" s="258" t="s">
        <v>278</v>
      </c>
      <c r="F215" s="259" t="s">
        <v>279</v>
      </c>
      <c r="G215" s="260" t="s">
        <v>275</v>
      </c>
      <c r="H215" s="261">
        <v>12</v>
      </c>
      <c r="I215" s="262"/>
      <c r="J215" s="263">
        <f>ROUND(I215*H215,2)</f>
        <v>0</v>
      </c>
      <c r="K215" s="259" t="s">
        <v>140</v>
      </c>
      <c r="L215" s="264"/>
      <c r="M215" s="265" t="s">
        <v>19</v>
      </c>
      <c r="N215" s="266" t="s">
        <v>43</v>
      </c>
      <c r="O215" s="85"/>
      <c r="P215" s="214">
        <f>O215*H215</f>
        <v>0</v>
      </c>
      <c r="Q215" s="214">
        <v>0.0003</v>
      </c>
      <c r="R215" s="214">
        <f>Q215*H215</f>
        <v>0.0036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269</v>
      </c>
      <c r="AT215" s="216" t="s">
        <v>266</v>
      </c>
      <c r="AU215" s="216" t="s">
        <v>82</v>
      </c>
      <c r="AY215" s="18" t="s">
        <v>133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153</v>
      </c>
      <c r="BM215" s="216" t="s">
        <v>280</v>
      </c>
    </row>
    <row r="216" spans="1:65" s="2" customFormat="1" ht="37.8" customHeight="1">
      <c r="A216" s="39"/>
      <c r="B216" s="40"/>
      <c r="C216" s="205" t="s">
        <v>281</v>
      </c>
      <c r="D216" s="205" t="s">
        <v>136</v>
      </c>
      <c r="E216" s="206" t="s">
        <v>282</v>
      </c>
      <c r="F216" s="207" t="s">
        <v>283</v>
      </c>
      <c r="G216" s="208" t="s">
        <v>275</v>
      </c>
      <c r="H216" s="209">
        <v>20</v>
      </c>
      <c r="I216" s="210"/>
      <c r="J216" s="211">
        <f>ROUND(I216*H216,2)</f>
        <v>0</v>
      </c>
      <c r="K216" s="207" t="s">
        <v>140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153</v>
      </c>
      <c r="AT216" s="216" t="s">
        <v>136</v>
      </c>
      <c r="AU216" s="216" t="s">
        <v>82</v>
      </c>
      <c r="AY216" s="18" t="s">
        <v>133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153</v>
      </c>
      <c r="BM216" s="216" t="s">
        <v>284</v>
      </c>
    </row>
    <row r="217" spans="1:47" s="2" customFormat="1" ht="12">
      <c r="A217" s="39"/>
      <c r="B217" s="40"/>
      <c r="C217" s="41"/>
      <c r="D217" s="218" t="s">
        <v>143</v>
      </c>
      <c r="E217" s="41"/>
      <c r="F217" s="219" t="s">
        <v>285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143</v>
      </c>
      <c r="AU217" s="18" t="s">
        <v>82</v>
      </c>
    </row>
    <row r="218" spans="1:51" s="13" customFormat="1" ht="12">
      <c r="A218" s="13"/>
      <c r="B218" s="223"/>
      <c r="C218" s="224"/>
      <c r="D218" s="225" t="s">
        <v>145</v>
      </c>
      <c r="E218" s="226" t="s">
        <v>19</v>
      </c>
      <c r="F218" s="227" t="s">
        <v>272</v>
      </c>
      <c r="G218" s="224"/>
      <c r="H218" s="228">
        <v>20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145</v>
      </c>
      <c r="AU218" s="234" t="s">
        <v>82</v>
      </c>
      <c r="AV218" s="13" t="s">
        <v>82</v>
      </c>
      <c r="AW218" s="13" t="s">
        <v>33</v>
      </c>
      <c r="AX218" s="13" t="s">
        <v>80</v>
      </c>
      <c r="AY218" s="234" t="s">
        <v>133</v>
      </c>
    </row>
    <row r="219" spans="1:65" s="2" customFormat="1" ht="16.5" customHeight="1">
      <c r="A219" s="39"/>
      <c r="B219" s="40"/>
      <c r="C219" s="257" t="s">
        <v>286</v>
      </c>
      <c r="D219" s="257" t="s">
        <v>266</v>
      </c>
      <c r="E219" s="258" t="s">
        <v>287</v>
      </c>
      <c r="F219" s="259" t="s">
        <v>288</v>
      </c>
      <c r="G219" s="260" t="s">
        <v>275</v>
      </c>
      <c r="H219" s="261">
        <v>20</v>
      </c>
      <c r="I219" s="262"/>
      <c r="J219" s="263">
        <f>ROUND(I219*H219,2)</f>
        <v>0</v>
      </c>
      <c r="K219" s="259" t="s">
        <v>140</v>
      </c>
      <c r="L219" s="264"/>
      <c r="M219" s="265" t="s">
        <v>19</v>
      </c>
      <c r="N219" s="266" t="s">
        <v>43</v>
      </c>
      <c r="O219" s="85"/>
      <c r="P219" s="214">
        <f>O219*H219</f>
        <v>0</v>
      </c>
      <c r="Q219" s="214">
        <v>0.0002</v>
      </c>
      <c r="R219" s="214">
        <f>Q219*H219</f>
        <v>0.004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269</v>
      </c>
      <c r="AT219" s="216" t="s">
        <v>266</v>
      </c>
      <c r="AU219" s="216" t="s">
        <v>82</v>
      </c>
      <c r="AY219" s="18" t="s">
        <v>133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153</v>
      </c>
      <c r="BM219" s="216" t="s">
        <v>289</v>
      </c>
    </row>
    <row r="220" spans="1:65" s="2" customFormat="1" ht="24.15" customHeight="1">
      <c r="A220" s="39"/>
      <c r="B220" s="40"/>
      <c r="C220" s="205" t="s">
        <v>290</v>
      </c>
      <c r="D220" s="205" t="s">
        <v>136</v>
      </c>
      <c r="E220" s="206" t="s">
        <v>291</v>
      </c>
      <c r="F220" s="207" t="s">
        <v>292</v>
      </c>
      <c r="G220" s="208" t="s">
        <v>179</v>
      </c>
      <c r="H220" s="209">
        <v>139.06</v>
      </c>
      <c r="I220" s="210"/>
      <c r="J220" s="211">
        <f>ROUND(I220*H220,2)</f>
        <v>0</v>
      </c>
      <c r="K220" s="207" t="s">
        <v>140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0.0006</v>
      </c>
      <c r="R220" s="214">
        <f>Q220*H220</f>
        <v>0.083436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153</v>
      </c>
      <c r="AT220" s="216" t="s">
        <v>136</v>
      </c>
      <c r="AU220" s="216" t="s">
        <v>82</v>
      </c>
      <c r="AY220" s="18" t="s">
        <v>133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153</v>
      </c>
      <c r="BM220" s="216" t="s">
        <v>293</v>
      </c>
    </row>
    <row r="221" spans="1:47" s="2" customFormat="1" ht="12">
      <c r="A221" s="39"/>
      <c r="B221" s="40"/>
      <c r="C221" s="41"/>
      <c r="D221" s="218" t="s">
        <v>143</v>
      </c>
      <c r="E221" s="41"/>
      <c r="F221" s="219" t="s">
        <v>294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143</v>
      </c>
      <c r="AU221" s="18" t="s">
        <v>82</v>
      </c>
    </row>
    <row r="222" spans="1:51" s="13" customFormat="1" ht="12">
      <c r="A222" s="13"/>
      <c r="B222" s="223"/>
      <c r="C222" s="224"/>
      <c r="D222" s="225" t="s">
        <v>145</v>
      </c>
      <c r="E222" s="226" t="s">
        <v>19</v>
      </c>
      <c r="F222" s="227" t="s">
        <v>295</v>
      </c>
      <c r="G222" s="224"/>
      <c r="H222" s="228">
        <v>107.5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145</v>
      </c>
      <c r="AU222" s="234" t="s">
        <v>82</v>
      </c>
      <c r="AV222" s="13" t="s">
        <v>82</v>
      </c>
      <c r="AW222" s="13" t="s">
        <v>33</v>
      </c>
      <c r="AX222" s="13" t="s">
        <v>72</v>
      </c>
      <c r="AY222" s="234" t="s">
        <v>133</v>
      </c>
    </row>
    <row r="223" spans="1:51" s="13" customFormat="1" ht="12">
      <c r="A223" s="13"/>
      <c r="B223" s="223"/>
      <c r="C223" s="224"/>
      <c r="D223" s="225" t="s">
        <v>145</v>
      </c>
      <c r="E223" s="226" t="s">
        <v>19</v>
      </c>
      <c r="F223" s="227" t="s">
        <v>296</v>
      </c>
      <c r="G223" s="224"/>
      <c r="H223" s="228">
        <v>23.06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145</v>
      </c>
      <c r="AU223" s="234" t="s">
        <v>82</v>
      </c>
      <c r="AV223" s="13" t="s">
        <v>82</v>
      </c>
      <c r="AW223" s="13" t="s">
        <v>33</v>
      </c>
      <c r="AX223" s="13" t="s">
        <v>72</v>
      </c>
      <c r="AY223" s="234" t="s">
        <v>133</v>
      </c>
    </row>
    <row r="224" spans="1:51" s="13" customFormat="1" ht="12">
      <c r="A224" s="13"/>
      <c r="B224" s="223"/>
      <c r="C224" s="224"/>
      <c r="D224" s="225" t="s">
        <v>145</v>
      </c>
      <c r="E224" s="226" t="s">
        <v>19</v>
      </c>
      <c r="F224" s="227" t="s">
        <v>297</v>
      </c>
      <c r="G224" s="224"/>
      <c r="H224" s="228">
        <v>3.5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145</v>
      </c>
      <c r="AU224" s="234" t="s">
        <v>82</v>
      </c>
      <c r="AV224" s="13" t="s">
        <v>82</v>
      </c>
      <c r="AW224" s="13" t="s">
        <v>33</v>
      </c>
      <c r="AX224" s="13" t="s">
        <v>72</v>
      </c>
      <c r="AY224" s="234" t="s">
        <v>133</v>
      </c>
    </row>
    <row r="225" spans="1:51" s="13" customFormat="1" ht="12">
      <c r="A225" s="13"/>
      <c r="B225" s="223"/>
      <c r="C225" s="224"/>
      <c r="D225" s="225" t="s">
        <v>145</v>
      </c>
      <c r="E225" s="226" t="s">
        <v>19</v>
      </c>
      <c r="F225" s="227" t="s">
        <v>298</v>
      </c>
      <c r="G225" s="224"/>
      <c r="H225" s="228">
        <v>5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145</v>
      </c>
      <c r="AU225" s="234" t="s">
        <v>82</v>
      </c>
      <c r="AV225" s="13" t="s">
        <v>82</v>
      </c>
      <c r="AW225" s="13" t="s">
        <v>33</v>
      </c>
      <c r="AX225" s="13" t="s">
        <v>72</v>
      </c>
      <c r="AY225" s="234" t="s">
        <v>133</v>
      </c>
    </row>
    <row r="226" spans="1:51" s="14" customFormat="1" ht="12">
      <c r="A226" s="14"/>
      <c r="B226" s="235"/>
      <c r="C226" s="236"/>
      <c r="D226" s="225" t="s">
        <v>145</v>
      </c>
      <c r="E226" s="237" t="s">
        <v>19</v>
      </c>
      <c r="F226" s="238" t="s">
        <v>150</v>
      </c>
      <c r="G226" s="236"/>
      <c r="H226" s="239">
        <v>139.06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145</v>
      </c>
      <c r="AU226" s="245" t="s">
        <v>82</v>
      </c>
      <c r="AV226" s="14" t="s">
        <v>141</v>
      </c>
      <c r="AW226" s="14" t="s">
        <v>33</v>
      </c>
      <c r="AX226" s="14" t="s">
        <v>80</v>
      </c>
      <c r="AY226" s="245" t="s">
        <v>133</v>
      </c>
    </row>
    <row r="227" spans="1:65" s="2" customFormat="1" ht="24.15" customHeight="1">
      <c r="A227" s="39"/>
      <c r="B227" s="40"/>
      <c r="C227" s="205" t="s">
        <v>299</v>
      </c>
      <c r="D227" s="205" t="s">
        <v>136</v>
      </c>
      <c r="E227" s="206" t="s">
        <v>300</v>
      </c>
      <c r="F227" s="207" t="s">
        <v>301</v>
      </c>
      <c r="G227" s="208" t="s">
        <v>179</v>
      </c>
      <c r="H227" s="209">
        <v>33.76</v>
      </c>
      <c r="I227" s="210"/>
      <c r="J227" s="211">
        <f>ROUND(I227*H227,2)</f>
        <v>0</v>
      </c>
      <c r="K227" s="207" t="s">
        <v>140</v>
      </c>
      <c r="L227" s="45"/>
      <c r="M227" s="212" t="s">
        <v>19</v>
      </c>
      <c r="N227" s="213" t="s">
        <v>43</v>
      </c>
      <c r="O227" s="85"/>
      <c r="P227" s="214">
        <f>O227*H227</f>
        <v>0</v>
      </c>
      <c r="Q227" s="214">
        <v>0.0006</v>
      </c>
      <c r="R227" s="214">
        <f>Q227*H227</f>
        <v>0.020255999999999996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153</v>
      </c>
      <c r="AT227" s="216" t="s">
        <v>136</v>
      </c>
      <c r="AU227" s="216" t="s">
        <v>82</v>
      </c>
      <c r="AY227" s="18" t="s">
        <v>133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80</v>
      </c>
      <c r="BK227" s="217">
        <f>ROUND(I227*H227,2)</f>
        <v>0</v>
      </c>
      <c r="BL227" s="18" t="s">
        <v>153</v>
      </c>
      <c r="BM227" s="216" t="s">
        <v>302</v>
      </c>
    </row>
    <row r="228" spans="1:47" s="2" customFormat="1" ht="12">
      <c r="A228" s="39"/>
      <c r="B228" s="40"/>
      <c r="C228" s="41"/>
      <c r="D228" s="218" t="s">
        <v>143</v>
      </c>
      <c r="E228" s="41"/>
      <c r="F228" s="219" t="s">
        <v>303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143</v>
      </c>
      <c r="AU228" s="18" t="s">
        <v>82</v>
      </c>
    </row>
    <row r="229" spans="1:51" s="13" customFormat="1" ht="12">
      <c r="A229" s="13"/>
      <c r="B229" s="223"/>
      <c r="C229" s="224"/>
      <c r="D229" s="225" t="s">
        <v>145</v>
      </c>
      <c r="E229" s="226" t="s">
        <v>19</v>
      </c>
      <c r="F229" s="227" t="s">
        <v>304</v>
      </c>
      <c r="G229" s="224"/>
      <c r="H229" s="228">
        <v>0.5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145</v>
      </c>
      <c r="AU229" s="234" t="s">
        <v>82</v>
      </c>
      <c r="AV229" s="13" t="s">
        <v>82</v>
      </c>
      <c r="AW229" s="13" t="s">
        <v>33</v>
      </c>
      <c r="AX229" s="13" t="s">
        <v>72</v>
      </c>
      <c r="AY229" s="234" t="s">
        <v>133</v>
      </c>
    </row>
    <row r="230" spans="1:51" s="13" customFormat="1" ht="12">
      <c r="A230" s="13"/>
      <c r="B230" s="223"/>
      <c r="C230" s="224"/>
      <c r="D230" s="225" t="s">
        <v>145</v>
      </c>
      <c r="E230" s="226" t="s">
        <v>19</v>
      </c>
      <c r="F230" s="227" t="s">
        <v>305</v>
      </c>
      <c r="G230" s="224"/>
      <c r="H230" s="228">
        <v>3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145</v>
      </c>
      <c r="AU230" s="234" t="s">
        <v>82</v>
      </c>
      <c r="AV230" s="13" t="s">
        <v>82</v>
      </c>
      <c r="AW230" s="13" t="s">
        <v>33</v>
      </c>
      <c r="AX230" s="13" t="s">
        <v>72</v>
      </c>
      <c r="AY230" s="234" t="s">
        <v>133</v>
      </c>
    </row>
    <row r="231" spans="1:51" s="13" customFormat="1" ht="12">
      <c r="A231" s="13"/>
      <c r="B231" s="223"/>
      <c r="C231" s="224"/>
      <c r="D231" s="225" t="s">
        <v>145</v>
      </c>
      <c r="E231" s="226" t="s">
        <v>19</v>
      </c>
      <c r="F231" s="227" t="s">
        <v>306</v>
      </c>
      <c r="G231" s="224"/>
      <c r="H231" s="228">
        <v>23.06</v>
      </c>
      <c r="I231" s="229"/>
      <c r="J231" s="224"/>
      <c r="K231" s="224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145</v>
      </c>
      <c r="AU231" s="234" t="s">
        <v>82</v>
      </c>
      <c r="AV231" s="13" t="s">
        <v>82</v>
      </c>
      <c r="AW231" s="13" t="s">
        <v>33</v>
      </c>
      <c r="AX231" s="13" t="s">
        <v>72</v>
      </c>
      <c r="AY231" s="234" t="s">
        <v>133</v>
      </c>
    </row>
    <row r="232" spans="1:51" s="13" customFormat="1" ht="12">
      <c r="A232" s="13"/>
      <c r="B232" s="223"/>
      <c r="C232" s="224"/>
      <c r="D232" s="225" t="s">
        <v>145</v>
      </c>
      <c r="E232" s="226" t="s">
        <v>19</v>
      </c>
      <c r="F232" s="227" t="s">
        <v>307</v>
      </c>
      <c r="G232" s="224"/>
      <c r="H232" s="228">
        <v>7.2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145</v>
      </c>
      <c r="AU232" s="234" t="s">
        <v>82</v>
      </c>
      <c r="AV232" s="13" t="s">
        <v>82</v>
      </c>
      <c r="AW232" s="13" t="s">
        <v>33</v>
      </c>
      <c r="AX232" s="13" t="s">
        <v>72</v>
      </c>
      <c r="AY232" s="234" t="s">
        <v>133</v>
      </c>
    </row>
    <row r="233" spans="1:51" s="14" customFormat="1" ht="12">
      <c r="A233" s="14"/>
      <c r="B233" s="235"/>
      <c r="C233" s="236"/>
      <c r="D233" s="225" t="s">
        <v>145</v>
      </c>
      <c r="E233" s="237" t="s">
        <v>19</v>
      </c>
      <c r="F233" s="238" t="s">
        <v>150</v>
      </c>
      <c r="G233" s="236"/>
      <c r="H233" s="239">
        <v>33.76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145</v>
      </c>
      <c r="AU233" s="245" t="s">
        <v>82</v>
      </c>
      <c r="AV233" s="14" t="s">
        <v>141</v>
      </c>
      <c r="AW233" s="14" t="s">
        <v>33</v>
      </c>
      <c r="AX233" s="14" t="s">
        <v>80</v>
      </c>
      <c r="AY233" s="245" t="s">
        <v>133</v>
      </c>
    </row>
    <row r="234" spans="1:65" s="2" customFormat="1" ht="21.75" customHeight="1">
      <c r="A234" s="39"/>
      <c r="B234" s="40"/>
      <c r="C234" s="205" t="s">
        <v>308</v>
      </c>
      <c r="D234" s="205" t="s">
        <v>136</v>
      </c>
      <c r="E234" s="206" t="s">
        <v>309</v>
      </c>
      <c r="F234" s="207" t="s">
        <v>310</v>
      </c>
      <c r="G234" s="208" t="s">
        <v>179</v>
      </c>
      <c r="H234" s="209">
        <v>52.3</v>
      </c>
      <c r="I234" s="210"/>
      <c r="J234" s="211">
        <f>ROUND(I234*H234,2)</f>
        <v>0</v>
      </c>
      <c r="K234" s="207" t="s">
        <v>140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0.0015</v>
      </c>
      <c r="R234" s="214">
        <f>Q234*H234</f>
        <v>0.07844999999999999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153</v>
      </c>
      <c r="AT234" s="216" t="s">
        <v>136</v>
      </c>
      <c r="AU234" s="216" t="s">
        <v>82</v>
      </c>
      <c r="AY234" s="18" t="s">
        <v>133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153</v>
      </c>
      <c r="BM234" s="216" t="s">
        <v>311</v>
      </c>
    </row>
    <row r="235" spans="1:47" s="2" customFormat="1" ht="12">
      <c r="A235" s="39"/>
      <c r="B235" s="40"/>
      <c r="C235" s="41"/>
      <c r="D235" s="218" t="s">
        <v>143</v>
      </c>
      <c r="E235" s="41"/>
      <c r="F235" s="219" t="s">
        <v>312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143</v>
      </c>
      <c r="AU235" s="18" t="s">
        <v>82</v>
      </c>
    </row>
    <row r="236" spans="1:51" s="13" customFormat="1" ht="12">
      <c r="A236" s="13"/>
      <c r="B236" s="223"/>
      <c r="C236" s="224"/>
      <c r="D236" s="225" t="s">
        <v>145</v>
      </c>
      <c r="E236" s="226" t="s">
        <v>19</v>
      </c>
      <c r="F236" s="227" t="s">
        <v>313</v>
      </c>
      <c r="G236" s="224"/>
      <c r="H236" s="228">
        <v>52.3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145</v>
      </c>
      <c r="AU236" s="234" t="s">
        <v>82</v>
      </c>
      <c r="AV236" s="13" t="s">
        <v>82</v>
      </c>
      <c r="AW236" s="13" t="s">
        <v>33</v>
      </c>
      <c r="AX236" s="13" t="s">
        <v>72</v>
      </c>
      <c r="AY236" s="234" t="s">
        <v>133</v>
      </c>
    </row>
    <row r="237" spans="1:51" s="14" customFormat="1" ht="12">
      <c r="A237" s="14"/>
      <c r="B237" s="235"/>
      <c r="C237" s="236"/>
      <c r="D237" s="225" t="s">
        <v>145</v>
      </c>
      <c r="E237" s="237" t="s">
        <v>19</v>
      </c>
      <c r="F237" s="238" t="s">
        <v>150</v>
      </c>
      <c r="G237" s="236"/>
      <c r="H237" s="239">
        <v>52.3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145</v>
      </c>
      <c r="AU237" s="245" t="s">
        <v>82</v>
      </c>
      <c r="AV237" s="14" t="s">
        <v>141</v>
      </c>
      <c r="AW237" s="14" t="s">
        <v>33</v>
      </c>
      <c r="AX237" s="14" t="s">
        <v>80</v>
      </c>
      <c r="AY237" s="245" t="s">
        <v>133</v>
      </c>
    </row>
    <row r="238" spans="1:65" s="2" customFormat="1" ht="21.75" customHeight="1">
      <c r="A238" s="39"/>
      <c r="B238" s="40"/>
      <c r="C238" s="205" t="s">
        <v>314</v>
      </c>
      <c r="D238" s="205" t="s">
        <v>136</v>
      </c>
      <c r="E238" s="206" t="s">
        <v>315</v>
      </c>
      <c r="F238" s="207" t="s">
        <v>316</v>
      </c>
      <c r="G238" s="208" t="s">
        <v>179</v>
      </c>
      <c r="H238" s="209">
        <v>3</v>
      </c>
      <c r="I238" s="210"/>
      <c r="J238" s="211">
        <f>ROUND(I238*H238,2)</f>
        <v>0</v>
      </c>
      <c r="K238" s="207" t="s">
        <v>140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0.00162</v>
      </c>
      <c r="R238" s="214">
        <f>Q238*H238</f>
        <v>0.00486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153</v>
      </c>
      <c r="AT238" s="216" t="s">
        <v>136</v>
      </c>
      <c r="AU238" s="216" t="s">
        <v>82</v>
      </c>
      <c r="AY238" s="18" t="s">
        <v>133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153</v>
      </c>
      <c r="BM238" s="216" t="s">
        <v>317</v>
      </c>
    </row>
    <row r="239" spans="1:47" s="2" customFormat="1" ht="12">
      <c r="A239" s="39"/>
      <c r="B239" s="40"/>
      <c r="C239" s="41"/>
      <c r="D239" s="218" t="s">
        <v>143</v>
      </c>
      <c r="E239" s="41"/>
      <c r="F239" s="219" t="s">
        <v>318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143</v>
      </c>
      <c r="AU239" s="18" t="s">
        <v>82</v>
      </c>
    </row>
    <row r="240" spans="1:51" s="13" customFormat="1" ht="12">
      <c r="A240" s="13"/>
      <c r="B240" s="223"/>
      <c r="C240" s="224"/>
      <c r="D240" s="225" t="s">
        <v>145</v>
      </c>
      <c r="E240" s="226" t="s">
        <v>19</v>
      </c>
      <c r="F240" s="227" t="s">
        <v>319</v>
      </c>
      <c r="G240" s="224"/>
      <c r="H240" s="228">
        <v>1.4</v>
      </c>
      <c r="I240" s="229"/>
      <c r="J240" s="224"/>
      <c r="K240" s="224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145</v>
      </c>
      <c r="AU240" s="234" t="s">
        <v>82</v>
      </c>
      <c r="AV240" s="13" t="s">
        <v>82</v>
      </c>
      <c r="AW240" s="13" t="s">
        <v>33</v>
      </c>
      <c r="AX240" s="13" t="s">
        <v>72</v>
      </c>
      <c r="AY240" s="234" t="s">
        <v>133</v>
      </c>
    </row>
    <row r="241" spans="1:51" s="13" customFormat="1" ht="12">
      <c r="A241" s="13"/>
      <c r="B241" s="223"/>
      <c r="C241" s="224"/>
      <c r="D241" s="225" t="s">
        <v>145</v>
      </c>
      <c r="E241" s="226" t="s">
        <v>19</v>
      </c>
      <c r="F241" s="227" t="s">
        <v>320</v>
      </c>
      <c r="G241" s="224"/>
      <c r="H241" s="228">
        <v>1.6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145</v>
      </c>
      <c r="AU241" s="234" t="s">
        <v>82</v>
      </c>
      <c r="AV241" s="13" t="s">
        <v>82</v>
      </c>
      <c r="AW241" s="13" t="s">
        <v>33</v>
      </c>
      <c r="AX241" s="13" t="s">
        <v>72</v>
      </c>
      <c r="AY241" s="234" t="s">
        <v>133</v>
      </c>
    </row>
    <row r="242" spans="1:51" s="14" customFormat="1" ht="12">
      <c r="A242" s="14"/>
      <c r="B242" s="235"/>
      <c r="C242" s="236"/>
      <c r="D242" s="225" t="s">
        <v>145</v>
      </c>
      <c r="E242" s="237" t="s">
        <v>19</v>
      </c>
      <c r="F242" s="238" t="s">
        <v>150</v>
      </c>
      <c r="G242" s="236"/>
      <c r="H242" s="239">
        <v>3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145</v>
      </c>
      <c r="AU242" s="245" t="s">
        <v>82</v>
      </c>
      <c r="AV242" s="14" t="s">
        <v>141</v>
      </c>
      <c r="AW242" s="14" t="s">
        <v>33</v>
      </c>
      <c r="AX242" s="14" t="s">
        <v>80</v>
      </c>
      <c r="AY242" s="245" t="s">
        <v>133</v>
      </c>
    </row>
    <row r="243" spans="1:65" s="2" customFormat="1" ht="21.75" customHeight="1">
      <c r="A243" s="39"/>
      <c r="B243" s="40"/>
      <c r="C243" s="205" t="s">
        <v>321</v>
      </c>
      <c r="D243" s="205" t="s">
        <v>136</v>
      </c>
      <c r="E243" s="206" t="s">
        <v>322</v>
      </c>
      <c r="F243" s="207" t="s">
        <v>323</v>
      </c>
      <c r="G243" s="208" t="s">
        <v>179</v>
      </c>
      <c r="H243" s="209">
        <v>56.4</v>
      </c>
      <c r="I243" s="210"/>
      <c r="J243" s="211">
        <f>ROUND(I243*H243,2)</f>
        <v>0</v>
      </c>
      <c r="K243" s="207" t="s">
        <v>140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0.00054</v>
      </c>
      <c r="R243" s="214">
        <f>Q243*H243</f>
        <v>0.030456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153</v>
      </c>
      <c r="AT243" s="216" t="s">
        <v>136</v>
      </c>
      <c r="AU243" s="216" t="s">
        <v>82</v>
      </c>
      <c r="AY243" s="18" t="s">
        <v>133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153</v>
      </c>
      <c r="BM243" s="216" t="s">
        <v>324</v>
      </c>
    </row>
    <row r="244" spans="1:47" s="2" customFormat="1" ht="12">
      <c r="A244" s="39"/>
      <c r="B244" s="40"/>
      <c r="C244" s="41"/>
      <c r="D244" s="218" t="s">
        <v>143</v>
      </c>
      <c r="E244" s="41"/>
      <c r="F244" s="219" t="s">
        <v>325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143</v>
      </c>
      <c r="AU244" s="18" t="s">
        <v>82</v>
      </c>
    </row>
    <row r="245" spans="1:51" s="13" customFormat="1" ht="12">
      <c r="A245" s="13"/>
      <c r="B245" s="223"/>
      <c r="C245" s="224"/>
      <c r="D245" s="225" t="s">
        <v>145</v>
      </c>
      <c r="E245" s="226" t="s">
        <v>19</v>
      </c>
      <c r="F245" s="227" t="s">
        <v>326</v>
      </c>
      <c r="G245" s="224"/>
      <c r="H245" s="228">
        <v>54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145</v>
      </c>
      <c r="AU245" s="234" t="s">
        <v>82</v>
      </c>
      <c r="AV245" s="13" t="s">
        <v>82</v>
      </c>
      <c r="AW245" s="13" t="s">
        <v>33</v>
      </c>
      <c r="AX245" s="13" t="s">
        <v>72</v>
      </c>
      <c r="AY245" s="234" t="s">
        <v>133</v>
      </c>
    </row>
    <row r="246" spans="1:51" s="13" customFormat="1" ht="12">
      <c r="A246" s="13"/>
      <c r="B246" s="223"/>
      <c r="C246" s="224"/>
      <c r="D246" s="225" t="s">
        <v>145</v>
      </c>
      <c r="E246" s="226" t="s">
        <v>19</v>
      </c>
      <c r="F246" s="227" t="s">
        <v>327</v>
      </c>
      <c r="G246" s="224"/>
      <c r="H246" s="228">
        <v>2.4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145</v>
      </c>
      <c r="AU246" s="234" t="s">
        <v>82</v>
      </c>
      <c r="AV246" s="13" t="s">
        <v>82</v>
      </c>
      <c r="AW246" s="13" t="s">
        <v>33</v>
      </c>
      <c r="AX246" s="13" t="s">
        <v>72</v>
      </c>
      <c r="AY246" s="234" t="s">
        <v>133</v>
      </c>
    </row>
    <row r="247" spans="1:51" s="14" customFormat="1" ht="12">
      <c r="A247" s="14"/>
      <c r="B247" s="235"/>
      <c r="C247" s="236"/>
      <c r="D247" s="225" t="s">
        <v>145</v>
      </c>
      <c r="E247" s="237" t="s">
        <v>19</v>
      </c>
      <c r="F247" s="238" t="s">
        <v>150</v>
      </c>
      <c r="G247" s="236"/>
      <c r="H247" s="239">
        <v>56.4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145</v>
      </c>
      <c r="AU247" s="245" t="s">
        <v>82</v>
      </c>
      <c r="AV247" s="14" t="s">
        <v>141</v>
      </c>
      <c r="AW247" s="14" t="s">
        <v>33</v>
      </c>
      <c r="AX247" s="14" t="s">
        <v>80</v>
      </c>
      <c r="AY247" s="245" t="s">
        <v>133</v>
      </c>
    </row>
    <row r="248" spans="1:65" s="2" customFormat="1" ht="24.15" customHeight="1">
      <c r="A248" s="39"/>
      <c r="B248" s="40"/>
      <c r="C248" s="205" t="s">
        <v>328</v>
      </c>
      <c r="D248" s="205" t="s">
        <v>136</v>
      </c>
      <c r="E248" s="206" t="s">
        <v>329</v>
      </c>
      <c r="F248" s="207" t="s">
        <v>330</v>
      </c>
      <c r="G248" s="208" t="s">
        <v>139</v>
      </c>
      <c r="H248" s="209">
        <v>16.8</v>
      </c>
      <c r="I248" s="210"/>
      <c r="J248" s="211">
        <f>ROUND(I248*H248,2)</f>
        <v>0</v>
      </c>
      <c r="K248" s="207" t="s">
        <v>140</v>
      </c>
      <c r="L248" s="45"/>
      <c r="M248" s="212" t="s">
        <v>19</v>
      </c>
      <c r="N248" s="213" t="s">
        <v>43</v>
      </c>
      <c r="O248" s="85"/>
      <c r="P248" s="214">
        <f>O248*H248</f>
        <v>0</v>
      </c>
      <c r="Q248" s="214">
        <v>0.0108</v>
      </c>
      <c r="R248" s="214">
        <f>Q248*H248</f>
        <v>0.18144000000000002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153</v>
      </c>
      <c r="AT248" s="216" t="s">
        <v>136</v>
      </c>
      <c r="AU248" s="216" t="s">
        <v>82</v>
      </c>
      <c r="AY248" s="18" t="s">
        <v>133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80</v>
      </c>
      <c r="BK248" s="217">
        <f>ROUND(I248*H248,2)</f>
        <v>0</v>
      </c>
      <c r="BL248" s="18" t="s">
        <v>153</v>
      </c>
      <c r="BM248" s="216" t="s">
        <v>331</v>
      </c>
    </row>
    <row r="249" spans="1:47" s="2" customFormat="1" ht="12">
      <c r="A249" s="39"/>
      <c r="B249" s="40"/>
      <c r="C249" s="41"/>
      <c r="D249" s="218" t="s">
        <v>143</v>
      </c>
      <c r="E249" s="41"/>
      <c r="F249" s="219" t="s">
        <v>332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143</v>
      </c>
      <c r="AU249" s="18" t="s">
        <v>82</v>
      </c>
    </row>
    <row r="250" spans="1:51" s="13" customFormat="1" ht="12">
      <c r="A250" s="13"/>
      <c r="B250" s="223"/>
      <c r="C250" s="224"/>
      <c r="D250" s="225" t="s">
        <v>145</v>
      </c>
      <c r="E250" s="226" t="s">
        <v>19</v>
      </c>
      <c r="F250" s="227" t="s">
        <v>333</v>
      </c>
      <c r="G250" s="224"/>
      <c r="H250" s="228">
        <v>2.55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145</v>
      </c>
      <c r="AU250" s="234" t="s">
        <v>82</v>
      </c>
      <c r="AV250" s="13" t="s">
        <v>82</v>
      </c>
      <c r="AW250" s="13" t="s">
        <v>33</v>
      </c>
      <c r="AX250" s="13" t="s">
        <v>72</v>
      </c>
      <c r="AY250" s="234" t="s">
        <v>133</v>
      </c>
    </row>
    <row r="251" spans="1:51" s="13" customFormat="1" ht="12">
      <c r="A251" s="13"/>
      <c r="B251" s="223"/>
      <c r="C251" s="224"/>
      <c r="D251" s="225" t="s">
        <v>145</v>
      </c>
      <c r="E251" s="226" t="s">
        <v>19</v>
      </c>
      <c r="F251" s="227" t="s">
        <v>334</v>
      </c>
      <c r="G251" s="224"/>
      <c r="H251" s="228">
        <v>14.25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145</v>
      </c>
      <c r="AU251" s="234" t="s">
        <v>82</v>
      </c>
      <c r="AV251" s="13" t="s">
        <v>82</v>
      </c>
      <c r="AW251" s="13" t="s">
        <v>33</v>
      </c>
      <c r="AX251" s="13" t="s">
        <v>72</v>
      </c>
      <c r="AY251" s="234" t="s">
        <v>133</v>
      </c>
    </row>
    <row r="252" spans="1:51" s="14" customFormat="1" ht="12">
      <c r="A252" s="14"/>
      <c r="B252" s="235"/>
      <c r="C252" s="236"/>
      <c r="D252" s="225" t="s">
        <v>145</v>
      </c>
      <c r="E252" s="237" t="s">
        <v>19</v>
      </c>
      <c r="F252" s="238" t="s">
        <v>150</v>
      </c>
      <c r="G252" s="236"/>
      <c r="H252" s="239">
        <v>16.8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145</v>
      </c>
      <c r="AU252" s="245" t="s">
        <v>82</v>
      </c>
      <c r="AV252" s="14" t="s">
        <v>141</v>
      </c>
      <c r="AW252" s="14" t="s">
        <v>33</v>
      </c>
      <c r="AX252" s="14" t="s">
        <v>80</v>
      </c>
      <c r="AY252" s="245" t="s">
        <v>133</v>
      </c>
    </row>
    <row r="253" spans="1:65" s="2" customFormat="1" ht="16.5" customHeight="1">
      <c r="A253" s="39"/>
      <c r="B253" s="40"/>
      <c r="C253" s="205" t="s">
        <v>335</v>
      </c>
      <c r="D253" s="205" t="s">
        <v>136</v>
      </c>
      <c r="E253" s="206" t="s">
        <v>336</v>
      </c>
      <c r="F253" s="207" t="s">
        <v>337</v>
      </c>
      <c r="G253" s="208" t="s">
        <v>139</v>
      </c>
      <c r="H253" s="209">
        <v>16.06</v>
      </c>
      <c r="I253" s="210"/>
      <c r="J253" s="211">
        <f>ROUND(I253*H253,2)</f>
        <v>0</v>
      </c>
      <c r="K253" s="207" t="s">
        <v>19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2E-05</v>
      </c>
      <c r="R253" s="214">
        <f>Q253*H253</f>
        <v>0.0003212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153</v>
      </c>
      <c r="AT253" s="216" t="s">
        <v>136</v>
      </c>
      <c r="AU253" s="216" t="s">
        <v>82</v>
      </c>
      <c r="AY253" s="18" t="s">
        <v>133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153</v>
      </c>
      <c r="BM253" s="216" t="s">
        <v>338</v>
      </c>
    </row>
    <row r="254" spans="1:51" s="13" customFormat="1" ht="12">
      <c r="A254" s="13"/>
      <c r="B254" s="223"/>
      <c r="C254" s="224"/>
      <c r="D254" s="225" t="s">
        <v>145</v>
      </c>
      <c r="E254" s="226" t="s">
        <v>19</v>
      </c>
      <c r="F254" s="227" t="s">
        <v>199</v>
      </c>
      <c r="G254" s="224"/>
      <c r="H254" s="228">
        <v>15.34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145</v>
      </c>
      <c r="AU254" s="234" t="s">
        <v>82</v>
      </c>
      <c r="AV254" s="13" t="s">
        <v>82</v>
      </c>
      <c r="AW254" s="13" t="s">
        <v>33</v>
      </c>
      <c r="AX254" s="13" t="s">
        <v>72</v>
      </c>
      <c r="AY254" s="234" t="s">
        <v>133</v>
      </c>
    </row>
    <row r="255" spans="1:51" s="13" customFormat="1" ht="12">
      <c r="A255" s="13"/>
      <c r="B255" s="223"/>
      <c r="C255" s="224"/>
      <c r="D255" s="225" t="s">
        <v>145</v>
      </c>
      <c r="E255" s="226" t="s">
        <v>19</v>
      </c>
      <c r="F255" s="227" t="s">
        <v>200</v>
      </c>
      <c r="G255" s="224"/>
      <c r="H255" s="228">
        <v>0.72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145</v>
      </c>
      <c r="AU255" s="234" t="s">
        <v>82</v>
      </c>
      <c r="AV255" s="13" t="s">
        <v>82</v>
      </c>
      <c r="AW255" s="13" t="s">
        <v>33</v>
      </c>
      <c r="AX255" s="13" t="s">
        <v>72</v>
      </c>
      <c r="AY255" s="234" t="s">
        <v>133</v>
      </c>
    </row>
    <row r="256" spans="1:51" s="14" customFormat="1" ht="12">
      <c r="A256" s="14"/>
      <c r="B256" s="235"/>
      <c r="C256" s="236"/>
      <c r="D256" s="225" t="s">
        <v>145</v>
      </c>
      <c r="E256" s="237" t="s">
        <v>19</v>
      </c>
      <c r="F256" s="238" t="s">
        <v>150</v>
      </c>
      <c r="G256" s="236"/>
      <c r="H256" s="239">
        <v>16.06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145</v>
      </c>
      <c r="AU256" s="245" t="s">
        <v>82</v>
      </c>
      <c r="AV256" s="14" t="s">
        <v>141</v>
      </c>
      <c r="AW256" s="14" t="s">
        <v>33</v>
      </c>
      <c r="AX256" s="14" t="s">
        <v>80</v>
      </c>
      <c r="AY256" s="245" t="s">
        <v>133</v>
      </c>
    </row>
    <row r="257" spans="1:65" s="2" customFormat="1" ht="21.75" customHeight="1">
      <c r="A257" s="39"/>
      <c r="B257" s="40"/>
      <c r="C257" s="205" t="s">
        <v>339</v>
      </c>
      <c r="D257" s="205" t="s">
        <v>136</v>
      </c>
      <c r="E257" s="206" t="s">
        <v>340</v>
      </c>
      <c r="F257" s="207" t="s">
        <v>341</v>
      </c>
      <c r="G257" s="208" t="s">
        <v>139</v>
      </c>
      <c r="H257" s="209">
        <v>279.416</v>
      </c>
      <c r="I257" s="210"/>
      <c r="J257" s="211">
        <f>ROUND(I257*H257,2)</f>
        <v>0</v>
      </c>
      <c r="K257" s="207" t="s">
        <v>140</v>
      </c>
      <c r="L257" s="45"/>
      <c r="M257" s="212" t="s">
        <v>19</v>
      </c>
      <c r="N257" s="213" t="s">
        <v>43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153</v>
      </c>
      <c r="AT257" s="216" t="s">
        <v>136</v>
      </c>
      <c r="AU257" s="216" t="s">
        <v>82</v>
      </c>
      <c r="AY257" s="18" t="s">
        <v>133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153</v>
      </c>
      <c r="BM257" s="216" t="s">
        <v>342</v>
      </c>
    </row>
    <row r="258" spans="1:47" s="2" customFormat="1" ht="12">
      <c r="A258" s="39"/>
      <c r="B258" s="40"/>
      <c r="C258" s="41"/>
      <c r="D258" s="218" t="s">
        <v>143</v>
      </c>
      <c r="E258" s="41"/>
      <c r="F258" s="219" t="s">
        <v>343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143</v>
      </c>
      <c r="AU258" s="18" t="s">
        <v>82</v>
      </c>
    </row>
    <row r="259" spans="1:51" s="13" customFormat="1" ht="12">
      <c r="A259" s="13"/>
      <c r="B259" s="223"/>
      <c r="C259" s="224"/>
      <c r="D259" s="225" t="s">
        <v>145</v>
      </c>
      <c r="E259" s="226" t="s">
        <v>19</v>
      </c>
      <c r="F259" s="227" t="s">
        <v>198</v>
      </c>
      <c r="G259" s="224"/>
      <c r="H259" s="228">
        <v>195.55</v>
      </c>
      <c r="I259" s="229"/>
      <c r="J259" s="224"/>
      <c r="K259" s="224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145</v>
      </c>
      <c r="AU259" s="234" t="s">
        <v>82</v>
      </c>
      <c r="AV259" s="13" t="s">
        <v>82</v>
      </c>
      <c r="AW259" s="13" t="s">
        <v>33</v>
      </c>
      <c r="AX259" s="13" t="s">
        <v>72</v>
      </c>
      <c r="AY259" s="234" t="s">
        <v>133</v>
      </c>
    </row>
    <row r="260" spans="1:51" s="13" customFormat="1" ht="12">
      <c r="A260" s="13"/>
      <c r="B260" s="223"/>
      <c r="C260" s="224"/>
      <c r="D260" s="225" t="s">
        <v>145</v>
      </c>
      <c r="E260" s="226" t="s">
        <v>19</v>
      </c>
      <c r="F260" s="227" t="s">
        <v>199</v>
      </c>
      <c r="G260" s="224"/>
      <c r="H260" s="228">
        <v>15.34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145</v>
      </c>
      <c r="AU260" s="234" t="s">
        <v>82</v>
      </c>
      <c r="AV260" s="13" t="s">
        <v>82</v>
      </c>
      <c r="AW260" s="13" t="s">
        <v>33</v>
      </c>
      <c r="AX260" s="13" t="s">
        <v>72</v>
      </c>
      <c r="AY260" s="234" t="s">
        <v>133</v>
      </c>
    </row>
    <row r="261" spans="1:51" s="13" customFormat="1" ht="12">
      <c r="A261" s="13"/>
      <c r="B261" s="223"/>
      <c r="C261" s="224"/>
      <c r="D261" s="225" t="s">
        <v>145</v>
      </c>
      <c r="E261" s="226" t="s">
        <v>19</v>
      </c>
      <c r="F261" s="227" t="s">
        <v>200</v>
      </c>
      <c r="G261" s="224"/>
      <c r="H261" s="228">
        <v>0.72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145</v>
      </c>
      <c r="AU261" s="234" t="s">
        <v>82</v>
      </c>
      <c r="AV261" s="13" t="s">
        <v>82</v>
      </c>
      <c r="AW261" s="13" t="s">
        <v>33</v>
      </c>
      <c r="AX261" s="13" t="s">
        <v>72</v>
      </c>
      <c r="AY261" s="234" t="s">
        <v>133</v>
      </c>
    </row>
    <row r="262" spans="1:51" s="13" customFormat="1" ht="12">
      <c r="A262" s="13"/>
      <c r="B262" s="223"/>
      <c r="C262" s="224"/>
      <c r="D262" s="225" t="s">
        <v>145</v>
      </c>
      <c r="E262" s="226" t="s">
        <v>19</v>
      </c>
      <c r="F262" s="227" t="s">
        <v>263</v>
      </c>
      <c r="G262" s="224"/>
      <c r="H262" s="228">
        <v>54.5</v>
      </c>
      <c r="I262" s="229"/>
      <c r="J262" s="224"/>
      <c r="K262" s="224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145</v>
      </c>
      <c r="AU262" s="234" t="s">
        <v>82</v>
      </c>
      <c r="AV262" s="13" t="s">
        <v>82</v>
      </c>
      <c r="AW262" s="13" t="s">
        <v>33</v>
      </c>
      <c r="AX262" s="13" t="s">
        <v>72</v>
      </c>
      <c r="AY262" s="234" t="s">
        <v>133</v>
      </c>
    </row>
    <row r="263" spans="1:51" s="14" customFormat="1" ht="12">
      <c r="A263" s="14"/>
      <c r="B263" s="235"/>
      <c r="C263" s="236"/>
      <c r="D263" s="225" t="s">
        <v>145</v>
      </c>
      <c r="E263" s="237" t="s">
        <v>19</v>
      </c>
      <c r="F263" s="238" t="s">
        <v>150</v>
      </c>
      <c r="G263" s="236"/>
      <c r="H263" s="239">
        <v>266.11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145</v>
      </c>
      <c r="AU263" s="245" t="s">
        <v>82</v>
      </c>
      <c r="AV263" s="14" t="s">
        <v>141</v>
      </c>
      <c r="AW263" s="14" t="s">
        <v>33</v>
      </c>
      <c r="AX263" s="14" t="s">
        <v>80</v>
      </c>
      <c r="AY263" s="245" t="s">
        <v>133</v>
      </c>
    </row>
    <row r="264" spans="1:51" s="13" customFormat="1" ht="12">
      <c r="A264" s="13"/>
      <c r="B264" s="223"/>
      <c r="C264" s="224"/>
      <c r="D264" s="225" t="s">
        <v>145</v>
      </c>
      <c r="E264" s="224"/>
      <c r="F264" s="227" t="s">
        <v>264</v>
      </c>
      <c r="G264" s="224"/>
      <c r="H264" s="228">
        <v>279.416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145</v>
      </c>
      <c r="AU264" s="234" t="s">
        <v>82</v>
      </c>
      <c r="AV264" s="13" t="s">
        <v>82</v>
      </c>
      <c r="AW264" s="13" t="s">
        <v>4</v>
      </c>
      <c r="AX264" s="13" t="s">
        <v>80</v>
      </c>
      <c r="AY264" s="234" t="s">
        <v>133</v>
      </c>
    </row>
    <row r="265" spans="1:65" s="2" customFormat="1" ht="16.5" customHeight="1">
      <c r="A265" s="39"/>
      <c r="B265" s="40"/>
      <c r="C265" s="257" t="s">
        <v>269</v>
      </c>
      <c r="D265" s="257" t="s">
        <v>266</v>
      </c>
      <c r="E265" s="258" t="s">
        <v>344</v>
      </c>
      <c r="F265" s="259" t="s">
        <v>345</v>
      </c>
      <c r="G265" s="260" t="s">
        <v>139</v>
      </c>
      <c r="H265" s="261">
        <v>322.726</v>
      </c>
      <c r="I265" s="262"/>
      <c r="J265" s="263">
        <f>ROUND(I265*H265,2)</f>
        <v>0</v>
      </c>
      <c r="K265" s="259" t="s">
        <v>140</v>
      </c>
      <c r="L265" s="264"/>
      <c r="M265" s="265" t="s">
        <v>19</v>
      </c>
      <c r="N265" s="266" t="s">
        <v>43</v>
      </c>
      <c r="O265" s="85"/>
      <c r="P265" s="214">
        <f>O265*H265</f>
        <v>0</v>
      </c>
      <c r="Q265" s="214">
        <v>0.0005</v>
      </c>
      <c r="R265" s="214">
        <f>Q265*H265</f>
        <v>0.161363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269</v>
      </c>
      <c r="AT265" s="216" t="s">
        <v>266</v>
      </c>
      <c r="AU265" s="216" t="s">
        <v>82</v>
      </c>
      <c r="AY265" s="18" t="s">
        <v>133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153</v>
      </c>
      <c r="BM265" s="216" t="s">
        <v>346</v>
      </c>
    </row>
    <row r="266" spans="1:51" s="13" customFormat="1" ht="12">
      <c r="A266" s="13"/>
      <c r="B266" s="223"/>
      <c r="C266" s="224"/>
      <c r="D266" s="225" t="s">
        <v>145</v>
      </c>
      <c r="E266" s="224"/>
      <c r="F266" s="227" t="s">
        <v>347</v>
      </c>
      <c r="G266" s="224"/>
      <c r="H266" s="228">
        <v>322.726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145</v>
      </c>
      <c r="AU266" s="234" t="s">
        <v>82</v>
      </c>
      <c r="AV266" s="13" t="s">
        <v>82</v>
      </c>
      <c r="AW266" s="13" t="s">
        <v>4</v>
      </c>
      <c r="AX266" s="13" t="s">
        <v>80</v>
      </c>
      <c r="AY266" s="234" t="s">
        <v>133</v>
      </c>
    </row>
    <row r="267" spans="1:65" s="2" customFormat="1" ht="24.15" customHeight="1">
      <c r="A267" s="39"/>
      <c r="B267" s="40"/>
      <c r="C267" s="205" t="s">
        <v>348</v>
      </c>
      <c r="D267" s="205" t="s">
        <v>136</v>
      </c>
      <c r="E267" s="206" t="s">
        <v>349</v>
      </c>
      <c r="F267" s="207" t="s">
        <v>350</v>
      </c>
      <c r="G267" s="208" t="s">
        <v>218</v>
      </c>
      <c r="H267" s="209">
        <v>1.481</v>
      </c>
      <c r="I267" s="210"/>
      <c r="J267" s="211">
        <f>ROUND(I267*H267,2)</f>
        <v>0</v>
      </c>
      <c r="K267" s="207" t="s">
        <v>140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153</v>
      </c>
      <c r="AT267" s="216" t="s">
        <v>136</v>
      </c>
      <c r="AU267" s="216" t="s">
        <v>82</v>
      </c>
      <c r="AY267" s="18" t="s">
        <v>133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153</v>
      </c>
      <c r="BM267" s="216" t="s">
        <v>351</v>
      </c>
    </row>
    <row r="268" spans="1:47" s="2" customFormat="1" ht="12">
      <c r="A268" s="39"/>
      <c r="B268" s="40"/>
      <c r="C268" s="41"/>
      <c r="D268" s="218" t="s">
        <v>143</v>
      </c>
      <c r="E268" s="41"/>
      <c r="F268" s="219" t="s">
        <v>352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143</v>
      </c>
      <c r="AU268" s="18" t="s">
        <v>82</v>
      </c>
    </row>
    <row r="269" spans="1:65" s="2" customFormat="1" ht="24.15" customHeight="1">
      <c r="A269" s="39"/>
      <c r="B269" s="40"/>
      <c r="C269" s="205" t="s">
        <v>353</v>
      </c>
      <c r="D269" s="205" t="s">
        <v>136</v>
      </c>
      <c r="E269" s="206" t="s">
        <v>354</v>
      </c>
      <c r="F269" s="207" t="s">
        <v>355</v>
      </c>
      <c r="G269" s="208" t="s">
        <v>218</v>
      </c>
      <c r="H269" s="209">
        <v>1.481</v>
      </c>
      <c r="I269" s="210"/>
      <c r="J269" s="211">
        <f>ROUND(I269*H269,2)</f>
        <v>0</v>
      </c>
      <c r="K269" s="207" t="s">
        <v>140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153</v>
      </c>
      <c r="AT269" s="216" t="s">
        <v>136</v>
      </c>
      <c r="AU269" s="216" t="s">
        <v>82</v>
      </c>
      <c r="AY269" s="18" t="s">
        <v>133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153</v>
      </c>
      <c r="BM269" s="216" t="s">
        <v>356</v>
      </c>
    </row>
    <row r="270" spans="1:47" s="2" customFormat="1" ht="12">
      <c r="A270" s="39"/>
      <c r="B270" s="40"/>
      <c r="C270" s="41"/>
      <c r="D270" s="218" t="s">
        <v>143</v>
      </c>
      <c r="E270" s="41"/>
      <c r="F270" s="219" t="s">
        <v>357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143</v>
      </c>
      <c r="AU270" s="18" t="s">
        <v>82</v>
      </c>
    </row>
    <row r="271" spans="1:63" s="12" customFormat="1" ht="22.8" customHeight="1">
      <c r="A271" s="12"/>
      <c r="B271" s="189"/>
      <c r="C271" s="190"/>
      <c r="D271" s="191" t="s">
        <v>71</v>
      </c>
      <c r="E271" s="203" t="s">
        <v>358</v>
      </c>
      <c r="F271" s="203" t="s">
        <v>359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SUM(P272:P274)</f>
        <v>0</v>
      </c>
      <c r="Q271" s="197"/>
      <c r="R271" s="198">
        <f>SUM(R272:R274)</f>
        <v>0.0113</v>
      </c>
      <c r="S271" s="197"/>
      <c r="T271" s="199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82</v>
      </c>
      <c r="AT271" s="201" t="s">
        <v>71</v>
      </c>
      <c r="AU271" s="201" t="s">
        <v>80</v>
      </c>
      <c r="AY271" s="200" t="s">
        <v>133</v>
      </c>
      <c r="BK271" s="202">
        <f>SUM(BK272:BK274)</f>
        <v>0</v>
      </c>
    </row>
    <row r="272" spans="1:65" s="2" customFormat="1" ht="24.15" customHeight="1">
      <c r="A272" s="39"/>
      <c r="B272" s="40"/>
      <c r="C272" s="205" t="s">
        <v>360</v>
      </c>
      <c r="D272" s="205" t="s">
        <v>136</v>
      </c>
      <c r="E272" s="206" t="s">
        <v>361</v>
      </c>
      <c r="F272" s="207" t="s">
        <v>362</v>
      </c>
      <c r="G272" s="208" t="s">
        <v>275</v>
      </c>
      <c r="H272" s="209">
        <v>5</v>
      </c>
      <c r="I272" s="210"/>
      <c r="J272" s="211">
        <f>ROUND(I272*H272,2)</f>
        <v>0</v>
      </c>
      <c r="K272" s="207" t="s">
        <v>140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153</v>
      </c>
      <c r="AT272" s="216" t="s">
        <v>136</v>
      </c>
      <c r="AU272" s="216" t="s">
        <v>82</v>
      </c>
      <c r="AY272" s="18" t="s">
        <v>133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153</v>
      </c>
      <c r="BM272" s="216" t="s">
        <v>363</v>
      </c>
    </row>
    <row r="273" spans="1:47" s="2" customFormat="1" ht="12">
      <c r="A273" s="39"/>
      <c r="B273" s="40"/>
      <c r="C273" s="41"/>
      <c r="D273" s="218" t="s">
        <v>143</v>
      </c>
      <c r="E273" s="41"/>
      <c r="F273" s="219" t="s">
        <v>364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143</v>
      </c>
      <c r="AU273" s="18" t="s">
        <v>82</v>
      </c>
    </row>
    <row r="274" spans="1:65" s="2" customFormat="1" ht="16.5" customHeight="1">
      <c r="A274" s="39"/>
      <c r="B274" s="40"/>
      <c r="C274" s="257" t="s">
        <v>365</v>
      </c>
      <c r="D274" s="257" t="s">
        <v>266</v>
      </c>
      <c r="E274" s="258" t="s">
        <v>366</v>
      </c>
      <c r="F274" s="259" t="s">
        <v>367</v>
      </c>
      <c r="G274" s="260" t="s">
        <v>275</v>
      </c>
      <c r="H274" s="261">
        <v>5</v>
      </c>
      <c r="I274" s="262"/>
      <c r="J274" s="263">
        <f>ROUND(I274*H274,2)</f>
        <v>0</v>
      </c>
      <c r="K274" s="259" t="s">
        <v>140</v>
      </c>
      <c r="L274" s="264"/>
      <c r="M274" s="265" t="s">
        <v>19</v>
      </c>
      <c r="N274" s="266" t="s">
        <v>43</v>
      </c>
      <c r="O274" s="85"/>
      <c r="P274" s="214">
        <f>O274*H274</f>
        <v>0</v>
      </c>
      <c r="Q274" s="214">
        <v>0.00226</v>
      </c>
      <c r="R274" s="214">
        <f>Q274*H274</f>
        <v>0.0113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269</v>
      </c>
      <c r="AT274" s="216" t="s">
        <v>266</v>
      </c>
      <c r="AU274" s="216" t="s">
        <v>82</v>
      </c>
      <c r="AY274" s="18" t="s">
        <v>133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80</v>
      </c>
      <c r="BK274" s="217">
        <f>ROUND(I274*H274,2)</f>
        <v>0</v>
      </c>
      <c r="BL274" s="18" t="s">
        <v>153</v>
      </c>
      <c r="BM274" s="216" t="s">
        <v>368</v>
      </c>
    </row>
    <row r="275" spans="1:63" s="12" customFormat="1" ht="22.8" customHeight="1">
      <c r="A275" s="12"/>
      <c r="B275" s="189"/>
      <c r="C275" s="190"/>
      <c r="D275" s="191" t="s">
        <v>71</v>
      </c>
      <c r="E275" s="203" t="s">
        <v>369</v>
      </c>
      <c r="F275" s="203" t="s">
        <v>370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SUM(P276:P283)</f>
        <v>0</v>
      </c>
      <c r="Q275" s="197"/>
      <c r="R275" s="198">
        <f>SUM(R276:R283)</f>
        <v>0</v>
      </c>
      <c r="S275" s="197"/>
      <c r="T275" s="199">
        <f>SUM(T276:T283)</f>
        <v>0.045540000000000004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82</v>
      </c>
      <c r="AT275" s="201" t="s">
        <v>71</v>
      </c>
      <c r="AU275" s="201" t="s">
        <v>80</v>
      </c>
      <c r="AY275" s="200" t="s">
        <v>133</v>
      </c>
      <c r="BK275" s="202">
        <f>SUM(BK276:BK283)</f>
        <v>0</v>
      </c>
    </row>
    <row r="276" spans="1:65" s="2" customFormat="1" ht="24.15" customHeight="1">
      <c r="A276" s="39"/>
      <c r="B276" s="40"/>
      <c r="C276" s="205" t="s">
        <v>371</v>
      </c>
      <c r="D276" s="205" t="s">
        <v>136</v>
      </c>
      <c r="E276" s="206" t="s">
        <v>372</v>
      </c>
      <c r="F276" s="207" t="s">
        <v>373</v>
      </c>
      <c r="G276" s="208" t="s">
        <v>179</v>
      </c>
      <c r="H276" s="209">
        <v>91.85</v>
      </c>
      <c r="I276" s="210"/>
      <c r="J276" s="211">
        <f>ROUND(I276*H276,2)</f>
        <v>0</v>
      </c>
      <c r="K276" s="207" t="s">
        <v>140</v>
      </c>
      <c r="L276" s="45"/>
      <c r="M276" s="212" t="s">
        <v>19</v>
      </c>
      <c r="N276" s="213" t="s">
        <v>43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0.0004</v>
      </c>
      <c r="T276" s="215">
        <f>S276*H276</f>
        <v>0.03674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153</v>
      </c>
      <c r="AT276" s="216" t="s">
        <v>136</v>
      </c>
      <c r="AU276" s="216" t="s">
        <v>82</v>
      </c>
      <c r="AY276" s="18" t="s">
        <v>133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153</v>
      </c>
      <c r="BM276" s="216" t="s">
        <v>374</v>
      </c>
    </row>
    <row r="277" spans="1:47" s="2" customFormat="1" ht="12">
      <c r="A277" s="39"/>
      <c r="B277" s="40"/>
      <c r="C277" s="41"/>
      <c r="D277" s="218" t="s">
        <v>143</v>
      </c>
      <c r="E277" s="41"/>
      <c r="F277" s="219" t="s">
        <v>375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143</v>
      </c>
      <c r="AU277" s="18" t="s">
        <v>82</v>
      </c>
    </row>
    <row r="278" spans="1:51" s="13" customFormat="1" ht="12">
      <c r="A278" s="13"/>
      <c r="B278" s="223"/>
      <c r="C278" s="224"/>
      <c r="D278" s="225" t="s">
        <v>145</v>
      </c>
      <c r="E278" s="226" t="s">
        <v>19</v>
      </c>
      <c r="F278" s="227" t="s">
        <v>376</v>
      </c>
      <c r="G278" s="224"/>
      <c r="H278" s="228">
        <v>83.5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145</v>
      </c>
      <c r="AU278" s="234" t="s">
        <v>82</v>
      </c>
      <c r="AV278" s="13" t="s">
        <v>82</v>
      </c>
      <c r="AW278" s="13" t="s">
        <v>33</v>
      </c>
      <c r="AX278" s="13" t="s">
        <v>80</v>
      </c>
      <c r="AY278" s="234" t="s">
        <v>133</v>
      </c>
    </row>
    <row r="279" spans="1:51" s="13" customFormat="1" ht="12">
      <c r="A279" s="13"/>
      <c r="B279" s="223"/>
      <c r="C279" s="224"/>
      <c r="D279" s="225" t="s">
        <v>145</v>
      </c>
      <c r="E279" s="224"/>
      <c r="F279" s="227" t="s">
        <v>377</v>
      </c>
      <c r="G279" s="224"/>
      <c r="H279" s="228">
        <v>91.85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145</v>
      </c>
      <c r="AU279" s="234" t="s">
        <v>82</v>
      </c>
      <c r="AV279" s="13" t="s">
        <v>82</v>
      </c>
      <c r="AW279" s="13" t="s">
        <v>4</v>
      </c>
      <c r="AX279" s="13" t="s">
        <v>80</v>
      </c>
      <c r="AY279" s="234" t="s">
        <v>133</v>
      </c>
    </row>
    <row r="280" spans="1:65" s="2" customFormat="1" ht="24.15" customHeight="1">
      <c r="A280" s="39"/>
      <c r="B280" s="40"/>
      <c r="C280" s="205" t="s">
        <v>378</v>
      </c>
      <c r="D280" s="205" t="s">
        <v>136</v>
      </c>
      <c r="E280" s="206" t="s">
        <v>379</v>
      </c>
      <c r="F280" s="207" t="s">
        <v>380</v>
      </c>
      <c r="G280" s="208" t="s">
        <v>179</v>
      </c>
      <c r="H280" s="209">
        <v>22</v>
      </c>
      <c r="I280" s="210"/>
      <c r="J280" s="211">
        <f>ROUND(I280*H280,2)</f>
        <v>0</v>
      </c>
      <c r="K280" s="207" t="s">
        <v>140</v>
      </c>
      <c r="L280" s="45"/>
      <c r="M280" s="212" t="s">
        <v>19</v>
      </c>
      <c r="N280" s="213" t="s">
        <v>43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0.0004</v>
      </c>
      <c r="T280" s="215">
        <f>S280*H280</f>
        <v>0.0088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153</v>
      </c>
      <c r="AT280" s="216" t="s">
        <v>136</v>
      </c>
      <c r="AU280" s="216" t="s">
        <v>82</v>
      </c>
      <c r="AY280" s="18" t="s">
        <v>133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153</v>
      </c>
      <c r="BM280" s="216" t="s">
        <v>381</v>
      </c>
    </row>
    <row r="281" spans="1:47" s="2" customFormat="1" ht="12">
      <c r="A281" s="39"/>
      <c r="B281" s="40"/>
      <c r="C281" s="41"/>
      <c r="D281" s="218" t="s">
        <v>143</v>
      </c>
      <c r="E281" s="41"/>
      <c r="F281" s="219" t="s">
        <v>382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143</v>
      </c>
      <c r="AU281" s="18" t="s">
        <v>82</v>
      </c>
    </row>
    <row r="282" spans="1:51" s="13" customFormat="1" ht="12">
      <c r="A282" s="13"/>
      <c r="B282" s="223"/>
      <c r="C282" s="224"/>
      <c r="D282" s="225" t="s">
        <v>145</v>
      </c>
      <c r="E282" s="226" t="s">
        <v>19</v>
      </c>
      <c r="F282" s="227" t="s">
        <v>383</v>
      </c>
      <c r="G282" s="224"/>
      <c r="H282" s="228">
        <v>20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145</v>
      </c>
      <c r="AU282" s="234" t="s">
        <v>82</v>
      </c>
      <c r="AV282" s="13" t="s">
        <v>82</v>
      </c>
      <c r="AW282" s="13" t="s">
        <v>33</v>
      </c>
      <c r="AX282" s="13" t="s">
        <v>80</v>
      </c>
      <c r="AY282" s="234" t="s">
        <v>133</v>
      </c>
    </row>
    <row r="283" spans="1:51" s="13" customFormat="1" ht="12">
      <c r="A283" s="13"/>
      <c r="B283" s="223"/>
      <c r="C283" s="224"/>
      <c r="D283" s="225" t="s">
        <v>145</v>
      </c>
      <c r="E283" s="224"/>
      <c r="F283" s="227" t="s">
        <v>384</v>
      </c>
      <c r="G283" s="224"/>
      <c r="H283" s="228">
        <v>22</v>
      </c>
      <c r="I283" s="229"/>
      <c r="J283" s="224"/>
      <c r="K283" s="224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145</v>
      </c>
      <c r="AU283" s="234" t="s">
        <v>82</v>
      </c>
      <c r="AV283" s="13" t="s">
        <v>82</v>
      </c>
      <c r="AW283" s="13" t="s">
        <v>4</v>
      </c>
      <c r="AX283" s="13" t="s">
        <v>80</v>
      </c>
      <c r="AY283" s="234" t="s">
        <v>133</v>
      </c>
    </row>
    <row r="284" spans="1:63" s="12" customFormat="1" ht="22.8" customHeight="1">
      <c r="A284" s="12"/>
      <c r="B284" s="189"/>
      <c r="C284" s="190"/>
      <c r="D284" s="191" t="s">
        <v>71</v>
      </c>
      <c r="E284" s="203" t="s">
        <v>385</v>
      </c>
      <c r="F284" s="203" t="s">
        <v>386</v>
      </c>
      <c r="G284" s="190"/>
      <c r="H284" s="190"/>
      <c r="I284" s="193"/>
      <c r="J284" s="204">
        <f>BK284</f>
        <v>0</v>
      </c>
      <c r="K284" s="190"/>
      <c r="L284" s="195"/>
      <c r="M284" s="196"/>
      <c r="N284" s="197"/>
      <c r="O284" s="197"/>
      <c r="P284" s="198">
        <f>SUM(P285:P287)</f>
        <v>0</v>
      </c>
      <c r="Q284" s="197"/>
      <c r="R284" s="198">
        <f>SUM(R285:R287)</f>
        <v>0</v>
      </c>
      <c r="S284" s="197"/>
      <c r="T284" s="199">
        <f>SUM(T285:T287)</f>
        <v>0.016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0" t="s">
        <v>82</v>
      </c>
      <c r="AT284" s="201" t="s">
        <v>71</v>
      </c>
      <c r="AU284" s="201" t="s">
        <v>80</v>
      </c>
      <c r="AY284" s="200" t="s">
        <v>133</v>
      </c>
      <c r="BK284" s="202">
        <f>SUM(BK285:BK287)</f>
        <v>0</v>
      </c>
    </row>
    <row r="285" spans="1:65" s="2" customFormat="1" ht="16.5" customHeight="1">
      <c r="A285" s="39"/>
      <c r="B285" s="40"/>
      <c r="C285" s="205" t="s">
        <v>387</v>
      </c>
      <c r="D285" s="205" t="s">
        <v>136</v>
      </c>
      <c r="E285" s="206" t="s">
        <v>388</v>
      </c>
      <c r="F285" s="207" t="s">
        <v>389</v>
      </c>
      <c r="G285" s="208" t="s">
        <v>275</v>
      </c>
      <c r="H285" s="209">
        <v>1</v>
      </c>
      <c r="I285" s="210"/>
      <c r="J285" s="211">
        <f>ROUND(I285*H285,2)</f>
        <v>0</v>
      </c>
      <c r="K285" s="207" t="s">
        <v>140</v>
      </c>
      <c r="L285" s="45"/>
      <c r="M285" s="212" t="s">
        <v>19</v>
      </c>
      <c r="N285" s="213" t="s">
        <v>43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0.016</v>
      </c>
      <c r="T285" s="215">
        <f>S285*H285</f>
        <v>0.016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153</v>
      </c>
      <c r="AT285" s="216" t="s">
        <v>136</v>
      </c>
      <c r="AU285" s="216" t="s">
        <v>82</v>
      </c>
      <c r="AY285" s="18" t="s">
        <v>133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80</v>
      </c>
      <c r="BK285" s="217">
        <f>ROUND(I285*H285,2)</f>
        <v>0</v>
      </c>
      <c r="BL285" s="18" t="s">
        <v>153</v>
      </c>
      <c r="BM285" s="216" t="s">
        <v>390</v>
      </c>
    </row>
    <row r="286" spans="1:47" s="2" customFormat="1" ht="12">
      <c r="A286" s="39"/>
      <c r="B286" s="40"/>
      <c r="C286" s="41"/>
      <c r="D286" s="218" t="s">
        <v>143</v>
      </c>
      <c r="E286" s="41"/>
      <c r="F286" s="219" t="s">
        <v>391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143</v>
      </c>
      <c r="AU286" s="18" t="s">
        <v>82</v>
      </c>
    </row>
    <row r="287" spans="1:51" s="13" customFormat="1" ht="12">
      <c r="A287" s="13"/>
      <c r="B287" s="223"/>
      <c r="C287" s="224"/>
      <c r="D287" s="225" t="s">
        <v>145</v>
      </c>
      <c r="E287" s="226" t="s">
        <v>19</v>
      </c>
      <c r="F287" s="227" t="s">
        <v>80</v>
      </c>
      <c r="G287" s="224"/>
      <c r="H287" s="228">
        <v>1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145</v>
      </c>
      <c r="AU287" s="234" t="s">
        <v>82</v>
      </c>
      <c r="AV287" s="13" t="s">
        <v>82</v>
      </c>
      <c r="AW287" s="13" t="s">
        <v>33</v>
      </c>
      <c r="AX287" s="13" t="s">
        <v>80</v>
      </c>
      <c r="AY287" s="234" t="s">
        <v>133</v>
      </c>
    </row>
    <row r="288" spans="1:63" s="12" customFormat="1" ht="22.8" customHeight="1">
      <c r="A288" s="12"/>
      <c r="B288" s="189"/>
      <c r="C288" s="190"/>
      <c r="D288" s="191" t="s">
        <v>71</v>
      </c>
      <c r="E288" s="203" t="s">
        <v>392</v>
      </c>
      <c r="F288" s="203" t="s">
        <v>393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SUM(P289:P323)</f>
        <v>0</v>
      </c>
      <c r="Q288" s="197"/>
      <c r="R288" s="198">
        <f>SUM(R289:R323)</f>
        <v>4.61192614</v>
      </c>
      <c r="S288" s="197"/>
      <c r="T288" s="199">
        <f>SUM(T289:T323)</f>
        <v>3.798075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82</v>
      </c>
      <c r="AT288" s="201" t="s">
        <v>71</v>
      </c>
      <c r="AU288" s="201" t="s">
        <v>80</v>
      </c>
      <c r="AY288" s="200" t="s">
        <v>133</v>
      </c>
      <c r="BK288" s="202">
        <f>SUM(BK289:BK323)</f>
        <v>0</v>
      </c>
    </row>
    <row r="289" spans="1:65" s="2" customFormat="1" ht="24.15" customHeight="1">
      <c r="A289" s="39"/>
      <c r="B289" s="40"/>
      <c r="C289" s="205" t="s">
        <v>394</v>
      </c>
      <c r="D289" s="205" t="s">
        <v>136</v>
      </c>
      <c r="E289" s="206" t="s">
        <v>395</v>
      </c>
      <c r="F289" s="207" t="s">
        <v>396</v>
      </c>
      <c r="G289" s="208" t="s">
        <v>397</v>
      </c>
      <c r="H289" s="209">
        <v>1.73</v>
      </c>
      <c r="I289" s="210"/>
      <c r="J289" s="211">
        <f>ROUND(I289*H289,2)</f>
        <v>0</v>
      </c>
      <c r="K289" s="207" t="s">
        <v>140</v>
      </c>
      <c r="L289" s="45"/>
      <c r="M289" s="212" t="s">
        <v>19</v>
      </c>
      <c r="N289" s="213" t="s">
        <v>43</v>
      </c>
      <c r="O289" s="85"/>
      <c r="P289" s="214">
        <f>O289*H289</f>
        <v>0</v>
      </c>
      <c r="Q289" s="214">
        <v>0.00189</v>
      </c>
      <c r="R289" s="214">
        <f>Q289*H289</f>
        <v>0.0032697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153</v>
      </c>
      <c r="AT289" s="216" t="s">
        <v>136</v>
      </c>
      <c r="AU289" s="216" t="s">
        <v>82</v>
      </c>
      <c r="AY289" s="18" t="s">
        <v>133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80</v>
      </c>
      <c r="BK289" s="217">
        <f>ROUND(I289*H289,2)</f>
        <v>0</v>
      </c>
      <c r="BL289" s="18" t="s">
        <v>153</v>
      </c>
      <c r="BM289" s="216" t="s">
        <v>398</v>
      </c>
    </row>
    <row r="290" spans="1:47" s="2" customFormat="1" ht="12">
      <c r="A290" s="39"/>
      <c r="B290" s="40"/>
      <c r="C290" s="41"/>
      <c r="D290" s="218" t="s">
        <v>143</v>
      </c>
      <c r="E290" s="41"/>
      <c r="F290" s="219" t="s">
        <v>399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143</v>
      </c>
      <c r="AU290" s="18" t="s">
        <v>82</v>
      </c>
    </row>
    <row r="291" spans="1:51" s="13" customFormat="1" ht="12">
      <c r="A291" s="13"/>
      <c r="B291" s="223"/>
      <c r="C291" s="224"/>
      <c r="D291" s="225" t="s">
        <v>145</v>
      </c>
      <c r="E291" s="226" t="s">
        <v>19</v>
      </c>
      <c r="F291" s="227" t="s">
        <v>400</v>
      </c>
      <c r="G291" s="224"/>
      <c r="H291" s="228">
        <v>1.73</v>
      </c>
      <c r="I291" s="229"/>
      <c r="J291" s="224"/>
      <c r="K291" s="224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145</v>
      </c>
      <c r="AU291" s="234" t="s">
        <v>82</v>
      </c>
      <c r="AV291" s="13" t="s">
        <v>82</v>
      </c>
      <c r="AW291" s="13" t="s">
        <v>33</v>
      </c>
      <c r="AX291" s="13" t="s">
        <v>80</v>
      </c>
      <c r="AY291" s="234" t="s">
        <v>133</v>
      </c>
    </row>
    <row r="292" spans="1:65" s="2" customFormat="1" ht="24.15" customHeight="1">
      <c r="A292" s="39"/>
      <c r="B292" s="40"/>
      <c r="C292" s="205" t="s">
        <v>401</v>
      </c>
      <c r="D292" s="205" t="s">
        <v>136</v>
      </c>
      <c r="E292" s="206" t="s">
        <v>402</v>
      </c>
      <c r="F292" s="207" t="s">
        <v>403</v>
      </c>
      <c r="G292" s="208" t="s">
        <v>139</v>
      </c>
      <c r="H292" s="209">
        <v>205.328</v>
      </c>
      <c r="I292" s="210"/>
      <c r="J292" s="211">
        <f>ROUND(I292*H292,2)</f>
        <v>0</v>
      </c>
      <c r="K292" s="207" t="s">
        <v>140</v>
      </c>
      <c r="L292" s="45"/>
      <c r="M292" s="212" t="s">
        <v>19</v>
      </c>
      <c r="N292" s="213" t="s">
        <v>43</v>
      </c>
      <c r="O292" s="85"/>
      <c r="P292" s="214">
        <f>O292*H292</f>
        <v>0</v>
      </c>
      <c r="Q292" s="214">
        <v>0.01423</v>
      </c>
      <c r="R292" s="214">
        <f>Q292*H292</f>
        <v>2.92181744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141</v>
      </c>
      <c r="AT292" s="216" t="s">
        <v>136</v>
      </c>
      <c r="AU292" s="216" t="s">
        <v>82</v>
      </c>
      <c r="AY292" s="18" t="s">
        <v>133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141</v>
      </c>
      <c r="BM292" s="216" t="s">
        <v>404</v>
      </c>
    </row>
    <row r="293" spans="1:47" s="2" customFormat="1" ht="12">
      <c r="A293" s="39"/>
      <c r="B293" s="40"/>
      <c r="C293" s="41"/>
      <c r="D293" s="218" t="s">
        <v>143</v>
      </c>
      <c r="E293" s="41"/>
      <c r="F293" s="219" t="s">
        <v>405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143</v>
      </c>
      <c r="AU293" s="18" t="s">
        <v>82</v>
      </c>
    </row>
    <row r="294" spans="1:51" s="13" customFormat="1" ht="12">
      <c r="A294" s="13"/>
      <c r="B294" s="223"/>
      <c r="C294" s="224"/>
      <c r="D294" s="225" t="s">
        <v>145</v>
      </c>
      <c r="E294" s="226" t="s">
        <v>19</v>
      </c>
      <c r="F294" s="227" t="s">
        <v>198</v>
      </c>
      <c r="G294" s="224"/>
      <c r="H294" s="228">
        <v>195.55</v>
      </c>
      <c r="I294" s="229"/>
      <c r="J294" s="224"/>
      <c r="K294" s="224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145</v>
      </c>
      <c r="AU294" s="234" t="s">
        <v>82</v>
      </c>
      <c r="AV294" s="13" t="s">
        <v>82</v>
      </c>
      <c r="AW294" s="13" t="s">
        <v>33</v>
      </c>
      <c r="AX294" s="13" t="s">
        <v>80</v>
      </c>
      <c r="AY294" s="234" t="s">
        <v>133</v>
      </c>
    </row>
    <row r="295" spans="1:51" s="13" customFormat="1" ht="12">
      <c r="A295" s="13"/>
      <c r="B295" s="223"/>
      <c r="C295" s="224"/>
      <c r="D295" s="225" t="s">
        <v>145</v>
      </c>
      <c r="E295" s="224"/>
      <c r="F295" s="227" t="s">
        <v>406</v>
      </c>
      <c r="G295" s="224"/>
      <c r="H295" s="228">
        <v>205.328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145</v>
      </c>
      <c r="AU295" s="234" t="s">
        <v>82</v>
      </c>
      <c r="AV295" s="13" t="s">
        <v>82</v>
      </c>
      <c r="AW295" s="13" t="s">
        <v>4</v>
      </c>
      <c r="AX295" s="13" t="s">
        <v>80</v>
      </c>
      <c r="AY295" s="234" t="s">
        <v>133</v>
      </c>
    </row>
    <row r="296" spans="1:65" s="2" customFormat="1" ht="24.15" customHeight="1">
      <c r="A296" s="39"/>
      <c r="B296" s="40"/>
      <c r="C296" s="205" t="s">
        <v>407</v>
      </c>
      <c r="D296" s="205" t="s">
        <v>136</v>
      </c>
      <c r="E296" s="206" t="s">
        <v>408</v>
      </c>
      <c r="F296" s="207" t="s">
        <v>409</v>
      </c>
      <c r="G296" s="208" t="s">
        <v>139</v>
      </c>
      <c r="H296" s="209">
        <v>54.5</v>
      </c>
      <c r="I296" s="210"/>
      <c r="J296" s="211">
        <f>ROUND(I296*H296,2)</f>
        <v>0</v>
      </c>
      <c r="K296" s="207" t="s">
        <v>19</v>
      </c>
      <c r="L296" s="45"/>
      <c r="M296" s="212" t="s">
        <v>19</v>
      </c>
      <c r="N296" s="213" t="s">
        <v>43</v>
      </c>
      <c r="O296" s="85"/>
      <c r="P296" s="214">
        <f>O296*H296</f>
        <v>0</v>
      </c>
      <c r="Q296" s="214">
        <v>0.01434</v>
      </c>
      <c r="R296" s="214">
        <f>Q296*H296</f>
        <v>0.7815300000000001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153</v>
      </c>
      <c r="AT296" s="216" t="s">
        <v>136</v>
      </c>
      <c r="AU296" s="216" t="s">
        <v>82</v>
      </c>
      <c r="AY296" s="18" t="s">
        <v>133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80</v>
      </c>
      <c r="BK296" s="217">
        <f>ROUND(I296*H296,2)</f>
        <v>0</v>
      </c>
      <c r="BL296" s="18" t="s">
        <v>153</v>
      </c>
      <c r="BM296" s="216" t="s">
        <v>410</v>
      </c>
    </row>
    <row r="297" spans="1:51" s="13" customFormat="1" ht="12">
      <c r="A297" s="13"/>
      <c r="B297" s="223"/>
      <c r="C297" s="224"/>
      <c r="D297" s="225" t="s">
        <v>145</v>
      </c>
      <c r="E297" s="226" t="s">
        <v>19</v>
      </c>
      <c r="F297" s="227" t="s">
        <v>263</v>
      </c>
      <c r="G297" s="224"/>
      <c r="H297" s="228">
        <v>54.5</v>
      </c>
      <c r="I297" s="229"/>
      <c r="J297" s="224"/>
      <c r="K297" s="224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145</v>
      </c>
      <c r="AU297" s="234" t="s">
        <v>82</v>
      </c>
      <c r="AV297" s="13" t="s">
        <v>82</v>
      </c>
      <c r="AW297" s="13" t="s">
        <v>33</v>
      </c>
      <c r="AX297" s="13" t="s">
        <v>80</v>
      </c>
      <c r="AY297" s="234" t="s">
        <v>133</v>
      </c>
    </row>
    <row r="298" spans="1:65" s="2" customFormat="1" ht="24.15" customHeight="1">
      <c r="A298" s="39"/>
      <c r="B298" s="40"/>
      <c r="C298" s="205" t="s">
        <v>411</v>
      </c>
      <c r="D298" s="205" t="s">
        <v>136</v>
      </c>
      <c r="E298" s="206" t="s">
        <v>412</v>
      </c>
      <c r="F298" s="207" t="s">
        <v>413</v>
      </c>
      <c r="G298" s="208" t="s">
        <v>139</v>
      </c>
      <c r="H298" s="209">
        <v>57.655</v>
      </c>
      <c r="I298" s="210"/>
      <c r="J298" s="211">
        <f>ROUND(I298*H298,2)</f>
        <v>0</v>
      </c>
      <c r="K298" s="207" t="s">
        <v>140</v>
      </c>
      <c r="L298" s="45"/>
      <c r="M298" s="212" t="s">
        <v>19</v>
      </c>
      <c r="N298" s="213" t="s">
        <v>43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153</v>
      </c>
      <c r="AT298" s="216" t="s">
        <v>136</v>
      </c>
      <c r="AU298" s="216" t="s">
        <v>82</v>
      </c>
      <c r="AY298" s="18" t="s">
        <v>133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80</v>
      </c>
      <c r="BK298" s="217">
        <f>ROUND(I298*H298,2)</f>
        <v>0</v>
      </c>
      <c r="BL298" s="18" t="s">
        <v>153</v>
      </c>
      <c r="BM298" s="216" t="s">
        <v>414</v>
      </c>
    </row>
    <row r="299" spans="1:47" s="2" customFormat="1" ht="12">
      <c r="A299" s="39"/>
      <c r="B299" s="40"/>
      <c r="C299" s="41"/>
      <c r="D299" s="218" t="s">
        <v>143</v>
      </c>
      <c r="E299" s="41"/>
      <c r="F299" s="219" t="s">
        <v>415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143</v>
      </c>
      <c r="AU299" s="18" t="s">
        <v>82</v>
      </c>
    </row>
    <row r="300" spans="1:51" s="13" customFormat="1" ht="12">
      <c r="A300" s="13"/>
      <c r="B300" s="223"/>
      <c r="C300" s="224"/>
      <c r="D300" s="225" t="s">
        <v>145</v>
      </c>
      <c r="E300" s="226" t="s">
        <v>19</v>
      </c>
      <c r="F300" s="227" t="s">
        <v>416</v>
      </c>
      <c r="G300" s="224"/>
      <c r="H300" s="228">
        <v>15.05</v>
      </c>
      <c r="I300" s="229"/>
      <c r="J300" s="224"/>
      <c r="K300" s="224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145</v>
      </c>
      <c r="AU300" s="234" t="s">
        <v>82</v>
      </c>
      <c r="AV300" s="13" t="s">
        <v>82</v>
      </c>
      <c r="AW300" s="13" t="s">
        <v>33</v>
      </c>
      <c r="AX300" s="13" t="s">
        <v>72</v>
      </c>
      <c r="AY300" s="234" t="s">
        <v>133</v>
      </c>
    </row>
    <row r="301" spans="1:51" s="13" customFormat="1" ht="12">
      <c r="A301" s="13"/>
      <c r="B301" s="223"/>
      <c r="C301" s="224"/>
      <c r="D301" s="225" t="s">
        <v>145</v>
      </c>
      <c r="E301" s="226" t="s">
        <v>19</v>
      </c>
      <c r="F301" s="227" t="s">
        <v>417</v>
      </c>
      <c r="G301" s="224"/>
      <c r="H301" s="228">
        <v>16.53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145</v>
      </c>
      <c r="AU301" s="234" t="s">
        <v>82</v>
      </c>
      <c r="AV301" s="13" t="s">
        <v>82</v>
      </c>
      <c r="AW301" s="13" t="s">
        <v>33</v>
      </c>
      <c r="AX301" s="13" t="s">
        <v>72</v>
      </c>
      <c r="AY301" s="234" t="s">
        <v>133</v>
      </c>
    </row>
    <row r="302" spans="1:51" s="13" customFormat="1" ht="12">
      <c r="A302" s="13"/>
      <c r="B302" s="223"/>
      <c r="C302" s="224"/>
      <c r="D302" s="225" t="s">
        <v>145</v>
      </c>
      <c r="E302" s="226" t="s">
        <v>19</v>
      </c>
      <c r="F302" s="227" t="s">
        <v>418</v>
      </c>
      <c r="G302" s="224"/>
      <c r="H302" s="228">
        <v>14.625</v>
      </c>
      <c r="I302" s="229"/>
      <c r="J302" s="224"/>
      <c r="K302" s="224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145</v>
      </c>
      <c r="AU302" s="234" t="s">
        <v>82</v>
      </c>
      <c r="AV302" s="13" t="s">
        <v>82</v>
      </c>
      <c r="AW302" s="13" t="s">
        <v>33</v>
      </c>
      <c r="AX302" s="13" t="s">
        <v>72</v>
      </c>
      <c r="AY302" s="234" t="s">
        <v>133</v>
      </c>
    </row>
    <row r="303" spans="1:51" s="13" customFormat="1" ht="12">
      <c r="A303" s="13"/>
      <c r="B303" s="223"/>
      <c r="C303" s="224"/>
      <c r="D303" s="225" t="s">
        <v>145</v>
      </c>
      <c r="E303" s="226" t="s">
        <v>19</v>
      </c>
      <c r="F303" s="227" t="s">
        <v>419</v>
      </c>
      <c r="G303" s="224"/>
      <c r="H303" s="228">
        <v>11.45</v>
      </c>
      <c r="I303" s="229"/>
      <c r="J303" s="224"/>
      <c r="K303" s="224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145</v>
      </c>
      <c r="AU303" s="234" t="s">
        <v>82</v>
      </c>
      <c r="AV303" s="13" t="s">
        <v>82</v>
      </c>
      <c r="AW303" s="13" t="s">
        <v>33</v>
      </c>
      <c r="AX303" s="13" t="s">
        <v>72</v>
      </c>
      <c r="AY303" s="234" t="s">
        <v>133</v>
      </c>
    </row>
    <row r="304" spans="1:51" s="15" customFormat="1" ht="12">
      <c r="A304" s="15"/>
      <c r="B304" s="246"/>
      <c r="C304" s="247"/>
      <c r="D304" s="225" t="s">
        <v>145</v>
      </c>
      <c r="E304" s="248" t="s">
        <v>19</v>
      </c>
      <c r="F304" s="249" t="s">
        <v>420</v>
      </c>
      <c r="G304" s="247"/>
      <c r="H304" s="250">
        <v>57.655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6" t="s">
        <v>145</v>
      </c>
      <c r="AU304" s="256" t="s">
        <v>82</v>
      </c>
      <c r="AV304" s="15" t="s">
        <v>157</v>
      </c>
      <c r="AW304" s="15" t="s">
        <v>33</v>
      </c>
      <c r="AX304" s="15" t="s">
        <v>80</v>
      </c>
      <c r="AY304" s="256" t="s">
        <v>133</v>
      </c>
    </row>
    <row r="305" spans="1:65" s="2" customFormat="1" ht="16.5" customHeight="1">
      <c r="A305" s="39"/>
      <c r="B305" s="40"/>
      <c r="C305" s="257" t="s">
        <v>421</v>
      </c>
      <c r="D305" s="257" t="s">
        <v>266</v>
      </c>
      <c r="E305" s="258" t="s">
        <v>422</v>
      </c>
      <c r="F305" s="259" t="s">
        <v>423</v>
      </c>
      <c r="G305" s="260" t="s">
        <v>397</v>
      </c>
      <c r="H305" s="261">
        <v>1.73</v>
      </c>
      <c r="I305" s="262"/>
      <c r="J305" s="263">
        <f>ROUND(I305*H305,2)</f>
        <v>0</v>
      </c>
      <c r="K305" s="259" t="s">
        <v>140</v>
      </c>
      <c r="L305" s="264"/>
      <c r="M305" s="265" t="s">
        <v>19</v>
      </c>
      <c r="N305" s="266" t="s">
        <v>43</v>
      </c>
      <c r="O305" s="85"/>
      <c r="P305" s="214">
        <f>O305*H305</f>
        <v>0</v>
      </c>
      <c r="Q305" s="214">
        <v>0.5</v>
      </c>
      <c r="R305" s="214">
        <f>Q305*H305</f>
        <v>0.865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269</v>
      </c>
      <c r="AT305" s="216" t="s">
        <v>266</v>
      </c>
      <c r="AU305" s="216" t="s">
        <v>82</v>
      </c>
      <c r="AY305" s="18" t="s">
        <v>133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80</v>
      </c>
      <c r="BK305" s="217">
        <f>ROUND(I305*H305,2)</f>
        <v>0</v>
      </c>
      <c r="BL305" s="18" t="s">
        <v>153</v>
      </c>
      <c r="BM305" s="216" t="s">
        <v>424</v>
      </c>
    </row>
    <row r="306" spans="1:51" s="13" customFormat="1" ht="12">
      <c r="A306" s="13"/>
      <c r="B306" s="223"/>
      <c r="C306" s="224"/>
      <c r="D306" s="225" t="s">
        <v>145</v>
      </c>
      <c r="E306" s="226" t="s">
        <v>19</v>
      </c>
      <c r="F306" s="227" t="s">
        <v>425</v>
      </c>
      <c r="G306" s="224"/>
      <c r="H306" s="228">
        <v>1.73</v>
      </c>
      <c r="I306" s="229"/>
      <c r="J306" s="224"/>
      <c r="K306" s="224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145</v>
      </c>
      <c r="AU306" s="234" t="s">
        <v>82</v>
      </c>
      <c r="AV306" s="13" t="s">
        <v>82</v>
      </c>
      <c r="AW306" s="13" t="s">
        <v>33</v>
      </c>
      <c r="AX306" s="13" t="s">
        <v>80</v>
      </c>
      <c r="AY306" s="234" t="s">
        <v>133</v>
      </c>
    </row>
    <row r="307" spans="1:65" s="2" customFormat="1" ht="24.15" customHeight="1">
      <c r="A307" s="39"/>
      <c r="B307" s="40"/>
      <c r="C307" s="205" t="s">
        <v>426</v>
      </c>
      <c r="D307" s="205" t="s">
        <v>136</v>
      </c>
      <c r="E307" s="206" t="s">
        <v>427</v>
      </c>
      <c r="F307" s="207" t="s">
        <v>428</v>
      </c>
      <c r="G307" s="208" t="s">
        <v>139</v>
      </c>
      <c r="H307" s="209">
        <v>253.205</v>
      </c>
      <c r="I307" s="210"/>
      <c r="J307" s="211">
        <f>ROUND(I307*H307,2)</f>
        <v>0</v>
      </c>
      <c r="K307" s="207" t="s">
        <v>140</v>
      </c>
      <c r="L307" s="45"/>
      <c r="M307" s="212" t="s">
        <v>19</v>
      </c>
      <c r="N307" s="213" t="s">
        <v>43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0.015</v>
      </c>
      <c r="T307" s="215">
        <f>S307*H307</f>
        <v>3.798075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153</v>
      </c>
      <c r="AT307" s="216" t="s">
        <v>136</v>
      </c>
      <c r="AU307" s="216" t="s">
        <v>82</v>
      </c>
      <c r="AY307" s="18" t="s">
        <v>133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80</v>
      </c>
      <c r="BK307" s="217">
        <f>ROUND(I307*H307,2)</f>
        <v>0</v>
      </c>
      <c r="BL307" s="18" t="s">
        <v>153</v>
      </c>
      <c r="BM307" s="216" t="s">
        <v>429</v>
      </c>
    </row>
    <row r="308" spans="1:47" s="2" customFormat="1" ht="12">
      <c r="A308" s="39"/>
      <c r="B308" s="40"/>
      <c r="C308" s="41"/>
      <c r="D308" s="218" t="s">
        <v>143</v>
      </c>
      <c r="E308" s="41"/>
      <c r="F308" s="219" t="s">
        <v>430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143</v>
      </c>
      <c r="AU308" s="18" t="s">
        <v>82</v>
      </c>
    </row>
    <row r="309" spans="1:51" s="13" customFormat="1" ht="12">
      <c r="A309" s="13"/>
      <c r="B309" s="223"/>
      <c r="C309" s="224"/>
      <c r="D309" s="225" t="s">
        <v>145</v>
      </c>
      <c r="E309" s="226" t="s">
        <v>19</v>
      </c>
      <c r="F309" s="227" t="s">
        <v>198</v>
      </c>
      <c r="G309" s="224"/>
      <c r="H309" s="228">
        <v>195.55</v>
      </c>
      <c r="I309" s="229"/>
      <c r="J309" s="224"/>
      <c r="K309" s="224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145</v>
      </c>
      <c r="AU309" s="234" t="s">
        <v>82</v>
      </c>
      <c r="AV309" s="13" t="s">
        <v>82</v>
      </c>
      <c r="AW309" s="13" t="s">
        <v>33</v>
      </c>
      <c r="AX309" s="13" t="s">
        <v>72</v>
      </c>
      <c r="AY309" s="234" t="s">
        <v>133</v>
      </c>
    </row>
    <row r="310" spans="1:51" s="15" customFormat="1" ht="12">
      <c r="A310" s="15"/>
      <c r="B310" s="246"/>
      <c r="C310" s="247"/>
      <c r="D310" s="225" t="s">
        <v>145</v>
      </c>
      <c r="E310" s="248" t="s">
        <v>19</v>
      </c>
      <c r="F310" s="249" t="s">
        <v>431</v>
      </c>
      <c r="G310" s="247"/>
      <c r="H310" s="250">
        <v>195.55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6" t="s">
        <v>145</v>
      </c>
      <c r="AU310" s="256" t="s">
        <v>82</v>
      </c>
      <c r="AV310" s="15" t="s">
        <v>157</v>
      </c>
      <c r="AW310" s="15" t="s">
        <v>33</v>
      </c>
      <c r="AX310" s="15" t="s">
        <v>72</v>
      </c>
      <c r="AY310" s="256" t="s">
        <v>133</v>
      </c>
    </row>
    <row r="311" spans="1:51" s="13" customFormat="1" ht="12">
      <c r="A311" s="13"/>
      <c r="B311" s="223"/>
      <c r="C311" s="224"/>
      <c r="D311" s="225" t="s">
        <v>145</v>
      </c>
      <c r="E311" s="226" t="s">
        <v>19</v>
      </c>
      <c r="F311" s="227" t="s">
        <v>416</v>
      </c>
      <c r="G311" s="224"/>
      <c r="H311" s="228">
        <v>15.05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145</v>
      </c>
      <c r="AU311" s="234" t="s">
        <v>82</v>
      </c>
      <c r="AV311" s="13" t="s">
        <v>82</v>
      </c>
      <c r="AW311" s="13" t="s">
        <v>33</v>
      </c>
      <c r="AX311" s="13" t="s">
        <v>72</v>
      </c>
      <c r="AY311" s="234" t="s">
        <v>133</v>
      </c>
    </row>
    <row r="312" spans="1:51" s="13" customFormat="1" ht="12">
      <c r="A312" s="13"/>
      <c r="B312" s="223"/>
      <c r="C312" s="224"/>
      <c r="D312" s="225" t="s">
        <v>145</v>
      </c>
      <c r="E312" s="226" t="s">
        <v>19</v>
      </c>
      <c r="F312" s="227" t="s">
        <v>417</v>
      </c>
      <c r="G312" s="224"/>
      <c r="H312" s="228">
        <v>16.53</v>
      </c>
      <c r="I312" s="229"/>
      <c r="J312" s="224"/>
      <c r="K312" s="224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145</v>
      </c>
      <c r="AU312" s="234" t="s">
        <v>82</v>
      </c>
      <c r="AV312" s="13" t="s">
        <v>82</v>
      </c>
      <c r="AW312" s="13" t="s">
        <v>33</v>
      </c>
      <c r="AX312" s="13" t="s">
        <v>72</v>
      </c>
      <c r="AY312" s="234" t="s">
        <v>133</v>
      </c>
    </row>
    <row r="313" spans="1:51" s="13" customFormat="1" ht="12">
      <c r="A313" s="13"/>
      <c r="B313" s="223"/>
      <c r="C313" s="224"/>
      <c r="D313" s="225" t="s">
        <v>145</v>
      </c>
      <c r="E313" s="226" t="s">
        <v>19</v>
      </c>
      <c r="F313" s="227" t="s">
        <v>418</v>
      </c>
      <c r="G313" s="224"/>
      <c r="H313" s="228">
        <v>14.625</v>
      </c>
      <c r="I313" s="229"/>
      <c r="J313" s="224"/>
      <c r="K313" s="224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145</v>
      </c>
      <c r="AU313" s="234" t="s">
        <v>82</v>
      </c>
      <c r="AV313" s="13" t="s">
        <v>82</v>
      </c>
      <c r="AW313" s="13" t="s">
        <v>33</v>
      </c>
      <c r="AX313" s="13" t="s">
        <v>72</v>
      </c>
      <c r="AY313" s="234" t="s">
        <v>133</v>
      </c>
    </row>
    <row r="314" spans="1:51" s="13" customFormat="1" ht="12">
      <c r="A314" s="13"/>
      <c r="B314" s="223"/>
      <c r="C314" s="224"/>
      <c r="D314" s="225" t="s">
        <v>145</v>
      </c>
      <c r="E314" s="226" t="s">
        <v>19</v>
      </c>
      <c r="F314" s="227" t="s">
        <v>419</v>
      </c>
      <c r="G314" s="224"/>
      <c r="H314" s="228">
        <v>11.45</v>
      </c>
      <c r="I314" s="229"/>
      <c r="J314" s="224"/>
      <c r="K314" s="224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145</v>
      </c>
      <c r="AU314" s="234" t="s">
        <v>82</v>
      </c>
      <c r="AV314" s="13" t="s">
        <v>82</v>
      </c>
      <c r="AW314" s="13" t="s">
        <v>33</v>
      </c>
      <c r="AX314" s="13" t="s">
        <v>72</v>
      </c>
      <c r="AY314" s="234" t="s">
        <v>133</v>
      </c>
    </row>
    <row r="315" spans="1:51" s="15" customFormat="1" ht="12">
      <c r="A315" s="15"/>
      <c r="B315" s="246"/>
      <c r="C315" s="247"/>
      <c r="D315" s="225" t="s">
        <v>145</v>
      </c>
      <c r="E315" s="248" t="s">
        <v>19</v>
      </c>
      <c r="F315" s="249" t="s">
        <v>420</v>
      </c>
      <c r="G315" s="247"/>
      <c r="H315" s="250">
        <v>57.655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145</v>
      </c>
      <c r="AU315" s="256" t="s">
        <v>82</v>
      </c>
      <c r="AV315" s="15" t="s">
        <v>157</v>
      </c>
      <c r="AW315" s="15" t="s">
        <v>33</v>
      </c>
      <c r="AX315" s="15" t="s">
        <v>72</v>
      </c>
      <c r="AY315" s="256" t="s">
        <v>133</v>
      </c>
    </row>
    <row r="316" spans="1:51" s="14" customFormat="1" ht="12">
      <c r="A316" s="14"/>
      <c r="B316" s="235"/>
      <c r="C316" s="236"/>
      <c r="D316" s="225" t="s">
        <v>145</v>
      </c>
      <c r="E316" s="237" t="s">
        <v>19</v>
      </c>
      <c r="F316" s="238" t="s">
        <v>150</v>
      </c>
      <c r="G316" s="236"/>
      <c r="H316" s="239">
        <v>253.205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145</v>
      </c>
      <c r="AU316" s="245" t="s">
        <v>82</v>
      </c>
      <c r="AV316" s="14" t="s">
        <v>141</v>
      </c>
      <c r="AW316" s="14" t="s">
        <v>33</v>
      </c>
      <c r="AX316" s="14" t="s">
        <v>80</v>
      </c>
      <c r="AY316" s="245" t="s">
        <v>133</v>
      </c>
    </row>
    <row r="317" spans="1:65" s="2" customFormat="1" ht="21.75" customHeight="1">
      <c r="A317" s="39"/>
      <c r="B317" s="40"/>
      <c r="C317" s="205" t="s">
        <v>432</v>
      </c>
      <c r="D317" s="205" t="s">
        <v>136</v>
      </c>
      <c r="E317" s="206" t="s">
        <v>433</v>
      </c>
      <c r="F317" s="207" t="s">
        <v>434</v>
      </c>
      <c r="G317" s="208" t="s">
        <v>397</v>
      </c>
      <c r="H317" s="209">
        <v>1.73</v>
      </c>
      <c r="I317" s="210"/>
      <c r="J317" s="211">
        <f>ROUND(I317*H317,2)</f>
        <v>0</v>
      </c>
      <c r="K317" s="207" t="s">
        <v>140</v>
      </c>
      <c r="L317" s="45"/>
      <c r="M317" s="212" t="s">
        <v>19</v>
      </c>
      <c r="N317" s="213" t="s">
        <v>43</v>
      </c>
      <c r="O317" s="85"/>
      <c r="P317" s="214">
        <f>O317*H317</f>
        <v>0</v>
      </c>
      <c r="Q317" s="214">
        <v>0.0233</v>
      </c>
      <c r="R317" s="214">
        <f>Q317*H317</f>
        <v>0.040309000000000005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153</v>
      </c>
      <c r="AT317" s="216" t="s">
        <v>136</v>
      </c>
      <c r="AU317" s="216" t="s">
        <v>82</v>
      </c>
      <c r="AY317" s="18" t="s">
        <v>133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80</v>
      </c>
      <c r="BK317" s="217">
        <f>ROUND(I317*H317,2)</f>
        <v>0</v>
      </c>
      <c r="BL317" s="18" t="s">
        <v>153</v>
      </c>
      <c r="BM317" s="216" t="s">
        <v>435</v>
      </c>
    </row>
    <row r="318" spans="1:47" s="2" customFormat="1" ht="12">
      <c r="A318" s="39"/>
      <c r="B318" s="40"/>
      <c r="C318" s="41"/>
      <c r="D318" s="218" t="s">
        <v>143</v>
      </c>
      <c r="E318" s="41"/>
      <c r="F318" s="219" t="s">
        <v>436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143</v>
      </c>
      <c r="AU318" s="18" t="s">
        <v>82</v>
      </c>
    </row>
    <row r="319" spans="1:51" s="13" customFormat="1" ht="12">
      <c r="A319" s="13"/>
      <c r="B319" s="223"/>
      <c r="C319" s="224"/>
      <c r="D319" s="225" t="s">
        <v>145</v>
      </c>
      <c r="E319" s="226" t="s">
        <v>19</v>
      </c>
      <c r="F319" s="227" t="s">
        <v>400</v>
      </c>
      <c r="G319" s="224"/>
      <c r="H319" s="228">
        <v>1.73</v>
      </c>
      <c r="I319" s="229"/>
      <c r="J319" s="224"/>
      <c r="K319" s="224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145</v>
      </c>
      <c r="AU319" s="234" t="s">
        <v>82</v>
      </c>
      <c r="AV319" s="13" t="s">
        <v>82</v>
      </c>
      <c r="AW319" s="13" t="s">
        <v>33</v>
      </c>
      <c r="AX319" s="13" t="s">
        <v>80</v>
      </c>
      <c r="AY319" s="234" t="s">
        <v>133</v>
      </c>
    </row>
    <row r="320" spans="1:65" s="2" customFormat="1" ht="24.15" customHeight="1">
      <c r="A320" s="39"/>
      <c r="B320" s="40"/>
      <c r="C320" s="205" t="s">
        <v>437</v>
      </c>
      <c r="D320" s="205" t="s">
        <v>136</v>
      </c>
      <c r="E320" s="206" t="s">
        <v>438</v>
      </c>
      <c r="F320" s="207" t="s">
        <v>439</v>
      </c>
      <c r="G320" s="208" t="s">
        <v>218</v>
      </c>
      <c r="H320" s="209">
        <v>1.69</v>
      </c>
      <c r="I320" s="210"/>
      <c r="J320" s="211">
        <f>ROUND(I320*H320,2)</f>
        <v>0</v>
      </c>
      <c r="K320" s="207" t="s">
        <v>140</v>
      </c>
      <c r="L320" s="45"/>
      <c r="M320" s="212" t="s">
        <v>19</v>
      </c>
      <c r="N320" s="213" t="s">
        <v>43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153</v>
      </c>
      <c r="AT320" s="216" t="s">
        <v>136</v>
      </c>
      <c r="AU320" s="216" t="s">
        <v>82</v>
      </c>
      <c r="AY320" s="18" t="s">
        <v>133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80</v>
      </c>
      <c r="BK320" s="217">
        <f>ROUND(I320*H320,2)</f>
        <v>0</v>
      </c>
      <c r="BL320" s="18" t="s">
        <v>153</v>
      </c>
      <c r="BM320" s="216" t="s">
        <v>440</v>
      </c>
    </row>
    <row r="321" spans="1:47" s="2" customFormat="1" ht="12">
      <c r="A321" s="39"/>
      <c r="B321" s="40"/>
      <c r="C321" s="41"/>
      <c r="D321" s="218" t="s">
        <v>143</v>
      </c>
      <c r="E321" s="41"/>
      <c r="F321" s="219" t="s">
        <v>441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143</v>
      </c>
      <c r="AU321" s="18" t="s">
        <v>82</v>
      </c>
    </row>
    <row r="322" spans="1:65" s="2" customFormat="1" ht="24.15" customHeight="1">
      <c r="A322" s="39"/>
      <c r="B322" s="40"/>
      <c r="C322" s="205" t="s">
        <v>442</v>
      </c>
      <c r="D322" s="205" t="s">
        <v>136</v>
      </c>
      <c r="E322" s="206" t="s">
        <v>443</v>
      </c>
      <c r="F322" s="207" t="s">
        <v>444</v>
      </c>
      <c r="G322" s="208" t="s">
        <v>218</v>
      </c>
      <c r="H322" s="209">
        <v>1.69</v>
      </c>
      <c r="I322" s="210"/>
      <c r="J322" s="211">
        <f>ROUND(I322*H322,2)</f>
        <v>0</v>
      </c>
      <c r="K322" s="207" t="s">
        <v>140</v>
      </c>
      <c r="L322" s="45"/>
      <c r="M322" s="212" t="s">
        <v>19</v>
      </c>
      <c r="N322" s="213" t="s">
        <v>43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153</v>
      </c>
      <c r="AT322" s="216" t="s">
        <v>136</v>
      </c>
      <c r="AU322" s="216" t="s">
        <v>82</v>
      </c>
      <c r="AY322" s="18" t="s">
        <v>133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80</v>
      </c>
      <c r="BK322" s="217">
        <f>ROUND(I322*H322,2)</f>
        <v>0</v>
      </c>
      <c r="BL322" s="18" t="s">
        <v>153</v>
      </c>
      <c r="BM322" s="216" t="s">
        <v>445</v>
      </c>
    </row>
    <row r="323" spans="1:47" s="2" customFormat="1" ht="12">
      <c r="A323" s="39"/>
      <c r="B323" s="40"/>
      <c r="C323" s="41"/>
      <c r="D323" s="218" t="s">
        <v>143</v>
      </c>
      <c r="E323" s="41"/>
      <c r="F323" s="219" t="s">
        <v>446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143</v>
      </c>
      <c r="AU323" s="18" t="s">
        <v>82</v>
      </c>
    </row>
    <row r="324" spans="1:63" s="12" customFormat="1" ht="22.8" customHeight="1">
      <c r="A324" s="12"/>
      <c r="B324" s="189"/>
      <c r="C324" s="190"/>
      <c r="D324" s="191" t="s">
        <v>71</v>
      </c>
      <c r="E324" s="203" t="s">
        <v>447</v>
      </c>
      <c r="F324" s="203" t="s">
        <v>448</v>
      </c>
      <c r="G324" s="190"/>
      <c r="H324" s="190"/>
      <c r="I324" s="193"/>
      <c r="J324" s="204">
        <f>BK324</f>
        <v>0</v>
      </c>
      <c r="K324" s="190"/>
      <c r="L324" s="195"/>
      <c r="M324" s="196"/>
      <c r="N324" s="197"/>
      <c r="O324" s="197"/>
      <c r="P324" s="198">
        <f>SUM(P325:P463)</f>
        <v>0</v>
      </c>
      <c r="Q324" s="197"/>
      <c r="R324" s="198">
        <f>SUM(R325:R463)</f>
        <v>2.4251226100000003</v>
      </c>
      <c r="S324" s="197"/>
      <c r="T324" s="199">
        <f>SUM(T325:T463)</f>
        <v>1.7260459000000004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0" t="s">
        <v>82</v>
      </c>
      <c r="AT324" s="201" t="s">
        <v>71</v>
      </c>
      <c r="AU324" s="201" t="s">
        <v>80</v>
      </c>
      <c r="AY324" s="200" t="s">
        <v>133</v>
      </c>
      <c r="BK324" s="202">
        <f>SUM(BK325:BK463)</f>
        <v>0</v>
      </c>
    </row>
    <row r="325" spans="1:65" s="2" customFormat="1" ht="16.5" customHeight="1">
      <c r="A325" s="39"/>
      <c r="B325" s="40"/>
      <c r="C325" s="205" t="s">
        <v>449</v>
      </c>
      <c r="D325" s="205" t="s">
        <v>136</v>
      </c>
      <c r="E325" s="206" t="s">
        <v>450</v>
      </c>
      <c r="F325" s="207" t="s">
        <v>451</v>
      </c>
      <c r="G325" s="208" t="s">
        <v>19</v>
      </c>
      <c r="H325" s="209">
        <v>1</v>
      </c>
      <c r="I325" s="210"/>
      <c r="J325" s="211">
        <f>ROUND(I325*H325,2)</f>
        <v>0</v>
      </c>
      <c r="K325" s="207" t="s">
        <v>19</v>
      </c>
      <c r="L325" s="45"/>
      <c r="M325" s="212" t="s">
        <v>19</v>
      </c>
      <c r="N325" s="213" t="s">
        <v>43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153</v>
      </c>
      <c r="AT325" s="216" t="s">
        <v>136</v>
      </c>
      <c r="AU325" s="216" t="s">
        <v>82</v>
      </c>
      <c r="AY325" s="18" t="s">
        <v>133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80</v>
      </c>
      <c r="BK325" s="217">
        <f>ROUND(I325*H325,2)</f>
        <v>0</v>
      </c>
      <c r="BL325" s="18" t="s">
        <v>153</v>
      </c>
      <c r="BM325" s="216" t="s">
        <v>452</v>
      </c>
    </row>
    <row r="326" spans="1:65" s="2" customFormat="1" ht="16.5" customHeight="1">
      <c r="A326" s="39"/>
      <c r="B326" s="40"/>
      <c r="C326" s="205" t="s">
        <v>453</v>
      </c>
      <c r="D326" s="205" t="s">
        <v>136</v>
      </c>
      <c r="E326" s="206" t="s">
        <v>454</v>
      </c>
      <c r="F326" s="207" t="s">
        <v>455</v>
      </c>
      <c r="G326" s="208" t="s">
        <v>179</v>
      </c>
      <c r="H326" s="209">
        <v>38</v>
      </c>
      <c r="I326" s="210"/>
      <c r="J326" s="211">
        <f>ROUND(I326*H326,2)</f>
        <v>0</v>
      </c>
      <c r="K326" s="207" t="s">
        <v>19</v>
      </c>
      <c r="L326" s="45"/>
      <c r="M326" s="212" t="s">
        <v>19</v>
      </c>
      <c r="N326" s="213" t="s">
        <v>43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153</v>
      </c>
      <c r="AT326" s="216" t="s">
        <v>136</v>
      </c>
      <c r="AU326" s="216" t="s">
        <v>82</v>
      </c>
      <c r="AY326" s="18" t="s">
        <v>133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80</v>
      </c>
      <c r="BK326" s="217">
        <f>ROUND(I326*H326,2)</f>
        <v>0</v>
      </c>
      <c r="BL326" s="18" t="s">
        <v>153</v>
      </c>
      <c r="BM326" s="216" t="s">
        <v>456</v>
      </c>
    </row>
    <row r="327" spans="1:51" s="13" customFormat="1" ht="12">
      <c r="A327" s="13"/>
      <c r="B327" s="223"/>
      <c r="C327" s="224"/>
      <c r="D327" s="225" t="s">
        <v>145</v>
      </c>
      <c r="E327" s="226" t="s">
        <v>19</v>
      </c>
      <c r="F327" s="227" t="s">
        <v>457</v>
      </c>
      <c r="G327" s="224"/>
      <c r="H327" s="228">
        <v>30.8</v>
      </c>
      <c r="I327" s="229"/>
      <c r="J327" s="224"/>
      <c r="K327" s="224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145</v>
      </c>
      <c r="AU327" s="234" t="s">
        <v>82</v>
      </c>
      <c r="AV327" s="13" t="s">
        <v>82</v>
      </c>
      <c r="AW327" s="13" t="s">
        <v>33</v>
      </c>
      <c r="AX327" s="13" t="s">
        <v>72</v>
      </c>
      <c r="AY327" s="234" t="s">
        <v>133</v>
      </c>
    </row>
    <row r="328" spans="1:51" s="13" customFormat="1" ht="12">
      <c r="A328" s="13"/>
      <c r="B328" s="223"/>
      <c r="C328" s="224"/>
      <c r="D328" s="225" t="s">
        <v>145</v>
      </c>
      <c r="E328" s="226" t="s">
        <v>19</v>
      </c>
      <c r="F328" s="227" t="s">
        <v>458</v>
      </c>
      <c r="G328" s="224"/>
      <c r="H328" s="228">
        <v>4.2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145</v>
      </c>
      <c r="AU328" s="234" t="s">
        <v>82</v>
      </c>
      <c r="AV328" s="13" t="s">
        <v>82</v>
      </c>
      <c r="AW328" s="13" t="s">
        <v>33</v>
      </c>
      <c r="AX328" s="13" t="s">
        <v>72</v>
      </c>
      <c r="AY328" s="234" t="s">
        <v>133</v>
      </c>
    </row>
    <row r="329" spans="1:51" s="13" customFormat="1" ht="12">
      <c r="A329" s="13"/>
      <c r="B329" s="223"/>
      <c r="C329" s="224"/>
      <c r="D329" s="225" t="s">
        <v>145</v>
      </c>
      <c r="E329" s="226" t="s">
        <v>19</v>
      </c>
      <c r="F329" s="227" t="s">
        <v>459</v>
      </c>
      <c r="G329" s="224"/>
      <c r="H329" s="228">
        <v>3</v>
      </c>
      <c r="I329" s="229"/>
      <c r="J329" s="224"/>
      <c r="K329" s="224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145</v>
      </c>
      <c r="AU329" s="234" t="s">
        <v>82</v>
      </c>
      <c r="AV329" s="13" t="s">
        <v>82</v>
      </c>
      <c r="AW329" s="13" t="s">
        <v>33</v>
      </c>
      <c r="AX329" s="13" t="s">
        <v>72</v>
      </c>
      <c r="AY329" s="234" t="s">
        <v>133</v>
      </c>
    </row>
    <row r="330" spans="1:51" s="14" customFormat="1" ht="12">
      <c r="A330" s="14"/>
      <c r="B330" s="235"/>
      <c r="C330" s="236"/>
      <c r="D330" s="225" t="s">
        <v>145</v>
      </c>
      <c r="E330" s="237" t="s">
        <v>19</v>
      </c>
      <c r="F330" s="238" t="s">
        <v>150</v>
      </c>
      <c r="G330" s="236"/>
      <c r="H330" s="239">
        <v>38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145</v>
      </c>
      <c r="AU330" s="245" t="s">
        <v>82</v>
      </c>
      <c r="AV330" s="14" t="s">
        <v>141</v>
      </c>
      <c r="AW330" s="14" t="s">
        <v>33</v>
      </c>
      <c r="AX330" s="14" t="s">
        <v>80</v>
      </c>
      <c r="AY330" s="245" t="s">
        <v>133</v>
      </c>
    </row>
    <row r="331" spans="1:65" s="2" customFormat="1" ht="16.5" customHeight="1">
      <c r="A331" s="39"/>
      <c r="B331" s="40"/>
      <c r="C331" s="205" t="s">
        <v>460</v>
      </c>
      <c r="D331" s="205" t="s">
        <v>136</v>
      </c>
      <c r="E331" s="206" t="s">
        <v>461</v>
      </c>
      <c r="F331" s="207" t="s">
        <v>462</v>
      </c>
      <c r="G331" s="208" t="s">
        <v>179</v>
      </c>
      <c r="H331" s="209">
        <v>38</v>
      </c>
      <c r="I331" s="210"/>
      <c r="J331" s="211">
        <f>ROUND(I331*H331,2)</f>
        <v>0</v>
      </c>
      <c r="K331" s="207" t="s">
        <v>19</v>
      </c>
      <c r="L331" s="45"/>
      <c r="M331" s="212" t="s">
        <v>19</v>
      </c>
      <c r="N331" s="213" t="s">
        <v>43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153</v>
      </c>
      <c r="AT331" s="216" t="s">
        <v>136</v>
      </c>
      <c r="AU331" s="216" t="s">
        <v>82</v>
      </c>
      <c r="AY331" s="18" t="s">
        <v>133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80</v>
      </c>
      <c r="BK331" s="217">
        <f>ROUND(I331*H331,2)</f>
        <v>0</v>
      </c>
      <c r="BL331" s="18" t="s">
        <v>153</v>
      </c>
      <c r="BM331" s="216" t="s">
        <v>463</v>
      </c>
    </row>
    <row r="332" spans="1:51" s="13" customFormat="1" ht="12">
      <c r="A332" s="13"/>
      <c r="B332" s="223"/>
      <c r="C332" s="224"/>
      <c r="D332" s="225" t="s">
        <v>145</v>
      </c>
      <c r="E332" s="226" t="s">
        <v>19</v>
      </c>
      <c r="F332" s="227" t="s">
        <v>457</v>
      </c>
      <c r="G332" s="224"/>
      <c r="H332" s="228">
        <v>30.8</v>
      </c>
      <c r="I332" s="229"/>
      <c r="J332" s="224"/>
      <c r="K332" s="224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145</v>
      </c>
      <c r="AU332" s="234" t="s">
        <v>82</v>
      </c>
      <c r="AV332" s="13" t="s">
        <v>82</v>
      </c>
      <c r="AW332" s="13" t="s">
        <v>33</v>
      </c>
      <c r="AX332" s="13" t="s">
        <v>72</v>
      </c>
      <c r="AY332" s="234" t="s">
        <v>133</v>
      </c>
    </row>
    <row r="333" spans="1:51" s="13" customFormat="1" ht="12">
      <c r="A333" s="13"/>
      <c r="B333" s="223"/>
      <c r="C333" s="224"/>
      <c r="D333" s="225" t="s">
        <v>145</v>
      </c>
      <c r="E333" s="226" t="s">
        <v>19</v>
      </c>
      <c r="F333" s="227" t="s">
        <v>458</v>
      </c>
      <c r="G333" s="224"/>
      <c r="H333" s="228">
        <v>4.2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145</v>
      </c>
      <c r="AU333" s="234" t="s">
        <v>82</v>
      </c>
      <c r="AV333" s="13" t="s">
        <v>82</v>
      </c>
      <c r="AW333" s="13" t="s">
        <v>33</v>
      </c>
      <c r="AX333" s="13" t="s">
        <v>72</v>
      </c>
      <c r="AY333" s="234" t="s">
        <v>133</v>
      </c>
    </row>
    <row r="334" spans="1:51" s="13" customFormat="1" ht="12">
      <c r="A334" s="13"/>
      <c r="B334" s="223"/>
      <c r="C334" s="224"/>
      <c r="D334" s="225" t="s">
        <v>145</v>
      </c>
      <c r="E334" s="226" t="s">
        <v>19</v>
      </c>
      <c r="F334" s="227" t="s">
        <v>459</v>
      </c>
      <c r="G334" s="224"/>
      <c r="H334" s="228">
        <v>3</v>
      </c>
      <c r="I334" s="229"/>
      <c r="J334" s="224"/>
      <c r="K334" s="224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145</v>
      </c>
      <c r="AU334" s="234" t="s">
        <v>82</v>
      </c>
      <c r="AV334" s="13" t="s">
        <v>82</v>
      </c>
      <c r="AW334" s="13" t="s">
        <v>33</v>
      </c>
      <c r="AX334" s="13" t="s">
        <v>72</v>
      </c>
      <c r="AY334" s="234" t="s">
        <v>133</v>
      </c>
    </row>
    <row r="335" spans="1:51" s="14" customFormat="1" ht="12">
      <c r="A335" s="14"/>
      <c r="B335" s="235"/>
      <c r="C335" s="236"/>
      <c r="D335" s="225" t="s">
        <v>145</v>
      </c>
      <c r="E335" s="237" t="s">
        <v>19</v>
      </c>
      <c r="F335" s="238" t="s">
        <v>150</v>
      </c>
      <c r="G335" s="236"/>
      <c r="H335" s="239">
        <v>38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145</v>
      </c>
      <c r="AU335" s="245" t="s">
        <v>82</v>
      </c>
      <c r="AV335" s="14" t="s">
        <v>141</v>
      </c>
      <c r="AW335" s="14" t="s">
        <v>33</v>
      </c>
      <c r="AX335" s="14" t="s">
        <v>80</v>
      </c>
      <c r="AY335" s="245" t="s">
        <v>133</v>
      </c>
    </row>
    <row r="336" spans="1:65" s="2" customFormat="1" ht="16.5" customHeight="1">
      <c r="A336" s="39"/>
      <c r="B336" s="40"/>
      <c r="C336" s="205" t="s">
        <v>464</v>
      </c>
      <c r="D336" s="205" t="s">
        <v>136</v>
      </c>
      <c r="E336" s="206" t="s">
        <v>465</v>
      </c>
      <c r="F336" s="207" t="s">
        <v>466</v>
      </c>
      <c r="G336" s="208" t="s">
        <v>139</v>
      </c>
      <c r="H336" s="209">
        <v>11.48</v>
      </c>
      <c r="I336" s="210"/>
      <c r="J336" s="211">
        <f>ROUND(I336*H336,2)</f>
        <v>0</v>
      </c>
      <c r="K336" s="207" t="s">
        <v>140</v>
      </c>
      <c r="L336" s="45"/>
      <c r="M336" s="212" t="s">
        <v>19</v>
      </c>
      <c r="N336" s="213" t="s">
        <v>43</v>
      </c>
      <c r="O336" s="85"/>
      <c r="P336" s="214">
        <f>O336*H336</f>
        <v>0</v>
      </c>
      <c r="Q336" s="214">
        <v>0</v>
      </c>
      <c r="R336" s="214">
        <f>Q336*H336</f>
        <v>0</v>
      </c>
      <c r="S336" s="214">
        <v>0.00594</v>
      </c>
      <c r="T336" s="215">
        <f>S336*H336</f>
        <v>0.06819120000000001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153</v>
      </c>
      <c r="AT336" s="216" t="s">
        <v>136</v>
      </c>
      <c r="AU336" s="216" t="s">
        <v>82</v>
      </c>
      <c r="AY336" s="18" t="s">
        <v>133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80</v>
      </c>
      <c r="BK336" s="217">
        <f>ROUND(I336*H336,2)</f>
        <v>0</v>
      </c>
      <c r="BL336" s="18" t="s">
        <v>153</v>
      </c>
      <c r="BM336" s="216" t="s">
        <v>467</v>
      </c>
    </row>
    <row r="337" spans="1:47" s="2" customFormat="1" ht="12">
      <c r="A337" s="39"/>
      <c r="B337" s="40"/>
      <c r="C337" s="41"/>
      <c r="D337" s="218" t="s">
        <v>143</v>
      </c>
      <c r="E337" s="41"/>
      <c r="F337" s="219" t="s">
        <v>468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143</v>
      </c>
      <c r="AU337" s="18" t="s">
        <v>82</v>
      </c>
    </row>
    <row r="338" spans="1:51" s="13" customFormat="1" ht="12">
      <c r="A338" s="13"/>
      <c r="B338" s="223"/>
      <c r="C338" s="224"/>
      <c r="D338" s="225" t="s">
        <v>145</v>
      </c>
      <c r="E338" s="226" t="s">
        <v>19</v>
      </c>
      <c r="F338" s="227" t="s">
        <v>469</v>
      </c>
      <c r="G338" s="224"/>
      <c r="H338" s="228">
        <v>6.2</v>
      </c>
      <c r="I338" s="229"/>
      <c r="J338" s="224"/>
      <c r="K338" s="224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145</v>
      </c>
      <c r="AU338" s="234" t="s">
        <v>82</v>
      </c>
      <c r="AV338" s="13" t="s">
        <v>82</v>
      </c>
      <c r="AW338" s="13" t="s">
        <v>33</v>
      </c>
      <c r="AX338" s="13" t="s">
        <v>72</v>
      </c>
      <c r="AY338" s="234" t="s">
        <v>133</v>
      </c>
    </row>
    <row r="339" spans="1:51" s="13" customFormat="1" ht="12">
      <c r="A339" s="13"/>
      <c r="B339" s="223"/>
      <c r="C339" s="224"/>
      <c r="D339" s="225" t="s">
        <v>145</v>
      </c>
      <c r="E339" s="226" t="s">
        <v>19</v>
      </c>
      <c r="F339" s="227" t="s">
        <v>470</v>
      </c>
      <c r="G339" s="224"/>
      <c r="H339" s="228">
        <v>5.28</v>
      </c>
      <c r="I339" s="229"/>
      <c r="J339" s="224"/>
      <c r="K339" s="224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145</v>
      </c>
      <c r="AU339" s="234" t="s">
        <v>82</v>
      </c>
      <c r="AV339" s="13" t="s">
        <v>82</v>
      </c>
      <c r="AW339" s="13" t="s">
        <v>33</v>
      </c>
      <c r="AX339" s="13" t="s">
        <v>72</v>
      </c>
      <c r="AY339" s="234" t="s">
        <v>133</v>
      </c>
    </row>
    <row r="340" spans="1:51" s="14" customFormat="1" ht="12">
      <c r="A340" s="14"/>
      <c r="B340" s="235"/>
      <c r="C340" s="236"/>
      <c r="D340" s="225" t="s">
        <v>145</v>
      </c>
      <c r="E340" s="237" t="s">
        <v>19</v>
      </c>
      <c r="F340" s="238" t="s">
        <v>150</v>
      </c>
      <c r="G340" s="236"/>
      <c r="H340" s="239">
        <v>11.48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145</v>
      </c>
      <c r="AU340" s="245" t="s">
        <v>82</v>
      </c>
      <c r="AV340" s="14" t="s">
        <v>141</v>
      </c>
      <c r="AW340" s="14" t="s">
        <v>33</v>
      </c>
      <c r="AX340" s="14" t="s">
        <v>80</v>
      </c>
      <c r="AY340" s="245" t="s">
        <v>133</v>
      </c>
    </row>
    <row r="341" spans="1:65" s="2" customFormat="1" ht="21.75" customHeight="1">
      <c r="A341" s="39"/>
      <c r="B341" s="40"/>
      <c r="C341" s="205" t="s">
        <v>471</v>
      </c>
      <c r="D341" s="205" t="s">
        <v>136</v>
      </c>
      <c r="E341" s="206" t="s">
        <v>472</v>
      </c>
      <c r="F341" s="207" t="s">
        <v>473</v>
      </c>
      <c r="G341" s="208" t="s">
        <v>179</v>
      </c>
      <c r="H341" s="209">
        <v>137.64</v>
      </c>
      <c r="I341" s="210"/>
      <c r="J341" s="211">
        <f>ROUND(I341*H341,2)</f>
        <v>0</v>
      </c>
      <c r="K341" s="207" t="s">
        <v>140</v>
      </c>
      <c r="L341" s="45"/>
      <c r="M341" s="212" t="s">
        <v>19</v>
      </c>
      <c r="N341" s="213" t="s">
        <v>43</v>
      </c>
      <c r="O341" s="85"/>
      <c r="P341" s="214">
        <f>O341*H341</f>
        <v>0</v>
      </c>
      <c r="Q341" s="214">
        <v>0</v>
      </c>
      <c r="R341" s="214">
        <f>Q341*H341</f>
        <v>0</v>
      </c>
      <c r="S341" s="214">
        <v>0.00338</v>
      </c>
      <c r="T341" s="215">
        <f>S341*H341</f>
        <v>0.4652232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153</v>
      </c>
      <c r="AT341" s="216" t="s">
        <v>136</v>
      </c>
      <c r="AU341" s="216" t="s">
        <v>82</v>
      </c>
      <c r="AY341" s="18" t="s">
        <v>133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80</v>
      </c>
      <c r="BK341" s="217">
        <f>ROUND(I341*H341,2)</f>
        <v>0</v>
      </c>
      <c r="BL341" s="18" t="s">
        <v>153</v>
      </c>
      <c r="BM341" s="216" t="s">
        <v>474</v>
      </c>
    </row>
    <row r="342" spans="1:47" s="2" customFormat="1" ht="12">
      <c r="A342" s="39"/>
      <c r="B342" s="40"/>
      <c r="C342" s="41"/>
      <c r="D342" s="218" t="s">
        <v>143</v>
      </c>
      <c r="E342" s="41"/>
      <c r="F342" s="219" t="s">
        <v>475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143</v>
      </c>
      <c r="AU342" s="18" t="s">
        <v>82</v>
      </c>
    </row>
    <row r="343" spans="1:51" s="13" customFormat="1" ht="12">
      <c r="A343" s="13"/>
      <c r="B343" s="223"/>
      <c r="C343" s="224"/>
      <c r="D343" s="225" t="s">
        <v>145</v>
      </c>
      <c r="E343" s="226" t="s">
        <v>19</v>
      </c>
      <c r="F343" s="227" t="s">
        <v>476</v>
      </c>
      <c r="G343" s="224"/>
      <c r="H343" s="228">
        <v>52.3</v>
      </c>
      <c r="I343" s="229"/>
      <c r="J343" s="224"/>
      <c r="K343" s="224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145</v>
      </c>
      <c r="AU343" s="234" t="s">
        <v>82</v>
      </c>
      <c r="AV343" s="13" t="s">
        <v>82</v>
      </c>
      <c r="AW343" s="13" t="s">
        <v>33</v>
      </c>
      <c r="AX343" s="13" t="s">
        <v>72</v>
      </c>
      <c r="AY343" s="234" t="s">
        <v>133</v>
      </c>
    </row>
    <row r="344" spans="1:51" s="13" customFormat="1" ht="12">
      <c r="A344" s="13"/>
      <c r="B344" s="223"/>
      <c r="C344" s="224"/>
      <c r="D344" s="225" t="s">
        <v>145</v>
      </c>
      <c r="E344" s="226" t="s">
        <v>19</v>
      </c>
      <c r="F344" s="227" t="s">
        <v>477</v>
      </c>
      <c r="G344" s="224"/>
      <c r="H344" s="228">
        <v>34.32</v>
      </c>
      <c r="I344" s="229"/>
      <c r="J344" s="224"/>
      <c r="K344" s="224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145</v>
      </c>
      <c r="AU344" s="234" t="s">
        <v>82</v>
      </c>
      <c r="AV344" s="13" t="s">
        <v>82</v>
      </c>
      <c r="AW344" s="13" t="s">
        <v>33</v>
      </c>
      <c r="AX344" s="13" t="s">
        <v>72</v>
      </c>
      <c r="AY344" s="234" t="s">
        <v>133</v>
      </c>
    </row>
    <row r="345" spans="1:51" s="13" customFormat="1" ht="12">
      <c r="A345" s="13"/>
      <c r="B345" s="223"/>
      <c r="C345" s="224"/>
      <c r="D345" s="225" t="s">
        <v>145</v>
      </c>
      <c r="E345" s="226" t="s">
        <v>19</v>
      </c>
      <c r="F345" s="227" t="s">
        <v>478</v>
      </c>
      <c r="G345" s="224"/>
      <c r="H345" s="228">
        <v>18.5</v>
      </c>
      <c r="I345" s="229"/>
      <c r="J345" s="224"/>
      <c r="K345" s="224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145</v>
      </c>
      <c r="AU345" s="234" t="s">
        <v>82</v>
      </c>
      <c r="AV345" s="13" t="s">
        <v>82</v>
      </c>
      <c r="AW345" s="13" t="s">
        <v>33</v>
      </c>
      <c r="AX345" s="13" t="s">
        <v>72</v>
      </c>
      <c r="AY345" s="234" t="s">
        <v>133</v>
      </c>
    </row>
    <row r="346" spans="1:51" s="13" customFormat="1" ht="12">
      <c r="A346" s="13"/>
      <c r="B346" s="223"/>
      <c r="C346" s="224"/>
      <c r="D346" s="225" t="s">
        <v>145</v>
      </c>
      <c r="E346" s="226" t="s">
        <v>19</v>
      </c>
      <c r="F346" s="227" t="s">
        <v>479</v>
      </c>
      <c r="G346" s="224"/>
      <c r="H346" s="228">
        <v>18.52</v>
      </c>
      <c r="I346" s="229"/>
      <c r="J346" s="224"/>
      <c r="K346" s="224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145</v>
      </c>
      <c r="AU346" s="234" t="s">
        <v>82</v>
      </c>
      <c r="AV346" s="13" t="s">
        <v>82</v>
      </c>
      <c r="AW346" s="13" t="s">
        <v>33</v>
      </c>
      <c r="AX346" s="13" t="s">
        <v>72</v>
      </c>
      <c r="AY346" s="234" t="s">
        <v>133</v>
      </c>
    </row>
    <row r="347" spans="1:51" s="13" customFormat="1" ht="12">
      <c r="A347" s="13"/>
      <c r="B347" s="223"/>
      <c r="C347" s="224"/>
      <c r="D347" s="225" t="s">
        <v>145</v>
      </c>
      <c r="E347" s="226" t="s">
        <v>19</v>
      </c>
      <c r="F347" s="227" t="s">
        <v>480</v>
      </c>
      <c r="G347" s="224"/>
      <c r="H347" s="228">
        <v>14</v>
      </c>
      <c r="I347" s="229"/>
      <c r="J347" s="224"/>
      <c r="K347" s="224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145</v>
      </c>
      <c r="AU347" s="234" t="s">
        <v>82</v>
      </c>
      <c r="AV347" s="13" t="s">
        <v>82</v>
      </c>
      <c r="AW347" s="13" t="s">
        <v>33</v>
      </c>
      <c r="AX347" s="13" t="s">
        <v>72</v>
      </c>
      <c r="AY347" s="234" t="s">
        <v>133</v>
      </c>
    </row>
    <row r="348" spans="1:51" s="14" customFormat="1" ht="12">
      <c r="A348" s="14"/>
      <c r="B348" s="235"/>
      <c r="C348" s="236"/>
      <c r="D348" s="225" t="s">
        <v>145</v>
      </c>
      <c r="E348" s="237" t="s">
        <v>19</v>
      </c>
      <c r="F348" s="238" t="s">
        <v>150</v>
      </c>
      <c r="G348" s="236"/>
      <c r="H348" s="239">
        <v>137.64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5" t="s">
        <v>145</v>
      </c>
      <c r="AU348" s="245" t="s">
        <v>82</v>
      </c>
      <c r="AV348" s="14" t="s">
        <v>141</v>
      </c>
      <c r="AW348" s="14" t="s">
        <v>33</v>
      </c>
      <c r="AX348" s="14" t="s">
        <v>80</v>
      </c>
      <c r="AY348" s="245" t="s">
        <v>133</v>
      </c>
    </row>
    <row r="349" spans="1:65" s="2" customFormat="1" ht="16.5" customHeight="1">
      <c r="A349" s="39"/>
      <c r="B349" s="40"/>
      <c r="C349" s="205" t="s">
        <v>481</v>
      </c>
      <c r="D349" s="205" t="s">
        <v>136</v>
      </c>
      <c r="E349" s="206" t="s">
        <v>482</v>
      </c>
      <c r="F349" s="207" t="s">
        <v>483</v>
      </c>
      <c r="G349" s="208" t="s">
        <v>179</v>
      </c>
      <c r="H349" s="209">
        <v>25.4</v>
      </c>
      <c r="I349" s="210"/>
      <c r="J349" s="211">
        <f>ROUND(I349*H349,2)</f>
        <v>0</v>
      </c>
      <c r="K349" s="207" t="s">
        <v>140</v>
      </c>
      <c r="L349" s="45"/>
      <c r="M349" s="212" t="s">
        <v>19</v>
      </c>
      <c r="N349" s="213" t="s">
        <v>43</v>
      </c>
      <c r="O349" s="85"/>
      <c r="P349" s="214">
        <f>O349*H349</f>
        <v>0</v>
      </c>
      <c r="Q349" s="214">
        <v>0</v>
      </c>
      <c r="R349" s="214">
        <f>Q349*H349</f>
        <v>0</v>
      </c>
      <c r="S349" s="214">
        <v>0.00348</v>
      </c>
      <c r="T349" s="215">
        <f>S349*H349</f>
        <v>0.088392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153</v>
      </c>
      <c r="AT349" s="216" t="s">
        <v>136</v>
      </c>
      <c r="AU349" s="216" t="s">
        <v>82</v>
      </c>
      <c r="AY349" s="18" t="s">
        <v>133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80</v>
      </c>
      <c r="BK349" s="217">
        <f>ROUND(I349*H349,2)</f>
        <v>0</v>
      </c>
      <c r="BL349" s="18" t="s">
        <v>153</v>
      </c>
      <c r="BM349" s="216" t="s">
        <v>484</v>
      </c>
    </row>
    <row r="350" spans="1:47" s="2" customFormat="1" ht="12">
      <c r="A350" s="39"/>
      <c r="B350" s="40"/>
      <c r="C350" s="41"/>
      <c r="D350" s="218" t="s">
        <v>143</v>
      </c>
      <c r="E350" s="41"/>
      <c r="F350" s="219" t="s">
        <v>485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143</v>
      </c>
      <c r="AU350" s="18" t="s">
        <v>82</v>
      </c>
    </row>
    <row r="351" spans="1:51" s="13" customFormat="1" ht="12">
      <c r="A351" s="13"/>
      <c r="B351" s="223"/>
      <c r="C351" s="224"/>
      <c r="D351" s="225" t="s">
        <v>145</v>
      </c>
      <c r="E351" s="226" t="s">
        <v>19</v>
      </c>
      <c r="F351" s="227" t="s">
        <v>486</v>
      </c>
      <c r="G351" s="224"/>
      <c r="H351" s="228">
        <v>15.4</v>
      </c>
      <c r="I351" s="229"/>
      <c r="J351" s="224"/>
      <c r="K351" s="224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145</v>
      </c>
      <c r="AU351" s="234" t="s">
        <v>82</v>
      </c>
      <c r="AV351" s="13" t="s">
        <v>82</v>
      </c>
      <c r="AW351" s="13" t="s">
        <v>33</v>
      </c>
      <c r="AX351" s="13" t="s">
        <v>72</v>
      </c>
      <c r="AY351" s="234" t="s">
        <v>133</v>
      </c>
    </row>
    <row r="352" spans="1:51" s="13" customFormat="1" ht="12">
      <c r="A352" s="13"/>
      <c r="B352" s="223"/>
      <c r="C352" s="224"/>
      <c r="D352" s="225" t="s">
        <v>145</v>
      </c>
      <c r="E352" s="226" t="s">
        <v>19</v>
      </c>
      <c r="F352" s="227" t="s">
        <v>487</v>
      </c>
      <c r="G352" s="224"/>
      <c r="H352" s="228">
        <v>5</v>
      </c>
      <c r="I352" s="229"/>
      <c r="J352" s="224"/>
      <c r="K352" s="224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145</v>
      </c>
      <c r="AU352" s="234" t="s">
        <v>82</v>
      </c>
      <c r="AV352" s="13" t="s">
        <v>82</v>
      </c>
      <c r="AW352" s="13" t="s">
        <v>33</v>
      </c>
      <c r="AX352" s="13" t="s">
        <v>72</v>
      </c>
      <c r="AY352" s="234" t="s">
        <v>133</v>
      </c>
    </row>
    <row r="353" spans="1:51" s="13" customFormat="1" ht="12">
      <c r="A353" s="13"/>
      <c r="B353" s="223"/>
      <c r="C353" s="224"/>
      <c r="D353" s="225" t="s">
        <v>145</v>
      </c>
      <c r="E353" s="226" t="s">
        <v>19</v>
      </c>
      <c r="F353" s="227" t="s">
        <v>488</v>
      </c>
      <c r="G353" s="224"/>
      <c r="H353" s="228">
        <v>5</v>
      </c>
      <c r="I353" s="229"/>
      <c r="J353" s="224"/>
      <c r="K353" s="224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145</v>
      </c>
      <c r="AU353" s="234" t="s">
        <v>82</v>
      </c>
      <c r="AV353" s="13" t="s">
        <v>82</v>
      </c>
      <c r="AW353" s="13" t="s">
        <v>33</v>
      </c>
      <c r="AX353" s="13" t="s">
        <v>72</v>
      </c>
      <c r="AY353" s="234" t="s">
        <v>133</v>
      </c>
    </row>
    <row r="354" spans="1:51" s="14" customFormat="1" ht="12">
      <c r="A354" s="14"/>
      <c r="B354" s="235"/>
      <c r="C354" s="236"/>
      <c r="D354" s="225" t="s">
        <v>145</v>
      </c>
      <c r="E354" s="237" t="s">
        <v>19</v>
      </c>
      <c r="F354" s="238" t="s">
        <v>150</v>
      </c>
      <c r="G354" s="236"/>
      <c r="H354" s="239">
        <v>25.4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145</v>
      </c>
      <c r="AU354" s="245" t="s">
        <v>82</v>
      </c>
      <c r="AV354" s="14" t="s">
        <v>141</v>
      </c>
      <c r="AW354" s="14" t="s">
        <v>33</v>
      </c>
      <c r="AX354" s="14" t="s">
        <v>80</v>
      </c>
      <c r="AY354" s="245" t="s">
        <v>133</v>
      </c>
    </row>
    <row r="355" spans="1:65" s="2" customFormat="1" ht="16.5" customHeight="1">
      <c r="A355" s="39"/>
      <c r="B355" s="40"/>
      <c r="C355" s="205" t="s">
        <v>489</v>
      </c>
      <c r="D355" s="205" t="s">
        <v>136</v>
      </c>
      <c r="E355" s="206" t="s">
        <v>490</v>
      </c>
      <c r="F355" s="207" t="s">
        <v>491</v>
      </c>
      <c r="G355" s="208" t="s">
        <v>179</v>
      </c>
      <c r="H355" s="209">
        <v>25.6</v>
      </c>
      <c r="I355" s="210"/>
      <c r="J355" s="211">
        <f>ROUND(I355*H355,2)</f>
        <v>0</v>
      </c>
      <c r="K355" s="207" t="s">
        <v>140</v>
      </c>
      <c r="L355" s="45"/>
      <c r="M355" s="212" t="s">
        <v>19</v>
      </c>
      <c r="N355" s="213" t="s">
        <v>43</v>
      </c>
      <c r="O355" s="85"/>
      <c r="P355" s="214">
        <f>O355*H355</f>
        <v>0</v>
      </c>
      <c r="Q355" s="214">
        <v>0</v>
      </c>
      <c r="R355" s="214">
        <f>Q355*H355</f>
        <v>0</v>
      </c>
      <c r="S355" s="214">
        <v>0.0017</v>
      </c>
      <c r="T355" s="215">
        <f>S355*H355</f>
        <v>0.04352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153</v>
      </c>
      <c r="AT355" s="216" t="s">
        <v>136</v>
      </c>
      <c r="AU355" s="216" t="s">
        <v>82</v>
      </c>
      <c r="AY355" s="18" t="s">
        <v>133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80</v>
      </c>
      <c r="BK355" s="217">
        <f>ROUND(I355*H355,2)</f>
        <v>0</v>
      </c>
      <c r="BL355" s="18" t="s">
        <v>153</v>
      </c>
      <c r="BM355" s="216" t="s">
        <v>492</v>
      </c>
    </row>
    <row r="356" spans="1:47" s="2" customFormat="1" ht="12">
      <c r="A356" s="39"/>
      <c r="B356" s="40"/>
      <c r="C356" s="41"/>
      <c r="D356" s="218" t="s">
        <v>143</v>
      </c>
      <c r="E356" s="41"/>
      <c r="F356" s="219" t="s">
        <v>493</v>
      </c>
      <c r="G356" s="41"/>
      <c r="H356" s="41"/>
      <c r="I356" s="220"/>
      <c r="J356" s="41"/>
      <c r="K356" s="41"/>
      <c r="L356" s="45"/>
      <c r="M356" s="221"/>
      <c r="N356" s="222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143</v>
      </c>
      <c r="AU356" s="18" t="s">
        <v>82</v>
      </c>
    </row>
    <row r="357" spans="1:51" s="13" customFormat="1" ht="12">
      <c r="A357" s="13"/>
      <c r="B357" s="223"/>
      <c r="C357" s="224"/>
      <c r="D357" s="225" t="s">
        <v>145</v>
      </c>
      <c r="E357" s="226" t="s">
        <v>19</v>
      </c>
      <c r="F357" s="227" t="s">
        <v>494</v>
      </c>
      <c r="G357" s="224"/>
      <c r="H357" s="228">
        <v>7.5</v>
      </c>
      <c r="I357" s="229"/>
      <c r="J357" s="224"/>
      <c r="K357" s="224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145</v>
      </c>
      <c r="AU357" s="234" t="s">
        <v>82</v>
      </c>
      <c r="AV357" s="13" t="s">
        <v>82</v>
      </c>
      <c r="AW357" s="13" t="s">
        <v>33</v>
      </c>
      <c r="AX357" s="13" t="s">
        <v>72</v>
      </c>
      <c r="AY357" s="234" t="s">
        <v>133</v>
      </c>
    </row>
    <row r="358" spans="1:51" s="13" customFormat="1" ht="12">
      <c r="A358" s="13"/>
      <c r="B358" s="223"/>
      <c r="C358" s="224"/>
      <c r="D358" s="225" t="s">
        <v>145</v>
      </c>
      <c r="E358" s="226" t="s">
        <v>19</v>
      </c>
      <c r="F358" s="227" t="s">
        <v>495</v>
      </c>
      <c r="G358" s="224"/>
      <c r="H358" s="228">
        <v>4.5</v>
      </c>
      <c r="I358" s="229"/>
      <c r="J358" s="224"/>
      <c r="K358" s="224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145</v>
      </c>
      <c r="AU358" s="234" t="s">
        <v>82</v>
      </c>
      <c r="AV358" s="13" t="s">
        <v>82</v>
      </c>
      <c r="AW358" s="13" t="s">
        <v>33</v>
      </c>
      <c r="AX358" s="13" t="s">
        <v>72</v>
      </c>
      <c r="AY358" s="234" t="s">
        <v>133</v>
      </c>
    </row>
    <row r="359" spans="1:51" s="13" customFormat="1" ht="12">
      <c r="A359" s="13"/>
      <c r="B359" s="223"/>
      <c r="C359" s="224"/>
      <c r="D359" s="225" t="s">
        <v>145</v>
      </c>
      <c r="E359" s="226" t="s">
        <v>19</v>
      </c>
      <c r="F359" s="227" t="s">
        <v>496</v>
      </c>
      <c r="G359" s="224"/>
      <c r="H359" s="228">
        <v>10.6</v>
      </c>
      <c r="I359" s="229"/>
      <c r="J359" s="224"/>
      <c r="K359" s="224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145</v>
      </c>
      <c r="AU359" s="234" t="s">
        <v>82</v>
      </c>
      <c r="AV359" s="13" t="s">
        <v>82</v>
      </c>
      <c r="AW359" s="13" t="s">
        <v>33</v>
      </c>
      <c r="AX359" s="13" t="s">
        <v>72</v>
      </c>
      <c r="AY359" s="234" t="s">
        <v>133</v>
      </c>
    </row>
    <row r="360" spans="1:51" s="13" customFormat="1" ht="12">
      <c r="A360" s="13"/>
      <c r="B360" s="223"/>
      <c r="C360" s="224"/>
      <c r="D360" s="225" t="s">
        <v>145</v>
      </c>
      <c r="E360" s="226" t="s">
        <v>19</v>
      </c>
      <c r="F360" s="227" t="s">
        <v>497</v>
      </c>
      <c r="G360" s="224"/>
      <c r="H360" s="228">
        <v>3</v>
      </c>
      <c r="I360" s="229"/>
      <c r="J360" s="224"/>
      <c r="K360" s="224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145</v>
      </c>
      <c r="AU360" s="234" t="s">
        <v>82</v>
      </c>
      <c r="AV360" s="13" t="s">
        <v>82</v>
      </c>
      <c r="AW360" s="13" t="s">
        <v>33</v>
      </c>
      <c r="AX360" s="13" t="s">
        <v>72</v>
      </c>
      <c r="AY360" s="234" t="s">
        <v>133</v>
      </c>
    </row>
    <row r="361" spans="1:51" s="14" customFormat="1" ht="12">
      <c r="A361" s="14"/>
      <c r="B361" s="235"/>
      <c r="C361" s="236"/>
      <c r="D361" s="225" t="s">
        <v>145</v>
      </c>
      <c r="E361" s="237" t="s">
        <v>19</v>
      </c>
      <c r="F361" s="238" t="s">
        <v>150</v>
      </c>
      <c r="G361" s="236"/>
      <c r="H361" s="239">
        <v>25.6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145</v>
      </c>
      <c r="AU361" s="245" t="s">
        <v>82</v>
      </c>
      <c r="AV361" s="14" t="s">
        <v>141</v>
      </c>
      <c r="AW361" s="14" t="s">
        <v>33</v>
      </c>
      <c r="AX361" s="14" t="s">
        <v>80</v>
      </c>
      <c r="AY361" s="245" t="s">
        <v>133</v>
      </c>
    </row>
    <row r="362" spans="1:65" s="2" customFormat="1" ht="16.5" customHeight="1">
      <c r="A362" s="39"/>
      <c r="B362" s="40"/>
      <c r="C362" s="205" t="s">
        <v>498</v>
      </c>
      <c r="D362" s="205" t="s">
        <v>136</v>
      </c>
      <c r="E362" s="206" t="s">
        <v>499</v>
      </c>
      <c r="F362" s="207" t="s">
        <v>500</v>
      </c>
      <c r="G362" s="208" t="s">
        <v>179</v>
      </c>
      <c r="H362" s="209">
        <v>55.85</v>
      </c>
      <c r="I362" s="210"/>
      <c r="J362" s="211">
        <f>ROUND(I362*H362,2)</f>
        <v>0</v>
      </c>
      <c r="K362" s="207" t="s">
        <v>140</v>
      </c>
      <c r="L362" s="45"/>
      <c r="M362" s="212" t="s">
        <v>19</v>
      </c>
      <c r="N362" s="213" t="s">
        <v>43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0.00177</v>
      </c>
      <c r="T362" s="215">
        <f>S362*H362</f>
        <v>0.09885450000000001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153</v>
      </c>
      <c r="AT362" s="216" t="s">
        <v>136</v>
      </c>
      <c r="AU362" s="216" t="s">
        <v>82</v>
      </c>
      <c r="AY362" s="18" t="s">
        <v>133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80</v>
      </c>
      <c r="BK362" s="217">
        <f>ROUND(I362*H362,2)</f>
        <v>0</v>
      </c>
      <c r="BL362" s="18" t="s">
        <v>153</v>
      </c>
      <c r="BM362" s="216" t="s">
        <v>501</v>
      </c>
    </row>
    <row r="363" spans="1:47" s="2" customFormat="1" ht="12">
      <c r="A363" s="39"/>
      <c r="B363" s="40"/>
      <c r="C363" s="41"/>
      <c r="D363" s="218" t="s">
        <v>143</v>
      </c>
      <c r="E363" s="41"/>
      <c r="F363" s="219" t="s">
        <v>502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143</v>
      </c>
      <c r="AU363" s="18" t="s">
        <v>82</v>
      </c>
    </row>
    <row r="364" spans="1:51" s="13" customFormat="1" ht="12">
      <c r="A364" s="13"/>
      <c r="B364" s="223"/>
      <c r="C364" s="224"/>
      <c r="D364" s="225" t="s">
        <v>145</v>
      </c>
      <c r="E364" s="226" t="s">
        <v>19</v>
      </c>
      <c r="F364" s="227" t="s">
        <v>503</v>
      </c>
      <c r="G364" s="224"/>
      <c r="H364" s="228">
        <v>17.95</v>
      </c>
      <c r="I364" s="229"/>
      <c r="J364" s="224"/>
      <c r="K364" s="224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145</v>
      </c>
      <c r="AU364" s="234" t="s">
        <v>82</v>
      </c>
      <c r="AV364" s="13" t="s">
        <v>82</v>
      </c>
      <c r="AW364" s="13" t="s">
        <v>33</v>
      </c>
      <c r="AX364" s="13" t="s">
        <v>72</v>
      </c>
      <c r="AY364" s="234" t="s">
        <v>133</v>
      </c>
    </row>
    <row r="365" spans="1:51" s="13" customFormat="1" ht="12">
      <c r="A365" s="13"/>
      <c r="B365" s="223"/>
      <c r="C365" s="224"/>
      <c r="D365" s="225" t="s">
        <v>145</v>
      </c>
      <c r="E365" s="226" t="s">
        <v>19</v>
      </c>
      <c r="F365" s="227" t="s">
        <v>504</v>
      </c>
      <c r="G365" s="224"/>
      <c r="H365" s="228">
        <v>13.2</v>
      </c>
      <c r="I365" s="229"/>
      <c r="J365" s="224"/>
      <c r="K365" s="224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145</v>
      </c>
      <c r="AU365" s="234" t="s">
        <v>82</v>
      </c>
      <c r="AV365" s="13" t="s">
        <v>82</v>
      </c>
      <c r="AW365" s="13" t="s">
        <v>33</v>
      </c>
      <c r="AX365" s="13" t="s">
        <v>72</v>
      </c>
      <c r="AY365" s="234" t="s">
        <v>133</v>
      </c>
    </row>
    <row r="366" spans="1:51" s="13" customFormat="1" ht="12">
      <c r="A366" s="13"/>
      <c r="B366" s="223"/>
      <c r="C366" s="224"/>
      <c r="D366" s="225" t="s">
        <v>145</v>
      </c>
      <c r="E366" s="226" t="s">
        <v>19</v>
      </c>
      <c r="F366" s="227" t="s">
        <v>505</v>
      </c>
      <c r="G366" s="224"/>
      <c r="H366" s="228">
        <v>10.7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145</v>
      </c>
      <c r="AU366" s="234" t="s">
        <v>82</v>
      </c>
      <c r="AV366" s="13" t="s">
        <v>82</v>
      </c>
      <c r="AW366" s="13" t="s">
        <v>33</v>
      </c>
      <c r="AX366" s="13" t="s">
        <v>72</v>
      </c>
      <c r="AY366" s="234" t="s">
        <v>133</v>
      </c>
    </row>
    <row r="367" spans="1:51" s="13" customFormat="1" ht="12">
      <c r="A367" s="13"/>
      <c r="B367" s="223"/>
      <c r="C367" s="224"/>
      <c r="D367" s="225" t="s">
        <v>145</v>
      </c>
      <c r="E367" s="226" t="s">
        <v>19</v>
      </c>
      <c r="F367" s="227" t="s">
        <v>506</v>
      </c>
      <c r="G367" s="224"/>
      <c r="H367" s="228">
        <v>14</v>
      </c>
      <c r="I367" s="229"/>
      <c r="J367" s="224"/>
      <c r="K367" s="224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145</v>
      </c>
      <c r="AU367" s="234" t="s">
        <v>82</v>
      </c>
      <c r="AV367" s="13" t="s">
        <v>82</v>
      </c>
      <c r="AW367" s="13" t="s">
        <v>33</v>
      </c>
      <c r="AX367" s="13" t="s">
        <v>72</v>
      </c>
      <c r="AY367" s="234" t="s">
        <v>133</v>
      </c>
    </row>
    <row r="368" spans="1:51" s="14" customFormat="1" ht="12">
      <c r="A368" s="14"/>
      <c r="B368" s="235"/>
      <c r="C368" s="236"/>
      <c r="D368" s="225" t="s">
        <v>145</v>
      </c>
      <c r="E368" s="237" t="s">
        <v>19</v>
      </c>
      <c r="F368" s="238" t="s">
        <v>150</v>
      </c>
      <c r="G368" s="236"/>
      <c r="H368" s="239">
        <v>55.849999999999994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5" t="s">
        <v>145</v>
      </c>
      <c r="AU368" s="245" t="s">
        <v>82</v>
      </c>
      <c r="AV368" s="14" t="s">
        <v>141</v>
      </c>
      <c r="AW368" s="14" t="s">
        <v>33</v>
      </c>
      <c r="AX368" s="14" t="s">
        <v>80</v>
      </c>
      <c r="AY368" s="245" t="s">
        <v>133</v>
      </c>
    </row>
    <row r="369" spans="1:65" s="2" customFormat="1" ht="16.5" customHeight="1">
      <c r="A369" s="39"/>
      <c r="B369" s="40"/>
      <c r="C369" s="205" t="s">
        <v>507</v>
      </c>
      <c r="D369" s="205" t="s">
        <v>136</v>
      </c>
      <c r="E369" s="206" t="s">
        <v>508</v>
      </c>
      <c r="F369" s="207" t="s">
        <v>509</v>
      </c>
      <c r="G369" s="208" t="s">
        <v>275</v>
      </c>
      <c r="H369" s="209">
        <v>1</v>
      </c>
      <c r="I369" s="210"/>
      <c r="J369" s="211">
        <f>ROUND(I369*H369,2)</f>
        <v>0</v>
      </c>
      <c r="K369" s="207" t="s">
        <v>19</v>
      </c>
      <c r="L369" s="45"/>
      <c r="M369" s="212" t="s">
        <v>19</v>
      </c>
      <c r="N369" s="213" t="s">
        <v>43</v>
      </c>
      <c r="O369" s="85"/>
      <c r="P369" s="214">
        <f>O369*H369</f>
        <v>0</v>
      </c>
      <c r="Q369" s="214">
        <v>0</v>
      </c>
      <c r="R369" s="214">
        <f>Q369*H369</f>
        <v>0</v>
      </c>
      <c r="S369" s="214">
        <v>0.015</v>
      </c>
      <c r="T369" s="215">
        <f>S369*H369</f>
        <v>0.015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153</v>
      </c>
      <c r="AT369" s="216" t="s">
        <v>136</v>
      </c>
      <c r="AU369" s="216" t="s">
        <v>82</v>
      </c>
      <c r="AY369" s="18" t="s">
        <v>133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80</v>
      </c>
      <c r="BK369" s="217">
        <f>ROUND(I369*H369,2)</f>
        <v>0</v>
      </c>
      <c r="BL369" s="18" t="s">
        <v>153</v>
      </c>
      <c r="BM369" s="216" t="s">
        <v>510</v>
      </c>
    </row>
    <row r="370" spans="1:51" s="13" customFormat="1" ht="12">
      <c r="A370" s="13"/>
      <c r="B370" s="223"/>
      <c r="C370" s="224"/>
      <c r="D370" s="225" t="s">
        <v>145</v>
      </c>
      <c r="E370" s="226" t="s">
        <v>19</v>
      </c>
      <c r="F370" s="227" t="s">
        <v>80</v>
      </c>
      <c r="G370" s="224"/>
      <c r="H370" s="228">
        <v>1</v>
      </c>
      <c r="I370" s="229"/>
      <c r="J370" s="224"/>
      <c r="K370" s="224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145</v>
      </c>
      <c r="AU370" s="234" t="s">
        <v>82</v>
      </c>
      <c r="AV370" s="13" t="s">
        <v>82</v>
      </c>
      <c r="AW370" s="13" t="s">
        <v>33</v>
      </c>
      <c r="AX370" s="13" t="s">
        <v>80</v>
      </c>
      <c r="AY370" s="234" t="s">
        <v>133</v>
      </c>
    </row>
    <row r="371" spans="1:65" s="2" customFormat="1" ht="16.5" customHeight="1">
      <c r="A371" s="39"/>
      <c r="B371" s="40"/>
      <c r="C371" s="205" t="s">
        <v>511</v>
      </c>
      <c r="D371" s="205" t="s">
        <v>136</v>
      </c>
      <c r="E371" s="206" t="s">
        <v>512</v>
      </c>
      <c r="F371" s="207" t="s">
        <v>513</v>
      </c>
      <c r="G371" s="208" t="s">
        <v>275</v>
      </c>
      <c r="H371" s="209">
        <v>14</v>
      </c>
      <c r="I371" s="210"/>
      <c r="J371" s="211">
        <f>ROUND(I371*H371,2)</f>
        <v>0</v>
      </c>
      <c r="K371" s="207" t="s">
        <v>140</v>
      </c>
      <c r="L371" s="45"/>
      <c r="M371" s="212" t="s">
        <v>19</v>
      </c>
      <c r="N371" s="213" t="s">
        <v>43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0.00906</v>
      </c>
      <c r="T371" s="215">
        <f>S371*H371</f>
        <v>0.12684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153</v>
      </c>
      <c r="AT371" s="216" t="s">
        <v>136</v>
      </c>
      <c r="AU371" s="216" t="s">
        <v>82</v>
      </c>
      <c r="AY371" s="18" t="s">
        <v>133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80</v>
      </c>
      <c r="BK371" s="217">
        <f>ROUND(I371*H371,2)</f>
        <v>0</v>
      </c>
      <c r="BL371" s="18" t="s">
        <v>153</v>
      </c>
      <c r="BM371" s="216" t="s">
        <v>514</v>
      </c>
    </row>
    <row r="372" spans="1:47" s="2" customFormat="1" ht="12">
      <c r="A372" s="39"/>
      <c r="B372" s="40"/>
      <c r="C372" s="41"/>
      <c r="D372" s="218" t="s">
        <v>143</v>
      </c>
      <c r="E372" s="41"/>
      <c r="F372" s="219" t="s">
        <v>515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143</v>
      </c>
      <c r="AU372" s="18" t="s">
        <v>82</v>
      </c>
    </row>
    <row r="373" spans="1:51" s="13" customFormat="1" ht="12">
      <c r="A373" s="13"/>
      <c r="B373" s="223"/>
      <c r="C373" s="224"/>
      <c r="D373" s="225" t="s">
        <v>145</v>
      </c>
      <c r="E373" s="226" t="s">
        <v>19</v>
      </c>
      <c r="F373" s="227" t="s">
        <v>232</v>
      </c>
      <c r="G373" s="224"/>
      <c r="H373" s="228">
        <v>14</v>
      </c>
      <c r="I373" s="229"/>
      <c r="J373" s="224"/>
      <c r="K373" s="224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145</v>
      </c>
      <c r="AU373" s="234" t="s">
        <v>82</v>
      </c>
      <c r="AV373" s="13" t="s">
        <v>82</v>
      </c>
      <c r="AW373" s="13" t="s">
        <v>33</v>
      </c>
      <c r="AX373" s="13" t="s">
        <v>80</v>
      </c>
      <c r="AY373" s="234" t="s">
        <v>133</v>
      </c>
    </row>
    <row r="374" spans="1:65" s="2" customFormat="1" ht="16.5" customHeight="1">
      <c r="A374" s="39"/>
      <c r="B374" s="40"/>
      <c r="C374" s="205" t="s">
        <v>516</v>
      </c>
      <c r="D374" s="205" t="s">
        <v>136</v>
      </c>
      <c r="E374" s="206" t="s">
        <v>517</v>
      </c>
      <c r="F374" s="207" t="s">
        <v>518</v>
      </c>
      <c r="G374" s="208" t="s">
        <v>275</v>
      </c>
      <c r="H374" s="209">
        <v>16</v>
      </c>
      <c r="I374" s="210"/>
      <c r="J374" s="211">
        <f>ROUND(I374*H374,2)</f>
        <v>0</v>
      </c>
      <c r="K374" s="207" t="s">
        <v>140</v>
      </c>
      <c r="L374" s="45"/>
      <c r="M374" s="212" t="s">
        <v>19</v>
      </c>
      <c r="N374" s="213" t="s">
        <v>43</v>
      </c>
      <c r="O374" s="85"/>
      <c r="P374" s="214">
        <f>O374*H374</f>
        <v>0</v>
      </c>
      <c r="Q374" s="214">
        <v>0</v>
      </c>
      <c r="R374" s="214">
        <f>Q374*H374</f>
        <v>0</v>
      </c>
      <c r="S374" s="214">
        <v>0.00022</v>
      </c>
      <c r="T374" s="215">
        <f>S374*H374</f>
        <v>0.00352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153</v>
      </c>
      <c r="AT374" s="216" t="s">
        <v>136</v>
      </c>
      <c r="AU374" s="216" t="s">
        <v>82</v>
      </c>
      <c r="AY374" s="18" t="s">
        <v>133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80</v>
      </c>
      <c r="BK374" s="217">
        <f>ROUND(I374*H374,2)</f>
        <v>0</v>
      </c>
      <c r="BL374" s="18" t="s">
        <v>153</v>
      </c>
      <c r="BM374" s="216" t="s">
        <v>519</v>
      </c>
    </row>
    <row r="375" spans="1:47" s="2" customFormat="1" ht="12">
      <c r="A375" s="39"/>
      <c r="B375" s="40"/>
      <c r="C375" s="41"/>
      <c r="D375" s="218" t="s">
        <v>143</v>
      </c>
      <c r="E375" s="41"/>
      <c r="F375" s="219" t="s">
        <v>520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143</v>
      </c>
      <c r="AU375" s="18" t="s">
        <v>82</v>
      </c>
    </row>
    <row r="376" spans="1:51" s="13" customFormat="1" ht="12">
      <c r="A376" s="13"/>
      <c r="B376" s="223"/>
      <c r="C376" s="224"/>
      <c r="D376" s="225" t="s">
        <v>145</v>
      </c>
      <c r="E376" s="226" t="s">
        <v>19</v>
      </c>
      <c r="F376" s="227" t="s">
        <v>153</v>
      </c>
      <c r="G376" s="224"/>
      <c r="H376" s="228">
        <v>16</v>
      </c>
      <c r="I376" s="229"/>
      <c r="J376" s="224"/>
      <c r="K376" s="224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145</v>
      </c>
      <c r="AU376" s="234" t="s">
        <v>82</v>
      </c>
      <c r="AV376" s="13" t="s">
        <v>82</v>
      </c>
      <c r="AW376" s="13" t="s">
        <v>33</v>
      </c>
      <c r="AX376" s="13" t="s">
        <v>80</v>
      </c>
      <c r="AY376" s="234" t="s">
        <v>133</v>
      </c>
    </row>
    <row r="377" spans="1:65" s="2" customFormat="1" ht="16.5" customHeight="1">
      <c r="A377" s="39"/>
      <c r="B377" s="40"/>
      <c r="C377" s="205" t="s">
        <v>521</v>
      </c>
      <c r="D377" s="205" t="s">
        <v>136</v>
      </c>
      <c r="E377" s="206" t="s">
        <v>522</v>
      </c>
      <c r="F377" s="207" t="s">
        <v>523</v>
      </c>
      <c r="G377" s="208" t="s">
        <v>179</v>
      </c>
      <c r="H377" s="209">
        <v>57</v>
      </c>
      <c r="I377" s="210"/>
      <c r="J377" s="211">
        <f>ROUND(I377*H377,2)</f>
        <v>0</v>
      </c>
      <c r="K377" s="207" t="s">
        <v>140</v>
      </c>
      <c r="L377" s="45"/>
      <c r="M377" s="212" t="s">
        <v>19</v>
      </c>
      <c r="N377" s="213" t="s">
        <v>43</v>
      </c>
      <c r="O377" s="85"/>
      <c r="P377" s="214">
        <f>O377*H377</f>
        <v>0</v>
      </c>
      <c r="Q377" s="214">
        <v>0</v>
      </c>
      <c r="R377" s="214">
        <f>Q377*H377</f>
        <v>0</v>
      </c>
      <c r="S377" s="214">
        <v>0.00191</v>
      </c>
      <c r="T377" s="215">
        <f>S377*H377</f>
        <v>0.10887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153</v>
      </c>
      <c r="AT377" s="216" t="s">
        <v>136</v>
      </c>
      <c r="AU377" s="216" t="s">
        <v>82</v>
      </c>
      <c r="AY377" s="18" t="s">
        <v>133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80</v>
      </c>
      <c r="BK377" s="217">
        <f>ROUND(I377*H377,2)</f>
        <v>0</v>
      </c>
      <c r="BL377" s="18" t="s">
        <v>153</v>
      </c>
      <c r="BM377" s="216" t="s">
        <v>524</v>
      </c>
    </row>
    <row r="378" spans="1:47" s="2" customFormat="1" ht="12">
      <c r="A378" s="39"/>
      <c r="B378" s="40"/>
      <c r="C378" s="41"/>
      <c r="D378" s="218" t="s">
        <v>143</v>
      </c>
      <c r="E378" s="41"/>
      <c r="F378" s="219" t="s">
        <v>525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143</v>
      </c>
      <c r="AU378" s="18" t="s">
        <v>82</v>
      </c>
    </row>
    <row r="379" spans="1:51" s="13" customFormat="1" ht="12">
      <c r="A379" s="13"/>
      <c r="B379" s="223"/>
      <c r="C379" s="224"/>
      <c r="D379" s="225" t="s">
        <v>145</v>
      </c>
      <c r="E379" s="226" t="s">
        <v>19</v>
      </c>
      <c r="F379" s="227" t="s">
        <v>526</v>
      </c>
      <c r="G379" s="224"/>
      <c r="H379" s="228">
        <v>57</v>
      </c>
      <c r="I379" s="229"/>
      <c r="J379" s="224"/>
      <c r="K379" s="224"/>
      <c r="L379" s="230"/>
      <c r="M379" s="231"/>
      <c r="N379" s="232"/>
      <c r="O379" s="232"/>
      <c r="P379" s="232"/>
      <c r="Q379" s="232"/>
      <c r="R379" s="232"/>
      <c r="S379" s="232"/>
      <c r="T379" s="23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4" t="s">
        <v>145</v>
      </c>
      <c r="AU379" s="234" t="s">
        <v>82</v>
      </c>
      <c r="AV379" s="13" t="s">
        <v>82</v>
      </c>
      <c r="AW379" s="13" t="s">
        <v>33</v>
      </c>
      <c r="AX379" s="13" t="s">
        <v>80</v>
      </c>
      <c r="AY379" s="234" t="s">
        <v>133</v>
      </c>
    </row>
    <row r="380" spans="1:65" s="2" customFormat="1" ht="16.5" customHeight="1">
      <c r="A380" s="39"/>
      <c r="B380" s="40"/>
      <c r="C380" s="205" t="s">
        <v>527</v>
      </c>
      <c r="D380" s="205" t="s">
        <v>136</v>
      </c>
      <c r="E380" s="206" t="s">
        <v>528</v>
      </c>
      <c r="F380" s="207" t="s">
        <v>529</v>
      </c>
      <c r="G380" s="208" t="s">
        <v>179</v>
      </c>
      <c r="H380" s="209">
        <v>2.4</v>
      </c>
      <c r="I380" s="210"/>
      <c r="J380" s="211">
        <f>ROUND(I380*H380,2)</f>
        <v>0</v>
      </c>
      <c r="K380" s="207" t="s">
        <v>140</v>
      </c>
      <c r="L380" s="45"/>
      <c r="M380" s="212" t="s">
        <v>19</v>
      </c>
      <c r="N380" s="213" t="s">
        <v>43</v>
      </c>
      <c r="O380" s="85"/>
      <c r="P380" s="214">
        <f>O380*H380</f>
        <v>0</v>
      </c>
      <c r="Q380" s="214">
        <v>0</v>
      </c>
      <c r="R380" s="214">
        <f>Q380*H380</f>
        <v>0</v>
      </c>
      <c r="S380" s="214">
        <v>0.00175</v>
      </c>
      <c r="T380" s="215">
        <f>S380*H380</f>
        <v>0.0042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153</v>
      </c>
      <c r="AT380" s="216" t="s">
        <v>136</v>
      </c>
      <c r="AU380" s="216" t="s">
        <v>82</v>
      </c>
      <c r="AY380" s="18" t="s">
        <v>133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80</v>
      </c>
      <c r="BK380" s="217">
        <f>ROUND(I380*H380,2)</f>
        <v>0</v>
      </c>
      <c r="BL380" s="18" t="s">
        <v>153</v>
      </c>
      <c r="BM380" s="216" t="s">
        <v>530</v>
      </c>
    </row>
    <row r="381" spans="1:47" s="2" customFormat="1" ht="12">
      <c r="A381" s="39"/>
      <c r="B381" s="40"/>
      <c r="C381" s="41"/>
      <c r="D381" s="218" t="s">
        <v>143</v>
      </c>
      <c r="E381" s="41"/>
      <c r="F381" s="219" t="s">
        <v>531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143</v>
      </c>
      <c r="AU381" s="18" t="s">
        <v>82</v>
      </c>
    </row>
    <row r="382" spans="1:51" s="13" customFormat="1" ht="12">
      <c r="A382" s="13"/>
      <c r="B382" s="223"/>
      <c r="C382" s="224"/>
      <c r="D382" s="225" t="s">
        <v>145</v>
      </c>
      <c r="E382" s="226" t="s">
        <v>19</v>
      </c>
      <c r="F382" s="227" t="s">
        <v>532</v>
      </c>
      <c r="G382" s="224"/>
      <c r="H382" s="228">
        <v>2.4</v>
      </c>
      <c r="I382" s="229"/>
      <c r="J382" s="224"/>
      <c r="K382" s="224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145</v>
      </c>
      <c r="AU382" s="234" t="s">
        <v>82</v>
      </c>
      <c r="AV382" s="13" t="s">
        <v>82</v>
      </c>
      <c r="AW382" s="13" t="s">
        <v>33</v>
      </c>
      <c r="AX382" s="13" t="s">
        <v>80</v>
      </c>
      <c r="AY382" s="234" t="s">
        <v>133</v>
      </c>
    </row>
    <row r="383" spans="1:65" s="2" customFormat="1" ht="16.5" customHeight="1">
      <c r="A383" s="39"/>
      <c r="B383" s="40"/>
      <c r="C383" s="205" t="s">
        <v>533</v>
      </c>
      <c r="D383" s="205" t="s">
        <v>136</v>
      </c>
      <c r="E383" s="206" t="s">
        <v>534</v>
      </c>
      <c r="F383" s="207" t="s">
        <v>535</v>
      </c>
      <c r="G383" s="208" t="s">
        <v>179</v>
      </c>
      <c r="H383" s="209">
        <v>7</v>
      </c>
      <c r="I383" s="210"/>
      <c r="J383" s="211">
        <f>ROUND(I383*H383,2)</f>
        <v>0</v>
      </c>
      <c r="K383" s="207" t="s">
        <v>140</v>
      </c>
      <c r="L383" s="45"/>
      <c r="M383" s="212" t="s">
        <v>19</v>
      </c>
      <c r="N383" s="213" t="s">
        <v>43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0.00605</v>
      </c>
      <c r="T383" s="215">
        <f>S383*H383</f>
        <v>0.04235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153</v>
      </c>
      <c r="AT383" s="216" t="s">
        <v>136</v>
      </c>
      <c r="AU383" s="216" t="s">
        <v>82</v>
      </c>
      <c r="AY383" s="18" t="s">
        <v>133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80</v>
      </c>
      <c r="BK383" s="217">
        <f>ROUND(I383*H383,2)</f>
        <v>0</v>
      </c>
      <c r="BL383" s="18" t="s">
        <v>153</v>
      </c>
      <c r="BM383" s="216" t="s">
        <v>536</v>
      </c>
    </row>
    <row r="384" spans="1:47" s="2" customFormat="1" ht="12">
      <c r="A384" s="39"/>
      <c r="B384" s="40"/>
      <c r="C384" s="41"/>
      <c r="D384" s="218" t="s">
        <v>143</v>
      </c>
      <c r="E384" s="41"/>
      <c r="F384" s="219" t="s">
        <v>537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143</v>
      </c>
      <c r="AU384" s="18" t="s">
        <v>82</v>
      </c>
    </row>
    <row r="385" spans="1:51" s="13" customFormat="1" ht="12">
      <c r="A385" s="13"/>
      <c r="B385" s="223"/>
      <c r="C385" s="224"/>
      <c r="D385" s="225" t="s">
        <v>145</v>
      </c>
      <c r="E385" s="226" t="s">
        <v>19</v>
      </c>
      <c r="F385" s="227" t="s">
        <v>538</v>
      </c>
      <c r="G385" s="224"/>
      <c r="H385" s="228">
        <v>4</v>
      </c>
      <c r="I385" s="229"/>
      <c r="J385" s="224"/>
      <c r="K385" s="224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145</v>
      </c>
      <c r="AU385" s="234" t="s">
        <v>82</v>
      </c>
      <c r="AV385" s="13" t="s">
        <v>82</v>
      </c>
      <c r="AW385" s="13" t="s">
        <v>33</v>
      </c>
      <c r="AX385" s="13" t="s">
        <v>72</v>
      </c>
      <c r="AY385" s="234" t="s">
        <v>133</v>
      </c>
    </row>
    <row r="386" spans="1:51" s="13" customFormat="1" ht="12">
      <c r="A386" s="13"/>
      <c r="B386" s="223"/>
      <c r="C386" s="224"/>
      <c r="D386" s="225" t="s">
        <v>145</v>
      </c>
      <c r="E386" s="226" t="s">
        <v>19</v>
      </c>
      <c r="F386" s="227" t="s">
        <v>539</v>
      </c>
      <c r="G386" s="224"/>
      <c r="H386" s="228">
        <v>3</v>
      </c>
      <c r="I386" s="229"/>
      <c r="J386" s="224"/>
      <c r="K386" s="224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145</v>
      </c>
      <c r="AU386" s="234" t="s">
        <v>82</v>
      </c>
      <c r="AV386" s="13" t="s">
        <v>82</v>
      </c>
      <c r="AW386" s="13" t="s">
        <v>33</v>
      </c>
      <c r="AX386" s="13" t="s">
        <v>72</v>
      </c>
      <c r="AY386" s="234" t="s">
        <v>133</v>
      </c>
    </row>
    <row r="387" spans="1:51" s="14" customFormat="1" ht="12">
      <c r="A387" s="14"/>
      <c r="B387" s="235"/>
      <c r="C387" s="236"/>
      <c r="D387" s="225" t="s">
        <v>145</v>
      </c>
      <c r="E387" s="237" t="s">
        <v>19</v>
      </c>
      <c r="F387" s="238" t="s">
        <v>150</v>
      </c>
      <c r="G387" s="236"/>
      <c r="H387" s="239">
        <v>7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145</v>
      </c>
      <c r="AU387" s="245" t="s">
        <v>82</v>
      </c>
      <c r="AV387" s="14" t="s">
        <v>141</v>
      </c>
      <c r="AW387" s="14" t="s">
        <v>33</v>
      </c>
      <c r="AX387" s="14" t="s">
        <v>80</v>
      </c>
      <c r="AY387" s="245" t="s">
        <v>133</v>
      </c>
    </row>
    <row r="388" spans="1:65" s="2" customFormat="1" ht="16.5" customHeight="1">
      <c r="A388" s="39"/>
      <c r="B388" s="40"/>
      <c r="C388" s="205" t="s">
        <v>540</v>
      </c>
      <c r="D388" s="205" t="s">
        <v>136</v>
      </c>
      <c r="E388" s="206" t="s">
        <v>541</v>
      </c>
      <c r="F388" s="207" t="s">
        <v>542</v>
      </c>
      <c r="G388" s="208" t="s">
        <v>179</v>
      </c>
      <c r="H388" s="209">
        <v>54.5</v>
      </c>
      <c r="I388" s="210"/>
      <c r="J388" s="211">
        <f>ROUND(I388*H388,2)</f>
        <v>0</v>
      </c>
      <c r="K388" s="207" t="s">
        <v>140</v>
      </c>
      <c r="L388" s="45"/>
      <c r="M388" s="212" t="s">
        <v>19</v>
      </c>
      <c r="N388" s="213" t="s">
        <v>43</v>
      </c>
      <c r="O388" s="85"/>
      <c r="P388" s="214">
        <f>O388*H388</f>
        <v>0</v>
      </c>
      <c r="Q388" s="214">
        <v>0</v>
      </c>
      <c r="R388" s="214">
        <f>Q388*H388</f>
        <v>0</v>
      </c>
      <c r="S388" s="214">
        <v>0.01213</v>
      </c>
      <c r="T388" s="215">
        <f>S388*H388</f>
        <v>0.661085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153</v>
      </c>
      <c r="AT388" s="216" t="s">
        <v>136</v>
      </c>
      <c r="AU388" s="216" t="s">
        <v>82</v>
      </c>
      <c r="AY388" s="18" t="s">
        <v>133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80</v>
      </c>
      <c r="BK388" s="217">
        <f>ROUND(I388*H388,2)</f>
        <v>0</v>
      </c>
      <c r="BL388" s="18" t="s">
        <v>153</v>
      </c>
      <c r="BM388" s="216" t="s">
        <v>543</v>
      </c>
    </row>
    <row r="389" spans="1:47" s="2" customFormat="1" ht="12">
      <c r="A389" s="39"/>
      <c r="B389" s="40"/>
      <c r="C389" s="41"/>
      <c r="D389" s="218" t="s">
        <v>143</v>
      </c>
      <c r="E389" s="41"/>
      <c r="F389" s="219" t="s">
        <v>544</v>
      </c>
      <c r="G389" s="41"/>
      <c r="H389" s="41"/>
      <c r="I389" s="220"/>
      <c r="J389" s="41"/>
      <c r="K389" s="41"/>
      <c r="L389" s="45"/>
      <c r="M389" s="221"/>
      <c r="N389" s="222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143</v>
      </c>
      <c r="AU389" s="18" t="s">
        <v>82</v>
      </c>
    </row>
    <row r="390" spans="1:51" s="13" customFormat="1" ht="12">
      <c r="A390" s="13"/>
      <c r="B390" s="223"/>
      <c r="C390" s="224"/>
      <c r="D390" s="225" t="s">
        <v>145</v>
      </c>
      <c r="E390" s="226" t="s">
        <v>19</v>
      </c>
      <c r="F390" s="227" t="s">
        <v>545</v>
      </c>
      <c r="G390" s="224"/>
      <c r="H390" s="228">
        <v>54.5</v>
      </c>
      <c r="I390" s="229"/>
      <c r="J390" s="224"/>
      <c r="K390" s="224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145</v>
      </c>
      <c r="AU390" s="234" t="s">
        <v>82</v>
      </c>
      <c r="AV390" s="13" t="s">
        <v>82</v>
      </c>
      <c r="AW390" s="13" t="s">
        <v>33</v>
      </c>
      <c r="AX390" s="13" t="s">
        <v>80</v>
      </c>
      <c r="AY390" s="234" t="s">
        <v>133</v>
      </c>
    </row>
    <row r="391" spans="1:65" s="2" customFormat="1" ht="16.5" customHeight="1">
      <c r="A391" s="39"/>
      <c r="B391" s="40"/>
      <c r="C391" s="205" t="s">
        <v>546</v>
      </c>
      <c r="D391" s="205" t="s">
        <v>136</v>
      </c>
      <c r="E391" s="206" t="s">
        <v>547</v>
      </c>
      <c r="F391" s="207" t="s">
        <v>548</v>
      </c>
      <c r="G391" s="208" t="s">
        <v>179</v>
      </c>
      <c r="H391" s="209">
        <v>57</v>
      </c>
      <c r="I391" s="210"/>
      <c r="J391" s="211">
        <f>ROUND(I391*H391,2)</f>
        <v>0</v>
      </c>
      <c r="K391" s="207" t="s">
        <v>140</v>
      </c>
      <c r="L391" s="45"/>
      <c r="M391" s="212" t="s">
        <v>19</v>
      </c>
      <c r="N391" s="213" t="s">
        <v>43</v>
      </c>
      <c r="O391" s="85"/>
      <c r="P391" s="214">
        <f>O391*H391</f>
        <v>0</v>
      </c>
      <c r="Q391" s="214">
        <v>0.00106</v>
      </c>
      <c r="R391" s="214">
        <f>Q391*H391</f>
        <v>0.060419999999999995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153</v>
      </c>
      <c r="AT391" s="216" t="s">
        <v>136</v>
      </c>
      <c r="AU391" s="216" t="s">
        <v>82</v>
      </c>
      <c r="AY391" s="18" t="s">
        <v>133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80</v>
      </c>
      <c r="BK391" s="217">
        <f>ROUND(I391*H391,2)</f>
        <v>0</v>
      </c>
      <c r="BL391" s="18" t="s">
        <v>153</v>
      </c>
      <c r="BM391" s="216" t="s">
        <v>549</v>
      </c>
    </row>
    <row r="392" spans="1:47" s="2" customFormat="1" ht="12">
      <c r="A392" s="39"/>
      <c r="B392" s="40"/>
      <c r="C392" s="41"/>
      <c r="D392" s="218" t="s">
        <v>143</v>
      </c>
      <c r="E392" s="41"/>
      <c r="F392" s="219" t="s">
        <v>550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143</v>
      </c>
      <c r="AU392" s="18" t="s">
        <v>82</v>
      </c>
    </row>
    <row r="393" spans="1:51" s="13" customFormat="1" ht="12">
      <c r="A393" s="13"/>
      <c r="B393" s="223"/>
      <c r="C393" s="224"/>
      <c r="D393" s="225" t="s">
        <v>145</v>
      </c>
      <c r="E393" s="226" t="s">
        <v>19</v>
      </c>
      <c r="F393" s="227" t="s">
        <v>551</v>
      </c>
      <c r="G393" s="224"/>
      <c r="H393" s="228">
        <v>57</v>
      </c>
      <c r="I393" s="229"/>
      <c r="J393" s="224"/>
      <c r="K393" s="224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145</v>
      </c>
      <c r="AU393" s="234" t="s">
        <v>82</v>
      </c>
      <c r="AV393" s="13" t="s">
        <v>82</v>
      </c>
      <c r="AW393" s="13" t="s">
        <v>33</v>
      </c>
      <c r="AX393" s="13" t="s">
        <v>80</v>
      </c>
      <c r="AY393" s="234" t="s">
        <v>133</v>
      </c>
    </row>
    <row r="394" spans="1:65" s="2" customFormat="1" ht="33" customHeight="1">
      <c r="A394" s="39"/>
      <c r="B394" s="40"/>
      <c r="C394" s="205" t="s">
        <v>552</v>
      </c>
      <c r="D394" s="205" t="s">
        <v>136</v>
      </c>
      <c r="E394" s="206" t="s">
        <v>553</v>
      </c>
      <c r="F394" s="207" t="s">
        <v>554</v>
      </c>
      <c r="G394" s="208" t="s">
        <v>139</v>
      </c>
      <c r="H394" s="209">
        <v>146.99</v>
      </c>
      <c r="I394" s="210"/>
      <c r="J394" s="211">
        <f>ROUND(I394*H394,2)</f>
        <v>0</v>
      </c>
      <c r="K394" s="207" t="s">
        <v>140</v>
      </c>
      <c r="L394" s="45"/>
      <c r="M394" s="212" t="s">
        <v>19</v>
      </c>
      <c r="N394" s="213" t="s">
        <v>43</v>
      </c>
      <c r="O394" s="85"/>
      <c r="P394" s="214">
        <f>O394*H394</f>
        <v>0</v>
      </c>
      <c r="Q394" s="214">
        <v>0.00661</v>
      </c>
      <c r="R394" s="214">
        <f>Q394*H394</f>
        <v>0.9716039000000001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153</v>
      </c>
      <c r="AT394" s="216" t="s">
        <v>136</v>
      </c>
      <c r="AU394" s="216" t="s">
        <v>82</v>
      </c>
      <c r="AY394" s="18" t="s">
        <v>133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80</v>
      </c>
      <c r="BK394" s="217">
        <f>ROUND(I394*H394,2)</f>
        <v>0</v>
      </c>
      <c r="BL394" s="18" t="s">
        <v>153</v>
      </c>
      <c r="BM394" s="216" t="s">
        <v>555</v>
      </c>
    </row>
    <row r="395" spans="1:47" s="2" customFormat="1" ht="12">
      <c r="A395" s="39"/>
      <c r="B395" s="40"/>
      <c r="C395" s="41"/>
      <c r="D395" s="218" t="s">
        <v>143</v>
      </c>
      <c r="E395" s="41"/>
      <c r="F395" s="219" t="s">
        <v>556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143</v>
      </c>
      <c r="AU395" s="18" t="s">
        <v>82</v>
      </c>
    </row>
    <row r="396" spans="1:51" s="13" customFormat="1" ht="12">
      <c r="A396" s="13"/>
      <c r="B396" s="223"/>
      <c r="C396" s="224"/>
      <c r="D396" s="225" t="s">
        <v>145</v>
      </c>
      <c r="E396" s="226" t="s">
        <v>19</v>
      </c>
      <c r="F396" s="227" t="s">
        <v>202</v>
      </c>
      <c r="G396" s="224"/>
      <c r="H396" s="228">
        <v>30.1</v>
      </c>
      <c r="I396" s="229"/>
      <c r="J396" s="224"/>
      <c r="K396" s="224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145</v>
      </c>
      <c r="AU396" s="234" t="s">
        <v>82</v>
      </c>
      <c r="AV396" s="13" t="s">
        <v>82</v>
      </c>
      <c r="AW396" s="13" t="s">
        <v>33</v>
      </c>
      <c r="AX396" s="13" t="s">
        <v>72</v>
      </c>
      <c r="AY396" s="234" t="s">
        <v>133</v>
      </c>
    </row>
    <row r="397" spans="1:51" s="13" customFormat="1" ht="12">
      <c r="A397" s="13"/>
      <c r="B397" s="223"/>
      <c r="C397" s="224"/>
      <c r="D397" s="225" t="s">
        <v>145</v>
      </c>
      <c r="E397" s="226" t="s">
        <v>19</v>
      </c>
      <c r="F397" s="227" t="s">
        <v>203</v>
      </c>
      <c r="G397" s="224"/>
      <c r="H397" s="228">
        <v>33.06</v>
      </c>
      <c r="I397" s="229"/>
      <c r="J397" s="224"/>
      <c r="K397" s="224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145</v>
      </c>
      <c r="AU397" s="234" t="s">
        <v>82</v>
      </c>
      <c r="AV397" s="13" t="s">
        <v>82</v>
      </c>
      <c r="AW397" s="13" t="s">
        <v>33</v>
      </c>
      <c r="AX397" s="13" t="s">
        <v>72</v>
      </c>
      <c r="AY397" s="234" t="s">
        <v>133</v>
      </c>
    </row>
    <row r="398" spans="1:51" s="13" customFormat="1" ht="12">
      <c r="A398" s="13"/>
      <c r="B398" s="223"/>
      <c r="C398" s="224"/>
      <c r="D398" s="225" t="s">
        <v>145</v>
      </c>
      <c r="E398" s="226" t="s">
        <v>19</v>
      </c>
      <c r="F398" s="227" t="s">
        <v>204</v>
      </c>
      <c r="G398" s="224"/>
      <c r="H398" s="228">
        <v>42.45</v>
      </c>
      <c r="I398" s="229"/>
      <c r="J398" s="224"/>
      <c r="K398" s="224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145</v>
      </c>
      <c r="AU398" s="234" t="s">
        <v>82</v>
      </c>
      <c r="AV398" s="13" t="s">
        <v>82</v>
      </c>
      <c r="AW398" s="13" t="s">
        <v>33</v>
      </c>
      <c r="AX398" s="13" t="s">
        <v>72</v>
      </c>
      <c r="AY398" s="234" t="s">
        <v>133</v>
      </c>
    </row>
    <row r="399" spans="1:51" s="13" customFormat="1" ht="12">
      <c r="A399" s="13"/>
      <c r="B399" s="223"/>
      <c r="C399" s="224"/>
      <c r="D399" s="225" t="s">
        <v>145</v>
      </c>
      <c r="E399" s="226" t="s">
        <v>19</v>
      </c>
      <c r="F399" s="227" t="s">
        <v>205</v>
      </c>
      <c r="G399" s="224"/>
      <c r="H399" s="228">
        <v>22.9</v>
      </c>
      <c r="I399" s="229"/>
      <c r="J399" s="224"/>
      <c r="K399" s="224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145</v>
      </c>
      <c r="AU399" s="234" t="s">
        <v>82</v>
      </c>
      <c r="AV399" s="13" t="s">
        <v>82</v>
      </c>
      <c r="AW399" s="13" t="s">
        <v>33</v>
      </c>
      <c r="AX399" s="13" t="s">
        <v>72</v>
      </c>
      <c r="AY399" s="234" t="s">
        <v>133</v>
      </c>
    </row>
    <row r="400" spans="1:51" s="13" customFormat="1" ht="12">
      <c r="A400" s="13"/>
      <c r="B400" s="223"/>
      <c r="C400" s="224"/>
      <c r="D400" s="225" t="s">
        <v>145</v>
      </c>
      <c r="E400" s="226" t="s">
        <v>19</v>
      </c>
      <c r="F400" s="227" t="s">
        <v>469</v>
      </c>
      <c r="G400" s="224"/>
      <c r="H400" s="228">
        <v>6.2</v>
      </c>
      <c r="I400" s="229"/>
      <c r="J400" s="224"/>
      <c r="K400" s="224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145</v>
      </c>
      <c r="AU400" s="234" t="s">
        <v>82</v>
      </c>
      <c r="AV400" s="13" t="s">
        <v>82</v>
      </c>
      <c r="AW400" s="13" t="s">
        <v>33</v>
      </c>
      <c r="AX400" s="13" t="s">
        <v>72</v>
      </c>
      <c r="AY400" s="234" t="s">
        <v>133</v>
      </c>
    </row>
    <row r="401" spans="1:51" s="13" customFormat="1" ht="12">
      <c r="A401" s="13"/>
      <c r="B401" s="223"/>
      <c r="C401" s="224"/>
      <c r="D401" s="225" t="s">
        <v>145</v>
      </c>
      <c r="E401" s="226" t="s">
        <v>19</v>
      </c>
      <c r="F401" s="227" t="s">
        <v>470</v>
      </c>
      <c r="G401" s="224"/>
      <c r="H401" s="228">
        <v>5.28</v>
      </c>
      <c r="I401" s="229"/>
      <c r="J401" s="224"/>
      <c r="K401" s="224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145</v>
      </c>
      <c r="AU401" s="234" t="s">
        <v>82</v>
      </c>
      <c r="AV401" s="13" t="s">
        <v>82</v>
      </c>
      <c r="AW401" s="13" t="s">
        <v>33</v>
      </c>
      <c r="AX401" s="13" t="s">
        <v>72</v>
      </c>
      <c r="AY401" s="234" t="s">
        <v>133</v>
      </c>
    </row>
    <row r="402" spans="1:51" s="14" customFormat="1" ht="12">
      <c r="A402" s="14"/>
      <c r="B402" s="235"/>
      <c r="C402" s="236"/>
      <c r="D402" s="225" t="s">
        <v>145</v>
      </c>
      <c r="E402" s="237" t="s">
        <v>19</v>
      </c>
      <c r="F402" s="238" t="s">
        <v>150</v>
      </c>
      <c r="G402" s="236"/>
      <c r="H402" s="239">
        <v>139.99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145</v>
      </c>
      <c r="AU402" s="245" t="s">
        <v>82</v>
      </c>
      <c r="AV402" s="14" t="s">
        <v>141</v>
      </c>
      <c r="AW402" s="14" t="s">
        <v>33</v>
      </c>
      <c r="AX402" s="14" t="s">
        <v>80</v>
      </c>
      <c r="AY402" s="245" t="s">
        <v>133</v>
      </c>
    </row>
    <row r="403" spans="1:51" s="13" customFormat="1" ht="12">
      <c r="A403" s="13"/>
      <c r="B403" s="223"/>
      <c r="C403" s="224"/>
      <c r="D403" s="225" t="s">
        <v>145</v>
      </c>
      <c r="E403" s="224"/>
      <c r="F403" s="227" t="s">
        <v>557</v>
      </c>
      <c r="G403" s="224"/>
      <c r="H403" s="228">
        <v>146.99</v>
      </c>
      <c r="I403" s="229"/>
      <c r="J403" s="224"/>
      <c r="K403" s="224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145</v>
      </c>
      <c r="AU403" s="234" t="s">
        <v>82</v>
      </c>
      <c r="AV403" s="13" t="s">
        <v>82</v>
      </c>
      <c r="AW403" s="13" t="s">
        <v>4</v>
      </c>
      <c r="AX403" s="13" t="s">
        <v>80</v>
      </c>
      <c r="AY403" s="234" t="s">
        <v>133</v>
      </c>
    </row>
    <row r="404" spans="1:65" s="2" customFormat="1" ht="33" customHeight="1">
      <c r="A404" s="39"/>
      <c r="B404" s="40"/>
      <c r="C404" s="205" t="s">
        <v>558</v>
      </c>
      <c r="D404" s="205" t="s">
        <v>136</v>
      </c>
      <c r="E404" s="206" t="s">
        <v>559</v>
      </c>
      <c r="F404" s="207" t="s">
        <v>560</v>
      </c>
      <c r="G404" s="208" t="s">
        <v>139</v>
      </c>
      <c r="H404" s="209">
        <v>84.011</v>
      </c>
      <c r="I404" s="210"/>
      <c r="J404" s="211">
        <f>ROUND(I404*H404,2)</f>
        <v>0</v>
      </c>
      <c r="K404" s="207" t="s">
        <v>140</v>
      </c>
      <c r="L404" s="45"/>
      <c r="M404" s="212" t="s">
        <v>19</v>
      </c>
      <c r="N404" s="213" t="s">
        <v>43</v>
      </c>
      <c r="O404" s="85"/>
      <c r="P404" s="214">
        <f>O404*H404</f>
        <v>0</v>
      </c>
      <c r="Q404" s="214">
        <v>0.00661</v>
      </c>
      <c r="R404" s="214">
        <f>Q404*H404</f>
        <v>0.55531271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153</v>
      </c>
      <c r="AT404" s="216" t="s">
        <v>136</v>
      </c>
      <c r="AU404" s="216" t="s">
        <v>82</v>
      </c>
      <c r="AY404" s="18" t="s">
        <v>133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80</v>
      </c>
      <c r="BK404" s="217">
        <f>ROUND(I404*H404,2)</f>
        <v>0</v>
      </c>
      <c r="BL404" s="18" t="s">
        <v>153</v>
      </c>
      <c r="BM404" s="216" t="s">
        <v>561</v>
      </c>
    </row>
    <row r="405" spans="1:47" s="2" customFormat="1" ht="12">
      <c r="A405" s="39"/>
      <c r="B405" s="40"/>
      <c r="C405" s="41"/>
      <c r="D405" s="218" t="s">
        <v>143</v>
      </c>
      <c r="E405" s="41"/>
      <c r="F405" s="219" t="s">
        <v>562</v>
      </c>
      <c r="G405" s="41"/>
      <c r="H405" s="41"/>
      <c r="I405" s="220"/>
      <c r="J405" s="41"/>
      <c r="K405" s="41"/>
      <c r="L405" s="45"/>
      <c r="M405" s="221"/>
      <c r="N405" s="222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143</v>
      </c>
      <c r="AU405" s="18" t="s">
        <v>82</v>
      </c>
    </row>
    <row r="406" spans="1:51" s="13" customFormat="1" ht="12">
      <c r="A406" s="13"/>
      <c r="B406" s="223"/>
      <c r="C406" s="224"/>
      <c r="D406" s="225" t="s">
        <v>145</v>
      </c>
      <c r="E406" s="226" t="s">
        <v>19</v>
      </c>
      <c r="F406" s="227" t="s">
        <v>207</v>
      </c>
      <c r="G406" s="224"/>
      <c r="H406" s="228">
        <v>25.47</v>
      </c>
      <c r="I406" s="229"/>
      <c r="J406" s="224"/>
      <c r="K406" s="224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145</v>
      </c>
      <c r="AU406" s="234" t="s">
        <v>82</v>
      </c>
      <c r="AV406" s="13" t="s">
        <v>82</v>
      </c>
      <c r="AW406" s="13" t="s">
        <v>33</v>
      </c>
      <c r="AX406" s="13" t="s">
        <v>72</v>
      </c>
      <c r="AY406" s="234" t="s">
        <v>133</v>
      </c>
    </row>
    <row r="407" spans="1:51" s="13" customFormat="1" ht="12">
      <c r="A407" s="13"/>
      <c r="B407" s="223"/>
      <c r="C407" s="224"/>
      <c r="D407" s="225" t="s">
        <v>145</v>
      </c>
      <c r="E407" s="226" t="s">
        <v>19</v>
      </c>
      <c r="F407" s="227" t="s">
        <v>208</v>
      </c>
      <c r="G407" s="224"/>
      <c r="H407" s="228">
        <v>19.12</v>
      </c>
      <c r="I407" s="229"/>
      <c r="J407" s="224"/>
      <c r="K407" s="224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145</v>
      </c>
      <c r="AU407" s="234" t="s">
        <v>82</v>
      </c>
      <c r="AV407" s="13" t="s">
        <v>82</v>
      </c>
      <c r="AW407" s="13" t="s">
        <v>33</v>
      </c>
      <c r="AX407" s="13" t="s">
        <v>72</v>
      </c>
      <c r="AY407" s="234" t="s">
        <v>133</v>
      </c>
    </row>
    <row r="408" spans="1:51" s="13" customFormat="1" ht="12">
      <c r="A408" s="13"/>
      <c r="B408" s="223"/>
      <c r="C408" s="224"/>
      <c r="D408" s="225" t="s">
        <v>145</v>
      </c>
      <c r="E408" s="226" t="s">
        <v>19</v>
      </c>
      <c r="F408" s="227" t="s">
        <v>209</v>
      </c>
      <c r="G408" s="224"/>
      <c r="H408" s="228">
        <v>15.92</v>
      </c>
      <c r="I408" s="229"/>
      <c r="J408" s="224"/>
      <c r="K408" s="224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145</v>
      </c>
      <c r="AU408" s="234" t="s">
        <v>82</v>
      </c>
      <c r="AV408" s="13" t="s">
        <v>82</v>
      </c>
      <c r="AW408" s="13" t="s">
        <v>33</v>
      </c>
      <c r="AX408" s="13" t="s">
        <v>72</v>
      </c>
      <c r="AY408" s="234" t="s">
        <v>133</v>
      </c>
    </row>
    <row r="409" spans="1:51" s="13" customFormat="1" ht="12">
      <c r="A409" s="13"/>
      <c r="B409" s="223"/>
      <c r="C409" s="224"/>
      <c r="D409" s="225" t="s">
        <v>145</v>
      </c>
      <c r="E409" s="226" t="s">
        <v>19</v>
      </c>
      <c r="F409" s="227" t="s">
        <v>210</v>
      </c>
      <c r="G409" s="224"/>
      <c r="H409" s="228">
        <v>19.5</v>
      </c>
      <c r="I409" s="229"/>
      <c r="J409" s="224"/>
      <c r="K409" s="224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145</v>
      </c>
      <c r="AU409" s="234" t="s">
        <v>82</v>
      </c>
      <c r="AV409" s="13" t="s">
        <v>82</v>
      </c>
      <c r="AW409" s="13" t="s">
        <v>33</v>
      </c>
      <c r="AX409" s="13" t="s">
        <v>72</v>
      </c>
      <c r="AY409" s="234" t="s">
        <v>133</v>
      </c>
    </row>
    <row r="410" spans="1:51" s="14" customFormat="1" ht="12">
      <c r="A410" s="14"/>
      <c r="B410" s="235"/>
      <c r="C410" s="236"/>
      <c r="D410" s="225" t="s">
        <v>145</v>
      </c>
      <c r="E410" s="237" t="s">
        <v>19</v>
      </c>
      <c r="F410" s="238" t="s">
        <v>150</v>
      </c>
      <c r="G410" s="236"/>
      <c r="H410" s="239">
        <v>80.01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145</v>
      </c>
      <c r="AU410" s="245" t="s">
        <v>82</v>
      </c>
      <c r="AV410" s="14" t="s">
        <v>141</v>
      </c>
      <c r="AW410" s="14" t="s">
        <v>33</v>
      </c>
      <c r="AX410" s="14" t="s">
        <v>80</v>
      </c>
      <c r="AY410" s="245" t="s">
        <v>133</v>
      </c>
    </row>
    <row r="411" spans="1:51" s="13" customFormat="1" ht="12">
      <c r="A411" s="13"/>
      <c r="B411" s="223"/>
      <c r="C411" s="224"/>
      <c r="D411" s="225" t="s">
        <v>145</v>
      </c>
      <c r="E411" s="224"/>
      <c r="F411" s="227" t="s">
        <v>563</v>
      </c>
      <c r="G411" s="224"/>
      <c r="H411" s="228">
        <v>84.011</v>
      </c>
      <c r="I411" s="229"/>
      <c r="J411" s="224"/>
      <c r="K411" s="224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145</v>
      </c>
      <c r="AU411" s="234" t="s">
        <v>82</v>
      </c>
      <c r="AV411" s="13" t="s">
        <v>82</v>
      </c>
      <c r="AW411" s="13" t="s">
        <v>4</v>
      </c>
      <c r="AX411" s="13" t="s">
        <v>80</v>
      </c>
      <c r="AY411" s="234" t="s">
        <v>133</v>
      </c>
    </row>
    <row r="412" spans="1:65" s="2" customFormat="1" ht="24.15" customHeight="1">
      <c r="A412" s="39"/>
      <c r="B412" s="40"/>
      <c r="C412" s="205" t="s">
        <v>564</v>
      </c>
      <c r="D412" s="205" t="s">
        <v>136</v>
      </c>
      <c r="E412" s="206" t="s">
        <v>565</v>
      </c>
      <c r="F412" s="207" t="s">
        <v>566</v>
      </c>
      <c r="G412" s="208" t="s">
        <v>179</v>
      </c>
      <c r="H412" s="209">
        <v>5.9</v>
      </c>
      <c r="I412" s="210"/>
      <c r="J412" s="211">
        <f>ROUND(I412*H412,2)</f>
        <v>0</v>
      </c>
      <c r="K412" s="207" t="s">
        <v>140</v>
      </c>
      <c r="L412" s="45"/>
      <c r="M412" s="212" t="s">
        <v>19</v>
      </c>
      <c r="N412" s="213" t="s">
        <v>43</v>
      </c>
      <c r="O412" s="85"/>
      <c r="P412" s="214">
        <f>O412*H412</f>
        <v>0</v>
      </c>
      <c r="Q412" s="214">
        <v>0.00422</v>
      </c>
      <c r="R412" s="214">
        <f>Q412*H412</f>
        <v>0.024898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153</v>
      </c>
      <c r="AT412" s="216" t="s">
        <v>136</v>
      </c>
      <c r="AU412" s="216" t="s">
        <v>82</v>
      </c>
      <c r="AY412" s="18" t="s">
        <v>133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80</v>
      </c>
      <c r="BK412" s="217">
        <f>ROUND(I412*H412,2)</f>
        <v>0</v>
      </c>
      <c r="BL412" s="18" t="s">
        <v>153</v>
      </c>
      <c r="BM412" s="216" t="s">
        <v>567</v>
      </c>
    </row>
    <row r="413" spans="1:47" s="2" customFormat="1" ht="12">
      <c r="A413" s="39"/>
      <c r="B413" s="40"/>
      <c r="C413" s="41"/>
      <c r="D413" s="218" t="s">
        <v>143</v>
      </c>
      <c r="E413" s="41"/>
      <c r="F413" s="219" t="s">
        <v>568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143</v>
      </c>
      <c r="AU413" s="18" t="s">
        <v>82</v>
      </c>
    </row>
    <row r="414" spans="1:51" s="13" customFormat="1" ht="12">
      <c r="A414" s="13"/>
      <c r="B414" s="223"/>
      <c r="C414" s="224"/>
      <c r="D414" s="225" t="s">
        <v>145</v>
      </c>
      <c r="E414" s="226" t="s">
        <v>19</v>
      </c>
      <c r="F414" s="227" t="s">
        <v>569</v>
      </c>
      <c r="G414" s="224"/>
      <c r="H414" s="228">
        <v>1.4</v>
      </c>
      <c r="I414" s="229"/>
      <c r="J414" s="224"/>
      <c r="K414" s="224"/>
      <c r="L414" s="230"/>
      <c r="M414" s="231"/>
      <c r="N414" s="232"/>
      <c r="O414" s="232"/>
      <c r="P414" s="232"/>
      <c r="Q414" s="232"/>
      <c r="R414" s="232"/>
      <c r="S414" s="232"/>
      <c r="T414" s="23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4" t="s">
        <v>145</v>
      </c>
      <c r="AU414" s="234" t="s">
        <v>82</v>
      </c>
      <c r="AV414" s="13" t="s">
        <v>82</v>
      </c>
      <c r="AW414" s="13" t="s">
        <v>33</v>
      </c>
      <c r="AX414" s="13" t="s">
        <v>72</v>
      </c>
      <c r="AY414" s="234" t="s">
        <v>133</v>
      </c>
    </row>
    <row r="415" spans="1:51" s="13" customFormat="1" ht="12">
      <c r="A415" s="13"/>
      <c r="B415" s="223"/>
      <c r="C415" s="224"/>
      <c r="D415" s="225" t="s">
        <v>145</v>
      </c>
      <c r="E415" s="226" t="s">
        <v>19</v>
      </c>
      <c r="F415" s="227" t="s">
        <v>570</v>
      </c>
      <c r="G415" s="224"/>
      <c r="H415" s="228">
        <v>2</v>
      </c>
      <c r="I415" s="229"/>
      <c r="J415" s="224"/>
      <c r="K415" s="224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145</v>
      </c>
      <c r="AU415" s="234" t="s">
        <v>82</v>
      </c>
      <c r="AV415" s="13" t="s">
        <v>82</v>
      </c>
      <c r="AW415" s="13" t="s">
        <v>33</v>
      </c>
      <c r="AX415" s="13" t="s">
        <v>72</v>
      </c>
      <c r="AY415" s="234" t="s">
        <v>133</v>
      </c>
    </row>
    <row r="416" spans="1:51" s="13" customFormat="1" ht="12">
      <c r="A416" s="13"/>
      <c r="B416" s="223"/>
      <c r="C416" s="224"/>
      <c r="D416" s="225" t="s">
        <v>145</v>
      </c>
      <c r="E416" s="226" t="s">
        <v>19</v>
      </c>
      <c r="F416" s="227" t="s">
        <v>571</v>
      </c>
      <c r="G416" s="224"/>
      <c r="H416" s="228">
        <v>2.5</v>
      </c>
      <c r="I416" s="229"/>
      <c r="J416" s="224"/>
      <c r="K416" s="224"/>
      <c r="L416" s="230"/>
      <c r="M416" s="231"/>
      <c r="N416" s="232"/>
      <c r="O416" s="232"/>
      <c r="P416" s="232"/>
      <c r="Q416" s="232"/>
      <c r="R416" s="232"/>
      <c r="S416" s="232"/>
      <c r="T416" s="23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4" t="s">
        <v>145</v>
      </c>
      <c r="AU416" s="234" t="s">
        <v>82</v>
      </c>
      <c r="AV416" s="13" t="s">
        <v>82</v>
      </c>
      <c r="AW416" s="13" t="s">
        <v>33</v>
      </c>
      <c r="AX416" s="13" t="s">
        <v>72</v>
      </c>
      <c r="AY416" s="234" t="s">
        <v>133</v>
      </c>
    </row>
    <row r="417" spans="1:51" s="14" customFormat="1" ht="12">
      <c r="A417" s="14"/>
      <c r="B417" s="235"/>
      <c r="C417" s="236"/>
      <c r="D417" s="225" t="s">
        <v>145</v>
      </c>
      <c r="E417" s="237" t="s">
        <v>19</v>
      </c>
      <c r="F417" s="238" t="s">
        <v>150</v>
      </c>
      <c r="G417" s="236"/>
      <c r="H417" s="239">
        <v>5.9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145</v>
      </c>
      <c r="AU417" s="245" t="s">
        <v>82</v>
      </c>
      <c r="AV417" s="14" t="s">
        <v>141</v>
      </c>
      <c r="AW417" s="14" t="s">
        <v>33</v>
      </c>
      <c r="AX417" s="14" t="s">
        <v>80</v>
      </c>
      <c r="AY417" s="245" t="s">
        <v>133</v>
      </c>
    </row>
    <row r="418" spans="1:65" s="2" customFormat="1" ht="24.15" customHeight="1">
      <c r="A418" s="39"/>
      <c r="B418" s="40"/>
      <c r="C418" s="205" t="s">
        <v>572</v>
      </c>
      <c r="D418" s="205" t="s">
        <v>136</v>
      </c>
      <c r="E418" s="206" t="s">
        <v>573</v>
      </c>
      <c r="F418" s="207" t="s">
        <v>574</v>
      </c>
      <c r="G418" s="208" t="s">
        <v>179</v>
      </c>
      <c r="H418" s="209">
        <v>16.8</v>
      </c>
      <c r="I418" s="210"/>
      <c r="J418" s="211">
        <f>ROUND(I418*H418,2)</f>
        <v>0</v>
      </c>
      <c r="K418" s="207" t="s">
        <v>140</v>
      </c>
      <c r="L418" s="45"/>
      <c r="M418" s="212" t="s">
        <v>19</v>
      </c>
      <c r="N418" s="213" t="s">
        <v>43</v>
      </c>
      <c r="O418" s="85"/>
      <c r="P418" s="214">
        <f>O418*H418</f>
        <v>0</v>
      </c>
      <c r="Q418" s="214">
        <v>0.00223</v>
      </c>
      <c r="R418" s="214">
        <f>Q418*H418</f>
        <v>0.037464000000000004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153</v>
      </c>
      <c r="AT418" s="216" t="s">
        <v>136</v>
      </c>
      <c r="AU418" s="216" t="s">
        <v>82</v>
      </c>
      <c r="AY418" s="18" t="s">
        <v>133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80</v>
      </c>
      <c r="BK418" s="217">
        <f>ROUND(I418*H418,2)</f>
        <v>0</v>
      </c>
      <c r="BL418" s="18" t="s">
        <v>153</v>
      </c>
      <c r="BM418" s="216" t="s">
        <v>575</v>
      </c>
    </row>
    <row r="419" spans="1:47" s="2" customFormat="1" ht="12">
      <c r="A419" s="39"/>
      <c r="B419" s="40"/>
      <c r="C419" s="41"/>
      <c r="D419" s="218" t="s">
        <v>143</v>
      </c>
      <c r="E419" s="41"/>
      <c r="F419" s="219" t="s">
        <v>576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143</v>
      </c>
      <c r="AU419" s="18" t="s">
        <v>82</v>
      </c>
    </row>
    <row r="420" spans="1:51" s="13" customFormat="1" ht="12">
      <c r="A420" s="13"/>
      <c r="B420" s="223"/>
      <c r="C420" s="224"/>
      <c r="D420" s="225" t="s">
        <v>145</v>
      </c>
      <c r="E420" s="226" t="s">
        <v>19</v>
      </c>
      <c r="F420" s="227" t="s">
        <v>577</v>
      </c>
      <c r="G420" s="224"/>
      <c r="H420" s="228">
        <v>11.2</v>
      </c>
      <c r="I420" s="229"/>
      <c r="J420" s="224"/>
      <c r="K420" s="224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145</v>
      </c>
      <c r="AU420" s="234" t="s">
        <v>82</v>
      </c>
      <c r="AV420" s="13" t="s">
        <v>82</v>
      </c>
      <c r="AW420" s="13" t="s">
        <v>33</v>
      </c>
      <c r="AX420" s="13" t="s">
        <v>72</v>
      </c>
      <c r="AY420" s="234" t="s">
        <v>133</v>
      </c>
    </row>
    <row r="421" spans="1:51" s="13" customFormat="1" ht="12">
      <c r="A421" s="13"/>
      <c r="B421" s="223"/>
      <c r="C421" s="224"/>
      <c r="D421" s="225" t="s">
        <v>145</v>
      </c>
      <c r="E421" s="226" t="s">
        <v>19</v>
      </c>
      <c r="F421" s="227" t="s">
        <v>578</v>
      </c>
      <c r="G421" s="224"/>
      <c r="H421" s="228">
        <v>2.8</v>
      </c>
      <c r="I421" s="229"/>
      <c r="J421" s="224"/>
      <c r="K421" s="224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145</v>
      </c>
      <c r="AU421" s="234" t="s">
        <v>82</v>
      </c>
      <c r="AV421" s="13" t="s">
        <v>82</v>
      </c>
      <c r="AW421" s="13" t="s">
        <v>33</v>
      </c>
      <c r="AX421" s="13" t="s">
        <v>72</v>
      </c>
      <c r="AY421" s="234" t="s">
        <v>133</v>
      </c>
    </row>
    <row r="422" spans="1:51" s="13" customFormat="1" ht="12">
      <c r="A422" s="13"/>
      <c r="B422" s="223"/>
      <c r="C422" s="224"/>
      <c r="D422" s="225" t="s">
        <v>145</v>
      </c>
      <c r="E422" s="226" t="s">
        <v>19</v>
      </c>
      <c r="F422" s="227" t="s">
        <v>579</v>
      </c>
      <c r="G422" s="224"/>
      <c r="H422" s="228">
        <v>2.8</v>
      </c>
      <c r="I422" s="229"/>
      <c r="J422" s="224"/>
      <c r="K422" s="224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145</v>
      </c>
      <c r="AU422" s="234" t="s">
        <v>82</v>
      </c>
      <c r="AV422" s="13" t="s">
        <v>82</v>
      </c>
      <c r="AW422" s="13" t="s">
        <v>33</v>
      </c>
      <c r="AX422" s="13" t="s">
        <v>72</v>
      </c>
      <c r="AY422" s="234" t="s">
        <v>133</v>
      </c>
    </row>
    <row r="423" spans="1:51" s="14" customFormat="1" ht="12">
      <c r="A423" s="14"/>
      <c r="B423" s="235"/>
      <c r="C423" s="236"/>
      <c r="D423" s="225" t="s">
        <v>145</v>
      </c>
      <c r="E423" s="237" t="s">
        <v>19</v>
      </c>
      <c r="F423" s="238" t="s">
        <v>150</v>
      </c>
      <c r="G423" s="236"/>
      <c r="H423" s="239">
        <v>16.8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145</v>
      </c>
      <c r="AU423" s="245" t="s">
        <v>82</v>
      </c>
      <c r="AV423" s="14" t="s">
        <v>141</v>
      </c>
      <c r="AW423" s="14" t="s">
        <v>33</v>
      </c>
      <c r="AX423" s="14" t="s">
        <v>80</v>
      </c>
      <c r="AY423" s="245" t="s">
        <v>133</v>
      </c>
    </row>
    <row r="424" spans="1:65" s="2" customFormat="1" ht="16.5" customHeight="1">
      <c r="A424" s="39"/>
      <c r="B424" s="40"/>
      <c r="C424" s="205" t="s">
        <v>580</v>
      </c>
      <c r="D424" s="205" t="s">
        <v>136</v>
      </c>
      <c r="E424" s="206" t="s">
        <v>581</v>
      </c>
      <c r="F424" s="207" t="s">
        <v>582</v>
      </c>
      <c r="G424" s="208" t="s">
        <v>179</v>
      </c>
      <c r="H424" s="209">
        <v>20.8</v>
      </c>
      <c r="I424" s="210"/>
      <c r="J424" s="211">
        <f>ROUND(I424*H424,2)</f>
        <v>0</v>
      </c>
      <c r="K424" s="207" t="s">
        <v>140</v>
      </c>
      <c r="L424" s="45"/>
      <c r="M424" s="212" t="s">
        <v>19</v>
      </c>
      <c r="N424" s="213" t="s">
        <v>43</v>
      </c>
      <c r="O424" s="85"/>
      <c r="P424" s="214">
        <f>O424*H424</f>
        <v>0</v>
      </c>
      <c r="Q424" s="214">
        <v>0.00434</v>
      </c>
      <c r="R424" s="214">
        <f>Q424*H424</f>
        <v>0.090272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153</v>
      </c>
      <c r="AT424" s="216" t="s">
        <v>136</v>
      </c>
      <c r="AU424" s="216" t="s">
        <v>82</v>
      </c>
      <c r="AY424" s="18" t="s">
        <v>133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80</v>
      </c>
      <c r="BK424" s="217">
        <f>ROUND(I424*H424,2)</f>
        <v>0</v>
      </c>
      <c r="BL424" s="18" t="s">
        <v>153</v>
      </c>
      <c r="BM424" s="216" t="s">
        <v>583</v>
      </c>
    </row>
    <row r="425" spans="1:47" s="2" customFormat="1" ht="12">
      <c r="A425" s="39"/>
      <c r="B425" s="40"/>
      <c r="C425" s="41"/>
      <c r="D425" s="218" t="s">
        <v>143</v>
      </c>
      <c r="E425" s="41"/>
      <c r="F425" s="219" t="s">
        <v>584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143</v>
      </c>
      <c r="AU425" s="18" t="s">
        <v>82</v>
      </c>
    </row>
    <row r="426" spans="1:51" s="13" customFormat="1" ht="12">
      <c r="A426" s="13"/>
      <c r="B426" s="223"/>
      <c r="C426" s="224"/>
      <c r="D426" s="225" t="s">
        <v>145</v>
      </c>
      <c r="E426" s="226" t="s">
        <v>19</v>
      </c>
      <c r="F426" s="227" t="s">
        <v>585</v>
      </c>
      <c r="G426" s="224"/>
      <c r="H426" s="228">
        <v>13.6</v>
      </c>
      <c r="I426" s="229"/>
      <c r="J426" s="224"/>
      <c r="K426" s="224"/>
      <c r="L426" s="230"/>
      <c r="M426" s="231"/>
      <c r="N426" s="232"/>
      <c r="O426" s="232"/>
      <c r="P426" s="232"/>
      <c r="Q426" s="232"/>
      <c r="R426" s="232"/>
      <c r="S426" s="232"/>
      <c r="T426" s="23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4" t="s">
        <v>145</v>
      </c>
      <c r="AU426" s="234" t="s">
        <v>82</v>
      </c>
      <c r="AV426" s="13" t="s">
        <v>82</v>
      </c>
      <c r="AW426" s="13" t="s">
        <v>33</v>
      </c>
      <c r="AX426" s="13" t="s">
        <v>72</v>
      </c>
      <c r="AY426" s="234" t="s">
        <v>133</v>
      </c>
    </row>
    <row r="427" spans="1:51" s="13" customFormat="1" ht="12">
      <c r="A427" s="13"/>
      <c r="B427" s="223"/>
      <c r="C427" s="224"/>
      <c r="D427" s="225" t="s">
        <v>145</v>
      </c>
      <c r="E427" s="226" t="s">
        <v>19</v>
      </c>
      <c r="F427" s="227" t="s">
        <v>586</v>
      </c>
      <c r="G427" s="224"/>
      <c r="H427" s="228">
        <v>2</v>
      </c>
      <c r="I427" s="229"/>
      <c r="J427" s="224"/>
      <c r="K427" s="224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145</v>
      </c>
      <c r="AU427" s="234" t="s">
        <v>82</v>
      </c>
      <c r="AV427" s="13" t="s">
        <v>82</v>
      </c>
      <c r="AW427" s="13" t="s">
        <v>33</v>
      </c>
      <c r="AX427" s="13" t="s">
        <v>72</v>
      </c>
      <c r="AY427" s="234" t="s">
        <v>133</v>
      </c>
    </row>
    <row r="428" spans="1:51" s="13" customFormat="1" ht="12">
      <c r="A428" s="13"/>
      <c r="B428" s="223"/>
      <c r="C428" s="224"/>
      <c r="D428" s="225" t="s">
        <v>145</v>
      </c>
      <c r="E428" s="226" t="s">
        <v>19</v>
      </c>
      <c r="F428" s="227" t="s">
        <v>587</v>
      </c>
      <c r="G428" s="224"/>
      <c r="H428" s="228">
        <v>5.2</v>
      </c>
      <c r="I428" s="229"/>
      <c r="J428" s="224"/>
      <c r="K428" s="224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145</v>
      </c>
      <c r="AU428" s="234" t="s">
        <v>82</v>
      </c>
      <c r="AV428" s="13" t="s">
        <v>82</v>
      </c>
      <c r="AW428" s="13" t="s">
        <v>33</v>
      </c>
      <c r="AX428" s="13" t="s">
        <v>72</v>
      </c>
      <c r="AY428" s="234" t="s">
        <v>133</v>
      </c>
    </row>
    <row r="429" spans="1:51" s="14" customFormat="1" ht="12">
      <c r="A429" s="14"/>
      <c r="B429" s="235"/>
      <c r="C429" s="236"/>
      <c r="D429" s="225" t="s">
        <v>145</v>
      </c>
      <c r="E429" s="237" t="s">
        <v>19</v>
      </c>
      <c r="F429" s="238" t="s">
        <v>150</v>
      </c>
      <c r="G429" s="236"/>
      <c r="H429" s="239">
        <v>20.8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145</v>
      </c>
      <c r="AU429" s="245" t="s">
        <v>82</v>
      </c>
      <c r="AV429" s="14" t="s">
        <v>141</v>
      </c>
      <c r="AW429" s="14" t="s">
        <v>33</v>
      </c>
      <c r="AX429" s="14" t="s">
        <v>80</v>
      </c>
      <c r="AY429" s="245" t="s">
        <v>133</v>
      </c>
    </row>
    <row r="430" spans="1:65" s="2" customFormat="1" ht="21.75" customHeight="1">
      <c r="A430" s="39"/>
      <c r="B430" s="40"/>
      <c r="C430" s="205" t="s">
        <v>588</v>
      </c>
      <c r="D430" s="205" t="s">
        <v>136</v>
      </c>
      <c r="E430" s="206" t="s">
        <v>589</v>
      </c>
      <c r="F430" s="207" t="s">
        <v>590</v>
      </c>
      <c r="G430" s="208" t="s">
        <v>179</v>
      </c>
      <c r="H430" s="209">
        <v>21.4</v>
      </c>
      <c r="I430" s="210"/>
      <c r="J430" s="211">
        <f>ROUND(I430*H430,2)</f>
        <v>0</v>
      </c>
      <c r="K430" s="207" t="s">
        <v>140</v>
      </c>
      <c r="L430" s="45"/>
      <c r="M430" s="212" t="s">
        <v>19</v>
      </c>
      <c r="N430" s="213" t="s">
        <v>43</v>
      </c>
      <c r="O430" s="85"/>
      <c r="P430" s="214">
        <f>O430*H430</f>
        <v>0</v>
      </c>
      <c r="Q430" s="214">
        <v>0.00218</v>
      </c>
      <c r="R430" s="214">
        <f>Q430*H430</f>
        <v>0.046652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153</v>
      </c>
      <c r="AT430" s="216" t="s">
        <v>136</v>
      </c>
      <c r="AU430" s="216" t="s">
        <v>82</v>
      </c>
      <c r="AY430" s="18" t="s">
        <v>133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80</v>
      </c>
      <c r="BK430" s="217">
        <f>ROUND(I430*H430,2)</f>
        <v>0</v>
      </c>
      <c r="BL430" s="18" t="s">
        <v>153</v>
      </c>
      <c r="BM430" s="216" t="s">
        <v>591</v>
      </c>
    </row>
    <row r="431" spans="1:47" s="2" customFormat="1" ht="12">
      <c r="A431" s="39"/>
      <c r="B431" s="40"/>
      <c r="C431" s="41"/>
      <c r="D431" s="218" t="s">
        <v>143</v>
      </c>
      <c r="E431" s="41"/>
      <c r="F431" s="219" t="s">
        <v>592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143</v>
      </c>
      <c r="AU431" s="18" t="s">
        <v>82</v>
      </c>
    </row>
    <row r="432" spans="1:51" s="13" customFormat="1" ht="12">
      <c r="A432" s="13"/>
      <c r="B432" s="223"/>
      <c r="C432" s="224"/>
      <c r="D432" s="225" t="s">
        <v>145</v>
      </c>
      <c r="E432" s="226" t="s">
        <v>19</v>
      </c>
      <c r="F432" s="227" t="s">
        <v>593</v>
      </c>
      <c r="G432" s="224"/>
      <c r="H432" s="228">
        <v>7.4</v>
      </c>
      <c r="I432" s="229"/>
      <c r="J432" s="224"/>
      <c r="K432" s="224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145</v>
      </c>
      <c r="AU432" s="234" t="s">
        <v>82</v>
      </c>
      <c r="AV432" s="13" t="s">
        <v>82</v>
      </c>
      <c r="AW432" s="13" t="s">
        <v>33</v>
      </c>
      <c r="AX432" s="13" t="s">
        <v>72</v>
      </c>
      <c r="AY432" s="234" t="s">
        <v>133</v>
      </c>
    </row>
    <row r="433" spans="1:51" s="13" customFormat="1" ht="12">
      <c r="A433" s="13"/>
      <c r="B433" s="223"/>
      <c r="C433" s="224"/>
      <c r="D433" s="225" t="s">
        <v>145</v>
      </c>
      <c r="E433" s="226" t="s">
        <v>19</v>
      </c>
      <c r="F433" s="227" t="s">
        <v>594</v>
      </c>
      <c r="G433" s="224"/>
      <c r="H433" s="228">
        <v>4.6</v>
      </c>
      <c r="I433" s="229"/>
      <c r="J433" s="224"/>
      <c r="K433" s="224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145</v>
      </c>
      <c r="AU433" s="234" t="s">
        <v>82</v>
      </c>
      <c r="AV433" s="13" t="s">
        <v>82</v>
      </c>
      <c r="AW433" s="13" t="s">
        <v>33</v>
      </c>
      <c r="AX433" s="13" t="s">
        <v>72</v>
      </c>
      <c r="AY433" s="234" t="s">
        <v>133</v>
      </c>
    </row>
    <row r="434" spans="1:51" s="13" customFormat="1" ht="12">
      <c r="A434" s="13"/>
      <c r="B434" s="223"/>
      <c r="C434" s="224"/>
      <c r="D434" s="225" t="s">
        <v>145</v>
      </c>
      <c r="E434" s="226" t="s">
        <v>19</v>
      </c>
      <c r="F434" s="227" t="s">
        <v>595</v>
      </c>
      <c r="G434" s="224"/>
      <c r="H434" s="228">
        <v>9.4</v>
      </c>
      <c r="I434" s="229"/>
      <c r="J434" s="224"/>
      <c r="K434" s="224"/>
      <c r="L434" s="230"/>
      <c r="M434" s="231"/>
      <c r="N434" s="232"/>
      <c r="O434" s="232"/>
      <c r="P434" s="232"/>
      <c r="Q434" s="232"/>
      <c r="R434" s="232"/>
      <c r="S434" s="232"/>
      <c r="T434" s="23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4" t="s">
        <v>145</v>
      </c>
      <c r="AU434" s="234" t="s">
        <v>82</v>
      </c>
      <c r="AV434" s="13" t="s">
        <v>82</v>
      </c>
      <c r="AW434" s="13" t="s">
        <v>33</v>
      </c>
      <c r="AX434" s="13" t="s">
        <v>72</v>
      </c>
      <c r="AY434" s="234" t="s">
        <v>133</v>
      </c>
    </row>
    <row r="435" spans="1:51" s="14" customFormat="1" ht="12">
      <c r="A435" s="14"/>
      <c r="B435" s="235"/>
      <c r="C435" s="236"/>
      <c r="D435" s="225" t="s">
        <v>145</v>
      </c>
      <c r="E435" s="237" t="s">
        <v>19</v>
      </c>
      <c r="F435" s="238" t="s">
        <v>150</v>
      </c>
      <c r="G435" s="236"/>
      <c r="H435" s="239">
        <v>21.4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145</v>
      </c>
      <c r="AU435" s="245" t="s">
        <v>82</v>
      </c>
      <c r="AV435" s="14" t="s">
        <v>141</v>
      </c>
      <c r="AW435" s="14" t="s">
        <v>33</v>
      </c>
      <c r="AX435" s="14" t="s">
        <v>80</v>
      </c>
      <c r="AY435" s="245" t="s">
        <v>133</v>
      </c>
    </row>
    <row r="436" spans="1:65" s="2" customFormat="1" ht="24.15" customHeight="1">
      <c r="A436" s="39"/>
      <c r="B436" s="40"/>
      <c r="C436" s="205" t="s">
        <v>596</v>
      </c>
      <c r="D436" s="205" t="s">
        <v>136</v>
      </c>
      <c r="E436" s="206" t="s">
        <v>597</v>
      </c>
      <c r="F436" s="207" t="s">
        <v>598</v>
      </c>
      <c r="G436" s="208" t="s">
        <v>179</v>
      </c>
      <c r="H436" s="209">
        <v>61.8</v>
      </c>
      <c r="I436" s="210"/>
      <c r="J436" s="211">
        <f>ROUND(I436*H436,2)</f>
        <v>0</v>
      </c>
      <c r="K436" s="207" t="s">
        <v>140</v>
      </c>
      <c r="L436" s="45"/>
      <c r="M436" s="212" t="s">
        <v>19</v>
      </c>
      <c r="N436" s="213" t="s">
        <v>43</v>
      </c>
      <c r="O436" s="85"/>
      <c r="P436" s="214">
        <f>O436*H436</f>
        <v>0</v>
      </c>
      <c r="Q436" s="214">
        <v>0.00185</v>
      </c>
      <c r="R436" s="214">
        <f>Q436*H436</f>
        <v>0.11433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153</v>
      </c>
      <c r="AT436" s="216" t="s">
        <v>136</v>
      </c>
      <c r="AU436" s="216" t="s">
        <v>82</v>
      </c>
      <c r="AY436" s="18" t="s">
        <v>133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80</v>
      </c>
      <c r="BK436" s="217">
        <f>ROUND(I436*H436,2)</f>
        <v>0</v>
      </c>
      <c r="BL436" s="18" t="s">
        <v>153</v>
      </c>
      <c r="BM436" s="216" t="s">
        <v>599</v>
      </c>
    </row>
    <row r="437" spans="1:47" s="2" customFormat="1" ht="12">
      <c r="A437" s="39"/>
      <c r="B437" s="40"/>
      <c r="C437" s="41"/>
      <c r="D437" s="218" t="s">
        <v>143</v>
      </c>
      <c r="E437" s="41"/>
      <c r="F437" s="219" t="s">
        <v>600</v>
      </c>
      <c r="G437" s="41"/>
      <c r="H437" s="41"/>
      <c r="I437" s="220"/>
      <c r="J437" s="41"/>
      <c r="K437" s="41"/>
      <c r="L437" s="45"/>
      <c r="M437" s="221"/>
      <c r="N437" s="222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143</v>
      </c>
      <c r="AU437" s="18" t="s">
        <v>82</v>
      </c>
    </row>
    <row r="438" spans="1:51" s="13" customFormat="1" ht="12">
      <c r="A438" s="13"/>
      <c r="B438" s="223"/>
      <c r="C438" s="224"/>
      <c r="D438" s="225" t="s">
        <v>145</v>
      </c>
      <c r="E438" s="226" t="s">
        <v>19</v>
      </c>
      <c r="F438" s="227" t="s">
        <v>601</v>
      </c>
      <c r="G438" s="224"/>
      <c r="H438" s="228">
        <v>13</v>
      </c>
      <c r="I438" s="229"/>
      <c r="J438" s="224"/>
      <c r="K438" s="224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145</v>
      </c>
      <c r="AU438" s="234" t="s">
        <v>82</v>
      </c>
      <c r="AV438" s="13" t="s">
        <v>82</v>
      </c>
      <c r="AW438" s="13" t="s">
        <v>33</v>
      </c>
      <c r="AX438" s="13" t="s">
        <v>72</v>
      </c>
      <c r="AY438" s="234" t="s">
        <v>133</v>
      </c>
    </row>
    <row r="439" spans="1:51" s="13" customFormat="1" ht="12">
      <c r="A439" s="13"/>
      <c r="B439" s="223"/>
      <c r="C439" s="224"/>
      <c r="D439" s="225" t="s">
        <v>145</v>
      </c>
      <c r="E439" s="226" t="s">
        <v>19</v>
      </c>
      <c r="F439" s="227" t="s">
        <v>602</v>
      </c>
      <c r="G439" s="224"/>
      <c r="H439" s="228">
        <v>17.3</v>
      </c>
      <c r="I439" s="229"/>
      <c r="J439" s="224"/>
      <c r="K439" s="224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145</v>
      </c>
      <c r="AU439" s="234" t="s">
        <v>82</v>
      </c>
      <c r="AV439" s="13" t="s">
        <v>82</v>
      </c>
      <c r="AW439" s="13" t="s">
        <v>33</v>
      </c>
      <c r="AX439" s="13" t="s">
        <v>72</v>
      </c>
      <c r="AY439" s="234" t="s">
        <v>133</v>
      </c>
    </row>
    <row r="440" spans="1:51" s="13" customFormat="1" ht="12">
      <c r="A440" s="13"/>
      <c r="B440" s="223"/>
      <c r="C440" s="224"/>
      <c r="D440" s="225" t="s">
        <v>145</v>
      </c>
      <c r="E440" s="226" t="s">
        <v>19</v>
      </c>
      <c r="F440" s="227" t="s">
        <v>603</v>
      </c>
      <c r="G440" s="224"/>
      <c r="H440" s="228">
        <v>13.5</v>
      </c>
      <c r="I440" s="229"/>
      <c r="J440" s="224"/>
      <c r="K440" s="224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145</v>
      </c>
      <c r="AU440" s="234" t="s">
        <v>82</v>
      </c>
      <c r="AV440" s="13" t="s">
        <v>82</v>
      </c>
      <c r="AW440" s="13" t="s">
        <v>33</v>
      </c>
      <c r="AX440" s="13" t="s">
        <v>72</v>
      </c>
      <c r="AY440" s="234" t="s">
        <v>133</v>
      </c>
    </row>
    <row r="441" spans="1:51" s="13" customFormat="1" ht="12">
      <c r="A441" s="13"/>
      <c r="B441" s="223"/>
      <c r="C441" s="224"/>
      <c r="D441" s="225" t="s">
        <v>145</v>
      </c>
      <c r="E441" s="226" t="s">
        <v>19</v>
      </c>
      <c r="F441" s="227" t="s">
        <v>604</v>
      </c>
      <c r="G441" s="224"/>
      <c r="H441" s="228">
        <v>18</v>
      </c>
      <c r="I441" s="229"/>
      <c r="J441" s="224"/>
      <c r="K441" s="224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145</v>
      </c>
      <c r="AU441" s="234" t="s">
        <v>82</v>
      </c>
      <c r="AV441" s="13" t="s">
        <v>82</v>
      </c>
      <c r="AW441" s="13" t="s">
        <v>33</v>
      </c>
      <c r="AX441" s="13" t="s">
        <v>72</v>
      </c>
      <c r="AY441" s="234" t="s">
        <v>133</v>
      </c>
    </row>
    <row r="442" spans="1:51" s="14" customFormat="1" ht="12">
      <c r="A442" s="14"/>
      <c r="B442" s="235"/>
      <c r="C442" s="236"/>
      <c r="D442" s="225" t="s">
        <v>145</v>
      </c>
      <c r="E442" s="237" t="s">
        <v>19</v>
      </c>
      <c r="F442" s="238" t="s">
        <v>150</v>
      </c>
      <c r="G442" s="236"/>
      <c r="H442" s="239">
        <v>61.8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145</v>
      </c>
      <c r="AU442" s="245" t="s">
        <v>82</v>
      </c>
      <c r="AV442" s="14" t="s">
        <v>141</v>
      </c>
      <c r="AW442" s="14" t="s">
        <v>33</v>
      </c>
      <c r="AX442" s="14" t="s">
        <v>80</v>
      </c>
      <c r="AY442" s="245" t="s">
        <v>133</v>
      </c>
    </row>
    <row r="443" spans="1:65" s="2" customFormat="1" ht="24.15" customHeight="1">
      <c r="A443" s="39"/>
      <c r="B443" s="40"/>
      <c r="C443" s="205" t="s">
        <v>605</v>
      </c>
      <c r="D443" s="205" t="s">
        <v>136</v>
      </c>
      <c r="E443" s="206" t="s">
        <v>606</v>
      </c>
      <c r="F443" s="207" t="s">
        <v>607</v>
      </c>
      <c r="G443" s="208" t="s">
        <v>179</v>
      </c>
      <c r="H443" s="209">
        <v>57</v>
      </c>
      <c r="I443" s="210"/>
      <c r="J443" s="211">
        <f>ROUND(I443*H443,2)</f>
        <v>0</v>
      </c>
      <c r="K443" s="207" t="s">
        <v>140</v>
      </c>
      <c r="L443" s="45"/>
      <c r="M443" s="212" t="s">
        <v>19</v>
      </c>
      <c r="N443" s="213" t="s">
        <v>43</v>
      </c>
      <c r="O443" s="85"/>
      <c r="P443" s="214">
        <f>O443*H443</f>
        <v>0</v>
      </c>
      <c r="Q443" s="214">
        <v>0.00438</v>
      </c>
      <c r="R443" s="214">
        <f>Q443*H443</f>
        <v>0.24966000000000002</v>
      </c>
      <c r="S443" s="214">
        <v>0</v>
      </c>
      <c r="T443" s="215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6" t="s">
        <v>153</v>
      </c>
      <c r="AT443" s="216" t="s">
        <v>136</v>
      </c>
      <c r="AU443" s="216" t="s">
        <v>82</v>
      </c>
      <c r="AY443" s="18" t="s">
        <v>133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8" t="s">
        <v>80</v>
      </c>
      <c r="BK443" s="217">
        <f>ROUND(I443*H443,2)</f>
        <v>0</v>
      </c>
      <c r="BL443" s="18" t="s">
        <v>153</v>
      </c>
      <c r="BM443" s="216" t="s">
        <v>608</v>
      </c>
    </row>
    <row r="444" spans="1:47" s="2" customFormat="1" ht="12">
      <c r="A444" s="39"/>
      <c r="B444" s="40"/>
      <c r="C444" s="41"/>
      <c r="D444" s="218" t="s">
        <v>143</v>
      </c>
      <c r="E444" s="41"/>
      <c r="F444" s="219" t="s">
        <v>609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143</v>
      </c>
      <c r="AU444" s="18" t="s">
        <v>82</v>
      </c>
    </row>
    <row r="445" spans="1:51" s="13" customFormat="1" ht="12">
      <c r="A445" s="13"/>
      <c r="B445" s="223"/>
      <c r="C445" s="224"/>
      <c r="D445" s="225" t="s">
        <v>145</v>
      </c>
      <c r="E445" s="226" t="s">
        <v>19</v>
      </c>
      <c r="F445" s="227" t="s">
        <v>610</v>
      </c>
      <c r="G445" s="224"/>
      <c r="H445" s="228">
        <v>57</v>
      </c>
      <c r="I445" s="229"/>
      <c r="J445" s="224"/>
      <c r="K445" s="224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145</v>
      </c>
      <c r="AU445" s="234" t="s">
        <v>82</v>
      </c>
      <c r="AV445" s="13" t="s">
        <v>82</v>
      </c>
      <c r="AW445" s="13" t="s">
        <v>33</v>
      </c>
      <c r="AX445" s="13" t="s">
        <v>80</v>
      </c>
      <c r="AY445" s="234" t="s">
        <v>133</v>
      </c>
    </row>
    <row r="446" spans="1:65" s="2" customFormat="1" ht="16.5" customHeight="1">
      <c r="A446" s="39"/>
      <c r="B446" s="40"/>
      <c r="C446" s="205" t="s">
        <v>611</v>
      </c>
      <c r="D446" s="205" t="s">
        <v>136</v>
      </c>
      <c r="E446" s="206" t="s">
        <v>612</v>
      </c>
      <c r="F446" s="207" t="s">
        <v>613</v>
      </c>
      <c r="G446" s="208" t="s">
        <v>275</v>
      </c>
      <c r="H446" s="209">
        <v>9</v>
      </c>
      <c r="I446" s="210"/>
      <c r="J446" s="211">
        <f>ROUND(I446*H446,2)</f>
        <v>0</v>
      </c>
      <c r="K446" s="207" t="s">
        <v>19</v>
      </c>
      <c r="L446" s="45"/>
      <c r="M446" s="212" t="s">
        <v>19</v>
      </c>
      <c r="N446" s="213" t="s">
        <v>43</v>
      </c>
      <c r="O446" s="85"/>
      <c r="P446" s="214">
        <f>O446*H446</f>
        <v>0</v>
      </c>
      <c r="Q446" s="214">
        <v>0</v>
      </c>
      <c r="R446" s="214">
        <f>Q446*H446</f>
        <v>0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153</v>
      </c>
      <c r="AT446" s="216" t="s">
        <v>136</v>
      </c>
      <c r="AU446" s="216" t="s">
        <v>82</v>
      </c>
      <c r="AY446" s="18" t="s">
        <v>133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80</v>
      </c>
      <c r="BK446" s="217">
        <f>ROUND(I446*H446,2)</f>
        <v>0</v>
      </c>
      <c r="BL446" s="18" t="s">
        <v>153</v>
      </c>
      <c r="BM446" s="216" t="s">
        <v>614</v>
      </c>
    </row>
    <row r="447" spans="1:51" s="13" customFormat="1" ht="12">
      <c r="A447" s="13"/>
      <c r="B447" s="223"/>
      <c r="C447" s="224"/>
      <c r="D447" s="225" t="s">
        <v>145</v>
      </c>
      <c r="E447" s="226" t="s">
        <v>19</v>
      </c>
      <c r="F447" s="227" t="s">
        <v>615</v>
      </c>
      <c r="G447" s="224"/>
      <c r="H447" s="228">
        <v>9</v>
      </c>
      <c r="I447" s="229"/>
      <c r="J447" s="224"/>
      <c r="K447" s="224"/>
      <c r="L447" s="230"/>
      <c r="M447" s="231"/>
      <c r="N447" s="232"/>
      <c r="O447" s="232"/>
      <c r="P447" s="232"/>
      <c r="Q447" s="232"/>
      <c r="R447" s="232"/>
      <c r="S447" s="232"/>
      <c r="T447" s="23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4" t="s">
        <v>145</v>
      </c>
      <c r="AU447" s="234" t="s">
        <v>82</v>
      </c>
      <c r="AV447" s="13" t="s">
        <v>82</v>
      </c>
      <c r="AW447" s="13" t="s">
        <v>33</v>
      </c>
      <c r="AX447" s="13" t="s">
        <v>80</v>
      </c>
      <c r="AY447" s="234" t="s">
        <v>133</v>
      </c>
    </row>
    <row r="448" spans="1:65" s="2" customFormat="1" ht="16.5" customHeight="1">
      <c r="A448" s="39"/>
      <c r="B448" s="40"/>
      <c r="C448" s="257" t="s">
        <v>616</v>
      </c>
      <c r="D448" s="257" t="s">
        <v>266</v>
      </c>
      <c r="E448" s="258" t="s">
        <v>617</v>
      </c>
      <c r="F448" s="259" t="s">
        <v>618</v>
      </c>
      <c r="G448" s="260" t="s">
        <v>275</v>
      </c>
      <c r="H448" s="261">
        <v>9</v>
      </c>
      <c r="I448" s="262"/>
      <c r="J448" s="263">
        <f>ROUND(I448*H448,2)</f>
        <v>0</v>
      </c>
      <c r="K448" s="259" t="s">
        <v>140</v>
      </c>
      <c r="L448" s="264"/>
      <c r="M448" s="265" t="s">
        <v>19</v>
      </c>
      <c r="N448" s="266" t="s">
        <v>43</v>
      </c>
      <c r="O448" s="85"/>
      <c r="P448" s="214">
        <f>O448*H448</f>
        <v>0</v>
      </c>
      <c r="Q448" s="214">
        <v>0.0056</v>
      </c>
      <c r="R448" s="214">
        <f>Q448*H448</f>
        <v>0.0504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269</v>
      </c>
      <c r="AT448" s="216" t="s">
        <v>266</v>
      </c>
      <c r="AU448" s="216" t="s">
        <v>82</v>
      </c>
      <c r="AY448" s="18" t="s">
        <v>133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80</v>
      </c>
      <c r="BK448" s="217">
        <f>ROUND(I448*H448,2)</f>
        <v>0</v>
      </c>
      <c r="BL448" s="18" t="s">
        <v>153</v>
      </c>
      <c r="BM448" s="216" t="s">
        <v>619</v>
      </c>
    </row>
    <row r="449" spans="1:65" s="2" customFormat="1" ht="24.15" customHeight="1">
      <c r="A449" s="39"/>
      <c r="B449" s="40"/>
      <c r="C449" s="205" t="s">
        <v>620</v>
      </c>
      <c r="D449" s="205" t="s">
        <v>136</v>
      </c>
      <c r="E449" s="206" t="s">
        <v>621</v>
      </c>
      <c r="F449" s="207" t="s">
        <v>622</v>
      </c>
      <c r="G449" s="208" t="s">
        <v>179</v>
      </c>
      <c r="H449" s="209">
        <v>84.4</v>
      </c>
      <c r="I449" s="210"/>
      <c r="J449" s="211">
        <f>ROUND(I449*H449,2)</f>
        <v>0</v>
      </c>
      <c r="K449" s="207" t="s">
        <v>140</v>
      </c>
      <c r="L449" s="45"/>
      <c r="M449" s="212" t="s">
        <v>19</v>
      </c>
      <c r="N449" s="213" t="s">
        <v>43</v>
      </c>
      <c r="O449" s="85"/>
      <c r="P449" s="214">
        <f>O449*H449</f>
        <v>0</v>
      </c>
      <c r="Q449" s="214">
        <v>0.0022</v>
      </c>
      <c r="R449" s="214">
        <f>Q449*H449</f>
        <v>0.18568</v>
      </c>
      <c r="S449" s="214">
        <v>0</v>
      </c>
      <c r="T449" s="21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153</v>
      </c>
      <c r="AT449" s="216" t="s">
        <v>136</v>
      </c>
      <c r="AU449" s="216" t="s">
        <v>82</v>
      </c>
      <c r="AY449" s="18" t="s">
        <v>133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80</v>
      </c>
      <c r="BK449" s="217">
        <f>ROUND(I449*H449,2)</f>
        <v>0</v>
      </c>
      <c r="BL449" s="18" t="s">
        <v>153</v>
      </c>
      <c r="BM449" s="216" t="s">
        <v>623</v>
      </c>
    </row>
    <row r="450" spans="1:47" s="2" customFormat="1" ht="12">
      <c r="A450" s="39"/>
      <c r="B450" s="40"/>
      <c r="C450" s="41"/>
      <c r="D450" s="218" t="s">
        <v>143</v>
      </c>
      <c r="E450" s="41"/>
      <c r="F450" s="219" t="s">
        <v>624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143</v>
      </c>
      <c r="AU450" s="18" t="s">
        <v>82</v>
      </c>
    </row>
    <row r="451" spans="1:51" s="13" customFormat="1" ht="12">
      <c r="A451" s="13"/>
      <c r="B451" s="223"/>
      <c r="C451" s="224"/>
      <c r="D451" s="225" t="s">
        <v>145</v>
      </c>
      <c r="E451" s="226" t="s">
        <v>19</v>
      </c>
      <c r="F451" s="227" t="s">
        <v>625</v>
      </c>
      <c r="G451" s="224"/>
      <c r="H451" s="228">
        <v>33.48</v>
      </c>
      <c r="I451" s="229"/>
      <c r="J451" s="224"/>
      <c r="K451" s="224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145</v>
      </c>
      <c r="AU451" s="234" t="s">
        <v>82</v>
      </c>
      <c r="AV451" s="13" t="s">
        <v>82</v>
      </c>
      <c r="AW451" s="13" t="s">
        <v>33</v>
      </c>
      <c r="AX451" s="13" t="s">
        <v>72</v>
      </c>
      <c r="AY451" s="234" t="s">
        <v>133</v>
      </c>
    </row>
    <row r="452" spans="1:51" s="13" customFormat="1" ht="12">
      <c r="A452" s="13"/>
      <c r="B452" s="223"/>
      <c r="C452" s="224"/>
      <c r="D452" s="225" t="s">
        <v>145</v>
      </c>
      <c r="E452" s="226" t="s">
        <v>19</v>
      </c>
      <c r="F452" s="227" t="s">
        <v>626</v>
      </c>
      <c r="G452" s="224"/>
      <c r="H452" s="228">
        <v>18.3</v>
      </c>
      <c r="I452" s="229"/>
      <c r="J452" s="224"/>
      <c r="K452" s="224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145</v>
      </c>
      <c r="AU452" s="234" t="s">
        <v>82</v>
      </c>
      <c r="AV452" s="13" t="s">
        <v>82</v>
      </c>
      <c r="AW452" s="13" t="s">
        <v>33</v>
      </c>
      <c r="AX452" s="13" t="s">
        <v>72</v>
      </c>
      <c r="AY452" s="234" t="s">
        <v>133</v>
      </c>
    </row>
    <row r="453" spans="1:51" s="13" customFormat="1" ht="12">
      <c r="A453" s="13"/>
      <c r="B453" s="223"/>
      <c r="C453" s="224"/>
      <c r="D453" s="225" t="s">
        <v>145</v>
      </c>
      <c r="E453" s="226" t="s">
        <v>19</v>
      </c>
      <c r="F453" s="227" t="s">
        <v>627</v>
      </c>
      <c r="G453" s="224"/>
      <c r="H453" s="228">
        <v>18.62</v>
      </c>
      <c r="I453" s="229"/>
      <c r="J453" s="224"/>
      <c r="K453" s="224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145</v>
      </c>
      <c r="AU453" s="234" t="s">
        <v>82</v>
      </c>
      <c r="AV453" s="13" t="s">
        <v>82</v>
      </c>
      <c r="AW453" s="13" t="s">
        <v>33</v>
      </c>
      <c r="AX453" s="13" t="s">
        <v>72</v>
      </c>
      <c r="AY453" s="234" t="s">
        <v>133</v>
      </c>
    </row>
    <row r="454" spans="1:51" s="13" customFormat="1" ht="12">
      <c r="A454" s="13"/>
      <c r="B454" s="223"/>
      <c r="C454" s="224"/>
      <c r="D454" s="225" t="s">
        <v>145</v>
      </c>
      <c r="E454" s="226" t="s">
        <v>19</v>
      </c>
      <c r="F454" s="227" t="s">
        <v>628</v>
      </c>
      <c r="G454" s="224"/>
      <c r="H454" s="228">
        <v>14</v>
      </c>
      <c r="I454" s="229"/>
      <c r="J454" s="224"/>
      <c r="K454" s="224"/>
      <c r="L454" s="230"/>
      <c r="M454" s="231"/>
      <c r="N454" s="232"/>
      <c r="O454" s="232"/>
      <c r="P454" s="232"/>
      <c r="Q454" s="232"/>
      <c r="R454" s="232"/>
      <c r="S454" s="232"/>
      <c r="T454" s="23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4" t="s">
        <v>145</v>
      </c>
      <c r="AU454" s="234" t="s">
        <v>82</v>
      </c>
      <c r="AV454" s="13" t="s">
        <v>82</v>
      </c>
      <c r="AW454" s="13" t="s">
        <v>33</v>
      </c>
      <c r="AX454" s="13" t="s">
        <v>72</v>
      </c>
      <c r="AY454" s="234" t="s">
        <v>133</v>
      </c>
    </row>
    <row r="455" spans="1:51" s="14" customFormat="1" ht="12">
      <c r="A455" s="14"/>
      <c r="B455" s="235"/>
      <c r="C455" s="236"/>
      <c r="D455" s="225" t="s">
        <v>145</v>
      </c>
      <c r="E455" s="237" t="s">
        <v>19</v>
      </c>
      <c r="F455" s="238" t="s">
        <v>150</v>
      </c>
      <c r="G455" s="236"/>
      <c r="H455" s="239">
        <v>84.4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5" t="s">
        <v>145</v>
      </c>
      <c r="AU455" s="245" t="s">
        <v>82</v>
      </c>
      <c r="AV455" s="14" t="s">
        <v>141</v>
      </c>
      <c r="AW455" s="14" t="s">
        <v>33</v>
      </c>
      <c r="AX455" s="14" t="s">
        <v>80</v>
      </c>
      <c r="AY455" s="245" t="s">
        <v>133</v>
      </c>
    </row>
    <row r="456" spans="1:65" s="2" customFormat="1" ht="21.75" customHeight="1">
      <c r="A456" s="39"/>
      <c r="B456" s="40"/>
      <c r="C456" s="205" t="s">
        <v>629</v>
      </c>
      <c r="D456" s="205" t="s">
        <v>136</v>
      </c>
      <c r="E456" s="206" t="s">
        <v>630</v>
      </c>
      <c r="F456" s="207" t="s">
        <v>631</v>
      </c>
      <c r="G456" s="208" t="s">
        <v>179</v>
      </c>
      <c r="H456" s="209">
        <v>7</v>
      </c>
      <c r="I456" s="210"/>
      <c r="J456" s="211">
        <f>ROUND(I456*H456,2)</f>
        <v>0</v>
      </c>
      <c r="K456" s="207" t="s">
        <v>140</v>
      </c>
      <c r="L456" s="45"/>
      <c r="M456" s="212" t="s">
        <v>19</v>
      </c>
      <c r="N456" s="213" t="s">
        <v>43</v>
      </c>
      <c r="O456" s="85"/>
      <c r="P456" s="214">
        <f>O456*H456</f>
        <v>0</v>
      </c>
      <c r="Q456" s="214">
        <v>0.00549</v>
      </c>
      <c r="R456" s="214">
        <f>Q456*H456</f>
        <v>0.03843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153</v>
      </c>
      <c r="AT456" s="216" t="s">
        <v>136</v>
      </c>
      <c r="AU456" s="216" t="s">
        <v>82</v>
      </c>
      <c r="AY456" s="18" t="s">
        <v>133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80</v>
      </c>
      <c r="BK456" s="217">
        <f>ROUND(I456*H456,2)</f>
        <v>0</v>
      </c>
      <c r="BL456" s="18" t="s">
        <v>153</v>
      </c>
      <c r="BM456" s="216" t="s">
        <v>632</v>
      </c>
    </row>
    <row r="457" spans="1:47" s="2" customFormat="1" ht="12">
      <c r="A457" s="39"/>
      <c r="B457" s="40"/>
      <c r="C457" s="41"/>
      <c r="D457" s="218" t="s">
        <v>143</v>
      </c>
      <c r="E457" s="41"/>
      <c r="F457" s="219" t="s">
        <v>633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143</v>
      </c>
      <c r="AU457" s="18" t="s">
        <v>82</v>
      </c>
    </row>
    <row r="458" spans="1:51" s="13" customFormat="1" ht="12">
      <c r="A458" s="13"/>
      <c r="B458" s="223"/>
      <c r="C458" s="224"/>
      <c r="D458" s="225" t="s">
        <v>145</v>
      </c>
      <c r="E458" s="226" t="s">
        <v>19</v>
      </c>
      <c r="F458" s="227" t="s">
        <v>634</v>
      </c>
      <c r="G458" s="224"/>
      <c r="H458" s="228">
        <v>7</v>
      </c>
      <c r="I458" s="229"/>
      <c r="J458" s="224"/>
      <c r="K458" s="224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145</v>
      </c>
      <c r="AU458" s="234" t="s">
        <v>82</v>
      </c>
      <c r="AV458" s="13" t="s">
        <v>82</v>
      </c>
      <c r="AW458" s="13" t="s">
        <v>33</v>
      </c>
      <c r="AX458" s="13" t="s">
        <v>80</v>
      </c>
      <c r="AY458" s="234" t="s">
        <v>133</v>
      </c>
    </row>
    <row r="459" spans="1:65" s="2" customFormat="1" ht="16.5" customHeight="1">
      <c r="A459" s="39"/>
      <c r="B459" s="40"/>
      <c r="C459" s="205" t="s">
        <v>635</v>
      </c>
      <c r="D459" s="205" t="s">
        <v>136</v>
      </c>
      <c r="E459" s="206" t="s">
        <v>636</v>
      </c>
      <c r="F459" s="207" t="s">
        <v>637</v>
      </c>
      <c r="G459" s="208" t="s">
        <v>275</v>
      </c>
      <c r="H459" s="209">
        <v>6</v>
      </c>
      <c r="I459" s="210"/>
      <c r="J459" s="211">
        <f>ROUND(I459*H459,2)</f>
        <v>0</v>
      </c>
      <c r="K459" s="207" t="s">
        <v>19</v>
      </c>
      <c r="L459" s="45"/>
      <c r="M459" s="212" t="s">
        <v>19</v>
      </c>
      <c r="N459" s="213" t="s">
        <v>43</v>
      </c>
      <c r="O459" s="85"/>
      <c r="P459" s="214">
        <f>O459*H459</f>
        <v>0</v>
      </c>
      <c r="Q459" s="214">
        <v>0</v>
      </c>
      <c r="R459" s="214">
        <f>Q459*H459</f>
        <v>0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153</v>
      </c>
      <c r="AT459" s="216" t="s">
        <v>136</v>
      </c>
      <c r="AU459" s="216" t="s">
        <v>82</v>
      </c>
      <c r="AY459" s="18" t="s">
        <v>133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80</v>
      </c>
      <c r="BK459" s="217">
        <f>ROUND(I459*H459,2)</f>
        <v>0</v>
      </c>
      <c r="BL459" s="18" t="s">
        <v>153</v>
      </c>
      <c r="BM459" s="216" t="s">
        <v>638</v>
      </c>
    </row>
    <row r="460" spans="1:65" s="2" customFormat="1" ht="24.15" customHeight="1">
      <c r="A460" s="39"/>
      <c r="B460" s="40"/>
      <c r="C460" s="205" t="s">
        <v>639</v>
      </c>
      <c r="D460" s="205" t="s">
        <v>136</v>
      </c>
      <c r="E460" s="206" t="s">
        <v>640</v>
      </c>
      <c r="F460" s="207" t="s">
        <v>641</v>
      </c>
      <c r="G460" s="208" t="s">
        <v>218</v>
      </c>
      <c r="H460" s="209">
        <v>2.425</v>
      </c>
      <c r="I460" s="210"/>
      <c r="J460" s="211">
        <f>ROUND(I460*H460,2)</f>
        <v>0</v>
      </c>
      <c r="K460" s="207" t="s">
        <v>140</v>
      </c>
      <c r="L460" s="45"/>
      <c r="M460" s="212" t="s">
        <v>19</v>
      </c>
      <c r="N460" s="213" t="s">
        <v>43</v>
      </c>
      <c r="O460" s="85"/>
      <c r="P460" s="214">
        <f>O460*H460</f>
        <v>0</v>
      </c>
      <c r="Q460" s="214">
        <v>0</v>
      </c>
      <c r="R460" s="214">
        <f>Q460*H460</f>
        <v>0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153</v>
      </c>
      <c r="AT460" s="216" t="s">
        <v>136</v>
      </c>
      <c r="AU460" s="216" t="s">
        <v>82</v>
      </c>
      <c r="AY460" s="18" t="s">
        <v>133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80</v>
      </c>
      <c r="BK460" s="217">
        <f>ROUND(I460*H460,2)</f>
        <v>0</v>
      </c>
      <c r="BL460" s="18" t="s">
        <v>153</v>
      </c>
      <c r="BM460" s="216" t="s">
        <v>642</v>
      </c>
    </row>
    <row r="461" spans="1:47" s="2" customFormat="1" ht="12">
      <c r="A461" s="39"/>
      <c r="B461" s="40"/>
      <c r="C461" s="41"/>
      <c r="D461" s="218" t="s">
        <v>143</v>
      </c>
      <c r="E461" s="41"/>
      <c r="F461" s="219" t="s">
        <v>643</v>
      </c>
      <c r="G461" s="41"/>
      <c r="H461" s="41"/>
      <c r="I461" s="220"/>
      <c r="J461" s="41"/>
      <c r="K461" s="41"/>
      <c r="L461" s="45"/>
      <c r="M461" s="221"/>
      <c r="N461" s="222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143</v>
      </c>
      <c r="AU461" s="18" t="s">
        <v>82</v>
      </c>
    </row>
    <row r="462" spans="1:65" s="2" customFormat="1" ht="24.15" customHeight="1">
      <c r="A462" s="39"/>
      <c r="B462" s="40"/>
      <c r="C462" s="205" t="s">
        <v>644</v>
      </c>
      <c r="D462" s="205" t="s">
        <v>136</v>
      </c>
      <c r="E462" s="206" t="s">
        <v>645</v>
      </c>
      <c r="F462" s="207" t="s">
        <v>646</v>
      </c>
      <c r="G462" s="208" t="s">
        <v>218</v>
      </c>
      <c r="H462" s="209">
        <v>2.425</v>
      </c>
      <c r="I462" s="210"/>
      <c r="J462" s="211">
        <f>ROUND(I462*H462,2)</f>
        <v>0</v>
      </c>
      <c r="K462" s="207" t="s">
        <v>140</v>
      </c>
      <c r="L462" s="45"/>
      <c r="M462" s="212" t="s">
        <v>19</v>
      </c>
      <c r="N462" s="213" t="s">
        <v>43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153</v>
      </c>
      <c r="AT462" s="216" t="s">
        <v>136</v>
      </c>
      <c r="AU462" s="216" t="s">
        <v>82</v>
      </c>
      <c r="AY462" s="18" t="s">
        <v>133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80</v>
      </c>
      <c r="BK462" s="217">
        <f>ROUND(I462*H462,2)</f>
        <v>0</v>
      </c>
      <c r="BL462" s="18" t="s">
        <v>153</v>
      </c>
      <c r="BM462" s="216" t="s">
        <v>647</v>
      </c>
    </row>
    <row r="463" spans="1:47" s="2" customFormat="1" ht="12">
      <c r="A463" s="39"/>
      <c r="B463" s="40"/>
      <c r="C463" s="41"/>
      <c r="D463" s="218" t="s">
        <v>143</v>
      </c>
      <c r="E463" s="41"/>
      <c r="F463" s="219" t="s">
        <v>648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143</v>
      </c>
      <c r="AU463" s="18" t="s">
        <v>82</v>
      </c>
    </row>
    <row r="464" spans="1:63" s="12" customFormat="1" ht="22.8" customHeight="1">
      <c r="A464" s="12"/>
      <c r="B464" s="189"/>
      <c r="C464" s="190"/>
      <c r="D464" s="191" t="s">
        <v>71</v>
      </c>
      <c r="E464" s="203" t="s">
        <v>649</v>
      </c>
      <c r="F464" s="203" t="s">
        <v>650</v>
      </c>
      <c r="G464" s="190"/>
      <c r="H464" s="190"/>
      <c r="I464" s="193"/>
      <c r="J464" s="204">
        <f>BK464</f>
        <v>0</v>
      </c>
      <c r="K464" s="190"/>
      <c r="L464" s="195"/>
      <c r="M464" s="196"/>
      <c r="N464" s="197"/>
      <c r="O464" s="197"/>
      <c r="P464" s="198">
        <f>SUM(P465:P546)</f>
        <v>0</v>
      </c>
      <c r="Q464" s="197"/>
      <c r="R464" s="198">
        <f>SUM(R465:R546)</f>
        <v>0.041030000000000004</v>
      </c>
      <c r="S464" s="197"/>
      <c r="T464" s="199">
        <f>SUM(T465:T546)</f>
        <v>2.13733481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0" t="s">
        <v>82</v>
      </c>
      <c r="AT464" s="201" t="s">
        <v>71</v>
      </c>
      <c r="AU464" s="201" t="s">
        <v>80</v>
      </c>
      <c r="AY464" s="200" t="s">
        <v>133</v>
      </c>
      <c r="BK464" s="202">
        <f>SUM(BK465:BK546)</f>
        <v>0</v>
      </c>
    </row>
    <row r="465" spans="1:65" s="2" customFormat="1" ht="16.5" customHeight="1">
      <c r="A465" s="39"/>
      <c r="B465" s="40"/>
      <c r="C465" s="205" t="s">
        <v>651</v>
      </c>
      <c r="D465" s="205" t="s">
        <v>136</v>
      </c>
      <c r="E465" s="206" t="s">
        <v>652</v>
      </c>
      <c r="F465" s="207" t="s">
        <v>653</v>
      </c>
      <c r="G465" s="208" t="s">
        <v>139</v>
      </c>
      <c r="H465" s="209">
        <v>218.946</v>
      </c>
      <c r="I465" s="210"/>
      <c r="J465" s="211">
        <f>ROUND(I465*H465,2)</f>
        <v>0</v>
      </c>
      <c r="K465" s="207" t="s">
        <v>140</v>
      </c>
      <c r="L465" s="45"/>
      <c r="M465" s="212" t="s">
        <v>19</v>
      </c>
      <c r="N465" s="213" t="s">
        <v>43</v>
      </c>
      <c r="O465" s="85"/>
      <c r="P465" s="214">
        <f>O465*H465</f>
        <v>0</v>
      </c>
      <c r="Q465" s="214">
        <v>0</v>
      </c>
      <c r="R465" s="214">
        <f>Q465*H465</f>
        <v>0</v>
      </c>
      <c r="S465" s="214">
        <v>0.0095</v>
      </c>
      <c r="T465" s="215">
        <f>S465*H465</f>
        <v>2.079987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6" t="s">
        <v>153</v>
      </c>
      <c r="AT465" s="216" t="s">
        <v>136</v>
      </c>
      <c r="AU465" s="216" t="s">
        <v>82</v>
      </c>
      <c r="AY465" s="18" t="s">
        <v>133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8" t="s">
        <v>80</v>
      </c>
      <c r="BK465" s="217">
        <f>ROUND(I465*H465,2)</f>
        <v>0</v>
      </c>
      <c r="BL465" s="18" t="s">
        <v>153</v>
      </c>
      <c r="BM465" s="216" t="s">
        <v>654</v>
      </c>
    </row>
    <row r="466" spans="1:47" s="2" customFormat="1" ht="12">
      <c r="A466" s="39"/>
      <c r="B466" s="40"/>
      <c r="C466" s="41"/>
      <c r="D466" s="218" t="s">
        <v>143</v>
      </c>
      <c r="E466" s="41"/>
      <c r="F466" s="219" t="s">
        <v>655</v>
      </c>
      <c r="G466" s="41"/>
      <c r="H466" s="41"/>
      <c r="I466" s="220"/>
      <c r="J466" s="41"/>
      <c r="K466" s="41"/>
      <c r="L466" s="45"/>
      <c r="M466" s="221"/>
      <c r="N466" s="222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143</v>
      </c>
      <c r="AU466" s="18" t="s">
        <v>82</v>
      </c>
    </row>
    <row r="467" spans="1:51" s="13" customFormat="1" ht="12">
      <c r="A467" s="13"/>
      <c r="B467" s="223"/>
      <c r="C467" s="224"/>
      <c r="D467" s="225" t="s">
        <v>145</v>
      </c>
      <c r="E467" s="226" t="s">
        <v>19</v>
      </c>
      <c r="F467" s="227" t="s">
        <v>202</v>
      </c>
      <c r="G467" s="224"/>
      <c r="H467" s="228">
        <v>30.1</v>
      </c>
      <c r="I467" s="229"/>
      <c r="J467" s="224"/>
      <c r="K467" s="224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145</v>
      </c>
      <c r="AU467" s="234" t="s">
        <v>82</v>
      </c>
      <c r="AV467" s="13" t="s">
        <v>82</v>
      </c>
      <c r="AW467" s="13" t="s">
        <v>33</v>
      </c>
      <c r="AX467" s="13" t="s">
        <v>72</v>
      </c>
      <c r="AY467" s="234" t="s">
        <v>133</v>
      </c>
    </row>
    <row r="468" spans="1:51" s="13" customFormat="1" ht="12">
      <c r="A468" s="13"/>
      <c r="B468" s="223"/>
      <c r="C468" s="224"/>
      <c r="D468" s="225" t="s">
        <v>145</v>
      </c>
      <c r="E468" s="226" t="s">
        <v>19</v>
      </c>
      <c r="F468" s="227" t="s">
        <v>203</v>
      </c>
      <c r="G468" s="224"/>
      <c r="H468" s="228">
        <v>33.06</v>
      </c>
      <c r="I468" s="229"/>
      <c r="J468" s="224"/>
      <c r="K468" s="224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145</v>
      </c>
      <c r="AU468" s="234" t="s">
        <v>82</v>
      </c>
      <c r="AV468" s="13" t="s">
        <v>82</v>
      </c>
      <c r="AW468" s="13" t="s">
        <v>33</v>
      </c>
      <c r="AX468" s="13" t="s">
        <v>72</v>
      </c>
      <c r="AY468" s="234" t="s">
        <v>133</v>
      </c>
    </row>
    <row r="469" spans="1:51" s="13" customFormat="1" ht="12">
      <c r="A469" s="13"/>
      <c r="B469" s="223"/>
      <c r="C469" s="224"/>
      <c r="D469" s="225" t="s">
        <v>145</v>
      </c>
      <c r="E469" s="226" t="s">
        <v>19</v>
      </c>
      <c r="F469" s="227" t="s">
        <v>204</v>
      </c>
      <c r="G469" s="224"/>
      <c r="H469" s="228">
        <v>42.45</v>
      </c>
      <c r="I469" s="229"/>
      <c r="J469" s="224"/>
      <c r="K469" s="224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145</v>
      </c>
      <c r="AU469" s="234" t="s">
        <v>82</v>
      </c>
      <c r="AV469" s="13" t="s">
        <v>82</v>
      </c>
      <c r="AW469" s="13" t="s">
        <v>33</v>
      </c>
      <c r="AX469" s="13" t="s">
        <v>72</v>
      </c>
      <c r="AY469" s="234" t="s">
        <v>133</v>
      </c>
    </row>
    <row r="470" spans="1:51" s="13" customFormat="1" ht="12">
      <c r="A470" s="13"/>
      <c r="B470" s="223"/>
      <c r="C470" s="224"/>
      <c r="D470" s="225" t="s">
        <v>145</v>
      </c>
      <c r="E470" s="226" t="s">
        <v>19</v>
      </c>
      <c r="F470" s="227" t="s">
        <v>205</v>
      </c>
      <c r="G470" s="224"/>
      <c r="H470" s="228">
        <v>22.9</v>
      </c>
      <c r="I470" s="229"/>
      <c r="J470" s="224"/>
      <c r="K470" s="224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145</v>
      </c>
      <c r="AU470" s="234" t="s">
        <v>82</v>
      </c>
      <c r="AV470" s="13" t="s">
        <v>82</v>
      </c>
      <c r="AW470" s="13" t="s">
        <v>33</v>
      </c>
      <c r="AX470" s="13" t="s">
        <v>72</v>
      </c>
      <c r="AY470" s="234" t="s">
        <v>133</v>
      </c>
    </row>
    <row r="471" spans="1:51" s="15" customFormat="1" ht="12">
      <c r="A471" s="15"/>
      <c r="B471" s="246"/>
      <c r="C471" s="247"/>
      <c r="D471" s="225" t="s">
        <v>145</v>
      </c>
      <c r="E471" s="248" t="s">
        <v>19</v>
      </c>
      <c r="F471" s="249" t="s">
        <v>206</v>
      </c>
      <c r="G471" s="247"/>
      <c r="H471" s="250">
        <v>128.51000000000002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6" t="s">
        <v>145</v>
      </c>
      <c r="AU471" s="256" t="s">
        <v>82</v>
      </c>
      <c r="AV471" s="15" t="s">
        <v>157</v>
      </c>
      <c r="AW471" s="15" t="s">
        <v>33</v>
      </c>
      <c r="AX471" s="15" t="s">
        <v>72</v>
      </c>
      <c r="AY471" s="256" t="s">
        <v>133</v>
      </c>
    </row>
    <row r="472" spans="1:51" s="13" customFormat="1" ht="12">
      <c r="A472" s="13"/>
      <c r="B472" s="223"/>
      <c r="C472" s="224"/>
      <c r="D472" s="225" t="s">
        <v>145</v>
      </c>
      <c r="E472" s="226" t="s">
        <v>19</v>
      </c>
      <c r="F472" s="227" t="s">
        <v>207</v>
      </c>
      <c r="G472" s="224"/>
      <c r="H472" s="228">
        <v>25.47</v>
      </c>
      <c r="I472" s="229"/>
      <c r="J472" s="224"/>
      <c r="K472" s="224"/>
      <c r="L472" s="230"/>
      <c r="M472" s="231"/>
      <c r="N472" s="232"/>
      <c r="O472" s="232"/>
      <c r="P472" s="232"/>
      <c r="Q472" s="232"/>
      <c r="R472" s="232"/>
      <c r="S472" s="232"/>
      <c r="T472" s="23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4" t="s">
        <v>145</v>
      </c>
      <c r="AU472" s="234" t="s">
        <v>82</v>
      </c>
      <c r="AV472" s="13" t="s">
        <v>82</v>
      </c>
      <c r="AW472" s="13" t="s">
        <v>33</v>
      </c>
      <c r="AX472" s="13" t="s">
        <v>72</v>
      </c>
      <c r="AY472" s="234" t="s">
        <v>133</v>
      </c>
    </row>
    <row r="473" spans="1:51" s="13" customFormat="1" ht="12">
      <c r="A473" s="13"/>
      <c r="B473" s="223"/>
      <c r="C473" s="224"/>
      <c r="D473" s="225" t="s">
        <v>145</v>
      </c>
      <c r="E473" s="226" t="s">
        <v>19</v>
      </c>
      <c r="F473" s="227" t="s">
        <v>208</v>
      </c>
      <c r="G473" s="224"/>
      <c r="H473" s="228">
        <v>19.12</v>
      </c>
      <c r="I473" s="229"/>
      <c r="J473" s="224"/>
      <c r="K473" s="224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145</v>
      </c>
      <c r="AU473" s="234" t="s">
        <v>82</v>
      </c>
      <c r="AV473" s="13" t="s">
        <v>82</v>
      </c>
      <c r="AW473" s="13" t="s">
        <v>33</v>
      </c>
      <c r="AX473" s="13" t="s">
        <v>72</v>
      </c>
      <c r="AY473" s="234" t="s">
        <v>133</v>
      </c>
    </row>
    <row r="474" spans="1:51" s="13" customFormat="1" ht="12">
      <c r="A474" s="13"/>
      <c r="B474" s="223"/>
      <c r="C474" s="224"/>
      <c r="D474" s="225" t="s">
        <v>145</v>
      </c>
      <c r="E474" s="226" t="s">
        <v>19</v>
      </c>
      <c r="F474" s="227" t="s">
        <v>209</v>
      </c>
      <c r="G474" s="224"/>
      <c r="H474" s="228">
        <v>15.92</v>
      </c>
      <c r="I474" s="229"/>
      <c r="J474" s="224"/>
      <c r="K474" s="224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145</v>
      </c>
      <c r="AU474" s="234" t="s">
        <v>82</v>
      </c>
      <c r="AV474" s="13" t="s">
        <v>82</v>
      </c>
      <c r="AW474" s="13" t="s">
        <v>33</v>
      </c>
      <c r="AX474" s="13" t="s">
        <v>72</v>
      </c>
      <c r="AY474" s="234" t="s">
        <v>133</v>
      </c>
    </row>
    <row r="475" spans="1:51" s="13" customFormat="1" ht="12">
      <c r="A475" s="13"/>
      <c r="B475" s="223"/>
      <c r="C475" s="224"/>
      <c r="D475" s="225" t="s">
        <v>145</v>
      </c>
      <c r="E475" s="226" t="s">
        <v>19</v>
      </c>
      <c r="F475" s="227" t="s">
        <v>210</v>
      </c>
      <c r="G475" s="224"/>
      <c r="H475" s="228">
        <v>19.5</v>
      </c>
      <c r="I475" s="229"/>
      <c r="J475" s="224"/>
      <c r="K475" s="224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145</v>
      </c>
      <c r="AU475" s="234" t="s">
        <v>82</v>
      </c>
      <c r="AV475" s="13" t="s">
        <v>82</v>
      </c>
      <c r="AW475" s="13" t="s">
        <v>33</v>
      </c>
      <c r="AX475" s="13" t="s">
        <v>72</v>
      </c>
      <c r="AY475" s="234" t="s">
        <v>133</v>
      </c>
    </row>
    <row r="476" spans="1:51" s="15" customFormat="1" ht="12">
      <c r="A476" s="15"/>
      <c r="B476" s="246"/>
      <c r="C476" s="247"/>
      <c r="D476" s="225" t="s">
        <v>145</v>
      </c>
      <c r="E476" s="248" t="s">
        <v>19</v>
      </c>
      <c r="F476" s="249" t="s">
        <v>211</v>
      </c>
      <c r="G476" s="247"/>
      <c r="H476" s="250">
        <v>80.01</v>
      </c>
      <c r="I476" s="251"/>
      <c r="J476" s="247"/>
      <c r="K476" s="247"/>
      <c r="L476" s="252"/>
      <c r="M476" s="253"/>
      <c r="N476" s="254"/>
      <c r="O476" s="254"/>
      <c r="P476" s="254"/>
      <c r="Q476" s="254"/>
      <c r="R476" s="254"/>
      <c r="S476" s="254"/>
      <c r="T476" s="25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6" t="s">
        <v>145</v>
      </c>
      <c r="AU476" s="256" t="s">
        <v>82</v>
      </c>
      <c r="AV476" s="15" t="s">
        <v>157</v>
      </c>
      <c r="AW476" s="15" t="s">
        <v>33</v>
      </c>
      <c r="AX476" s="15" t="s">
        <v>72</v>
      </c>
      <c r="AY476" s="256" t="s">
        <v>133</v>
      </c>
    </row>
    <row r="477" spans="1:51" s="14" customFormat="1" ht="12">
      <c r="A477" s="14"/>
      <c r="B477" s="235"/>
      <c r="C477" s="236"/>
      <c r="D477" s="225" t="s">
        <v>145</v>
      </c>
      <c r="E477" s="237" t="s">
        <v>19</v>
      </c>
      <c r="F477" s="238" t="s">
        <v>150</v>
      </c>
      <c r="G477" s="236"/>
      <c r="H477" s="239">
        <v>208.52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145</v>
      </c>
      <c r="AU477" s="245" t="s">
        <v>82</v>
      </c>
      <c r="AV477" s="14" t="s">
        <v>141</v>
      </c>
      <c r="AW477" s="14" t="s">
        <v>33</v>
      </c>
      <c r="AX477" s="14" t="s">
        <v>80</v>
      </c>
      <c r="AY477" s="245" t="s">
        <v>133</v>
      </c>
    </row>
    <row r="478" spans="1:51" s="13" customFormat="1" ht="12">
      <c r="A478" s="13"/>
      <c r="B478" s="223"/>
      <c r="C478" s="224"/>
      <c r="D478" s="225" t="s">
        <v>145</v>
      </c>
      <c r="E478" s="224"/>
      <c r="F478" s="227" t="s">
        <v>656</v>
      </c>
      <c r="G478" s="224"/>
      <c r="H478" s="228">
        <v>218.946</v>
      </c>
      <c r="I478" s="229"/>
      <c r="J478" s="224"/>
      <c r="K478" s="224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145</v>
      </c>
      <c r="AU478" s="234" t="s">
        <v>82</v>
      </c>
      <c r="AV478" s="13" t="s">
        <v>82</v>
      </c>
      <c r="AW478" s="13" t="s">
        <v>4</v>
      </c>
      <c r="AX478" s="13" t="s">
        <v>80</v>
      </c>
      <c r="AY478" s="234" t="s">
        <v>133</v>
      </c>
    </row>
    <row r="479" spans="1:65" s="2" customFormat="1" ht="16.5" customHeight="1">
      <c r="A479" s="39"/>
      <c r="B479" s="40"/>
      <c r="C479" s="205" t="s">
        <v>657</v>
      </c>
      <c r="D479" s="205" t="s">
        <v>136</v>
      </c>
      <c r="E479" s="206" t="s">
        <v>658</v>
      </c>
      <c r="F479" s="207" t="s">
        <v>659</v>
      </c>
      <c r="G479" s="208" t="s">
        <v>139</v>
      </c>
      <c r="H479" s="209">
        <v>218.946</v>
      </c>
      <c r="I479" s="210"/>
      <c r="J479" s="211">
        <f>ROUND(I479*H479,2)</f>
        <v>0</v>
      </c>
      <c r="K479" s="207" t="s">
        <v>140</v>
      </c>
      <c r="L479" s="45"/>
      <c r="M479" s="212" t="s">
        <v>19</v>
      </c>
      <c r="N479" s="213" t="s">
        <v>43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153</v>
      </c>
      <c r="AT479" s="216" t="s">
        <v>136</v>
      </c>
      <c r="AU479" s="216" t="s">
        <v>82</v>
      </c>
      <c r="AY479" s="18" t="s">
        <v>133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80</v>
      </c>
      <c r="BK479" s="217">
        <f>ROUND(I479*H479,2)</f>
        <v>0</v>
      </c>
      <c r="BL479" s="18" t="s">
        <v>153</v>
      </c>
      <c r="BM479" s="216" t="s">
        <v>660</v>
      </c>
    </row>
    <row r="480" spans="1:47" s="2" customFormat="1" ht="12">
      <c r="A480" s="39"/>
      <c r="B480" s="40"/>
      <c r="C480" s="41"/>
      <c r="D480" s="218" t="s">
        <v>143</v>
      </c>
      <c r="E480" s="41"/>
      <c r="F480" s="219" t="s">
        <v>661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143</v>
      </c>
      <c r="AU480" s="18" t="s">
        <v>82</v>
      </c>
    </row>
    <row r="481" spans="1:51" s="13" customFormat="1" ht="12">
      <c r="A481" s="13"/>
      <c r="B481" s="223"/>
      <c r="C481" s="224"/>
      <c r="D481" s="225" t="s">
        <v>145</v>
      </c>
      <c r="E481" s="226" t="s">
        <v>19</v>
      </c>
      <c r="F481" s="227" t="s">
        <v>202</v>
      </c>
      <c r="G481" s="224"/>
      <c r="H481" s="228">
        <v>30.1</v>
      </c>
      <c r="I481" s="229"/>
      <c r="J481" s="224"/>
      <c r="K481" s="224"/>
      <c r="L481" s="230"/>
      <c r="M481" s="231"/>
      <c r="N481" s="232"/>
      <c r="O481" s="232"/>
      <c r="P481" s="232"/>
      <c r="Q481" s="232"/>
      <c r="R481" s="232"/>
      <c r="S481" s="232"/>
      <c r="T481" s="23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4" t="s">
        <v>145</v>
      </c>
      <c r="AU481" s="234" t="s">
        <v>82</v>
      </c>
      <c r="AV481" s="13" t="s">
        <v>82</v>
      </c>
      <c r="AW481" s="13" t="s">
        <v>33</v>
      </c>
      <c r="AX481" s="13" t="s">
        <v>72</v>
      </c>
      <c r="AY481" s="234" t="s">
        <v>133</v>
      </c>
    </row>
    <row r="482" spans="1:51" s="13" customFormat="1" ht="12">
      <c r="A482" s="13"/>
      <c r="B482" s="223"/>
      <c r="C482" s="224"/>
      <c r="D482" s="225" t="s">
        <v>145</v>
      </c>
      <c r="E482" s="226" t="s">
        <v>19</v>
      </c>
      <c r="F482" s="227" t="s">
        <v>203</v>
      </c>
      <c r="G482" s="224"/>
      <c r="H482" s="228">
        <v>33.06</v>
      </c>
      <c r="I482" s="229"/>
      <c r="J482" s="224"/>
      <c r="K482" s="224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145</v>
      </c>
      <c r="AU482" s="234" t="s">
        <v>82</v>
      </c>
      <c r="AV482" s="13" t="s">
        <v>82</v>
      </c>
      <c r="AW482" s="13" t="s">
        <v>33</v>
      </c>
      <c r="AX482" s="13" t="s">
        <v>72</v>
      </c>
      <c r="AY482" s="234" t="s">
        <v>133</v>
      </c>
    </row>
    <row r="483" spans="1:51" s="13" customFormat="1" ht="12">
      <c r="A483" s="13"/>
      <c r="B483" s="223"/>
      <c r="C483" s="224"/>
      <c r="D483" s="225" t="s">
        <v>145</v>
      </c>
      <c r="E483" s="226" t="s">
        <v>19</v>
      </c>
      <c r="F483" s="227" t="s">
        <v>204</v>
      </c>
      <c r="G483" s="224"/>
      <c r="H483" s="228">
        <v>42.45</v>
      </c>
      <c r="I483" s="229"/>
      <c r="J483" s="224"/>
      <c r="K483" s="224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145</v>
      </c>
      <c r="AU483" s="234" t="s">
        <v>82</v>
      </c>
      <c r="AV483" s="13" t="s">
        <v>82</v>
      </c>
      <c r="AW483" s="13" t="s">
        <v>33</v>
      </c>
      <c r="AX483" s="13" t="s">
        <v>72</v>
      </c>
      <c r="AY483" s="234" t="s">
        <v>133</v>
      </c>
    </row>
    <row r="484" spans="1:51" s="13" customFormat="1" ht="12">
      <c r="A484" s="13"/>
      <c r="B484" s="223"/>
      <c r="C484" s="224"/>
      <c r="D484" s="225" t="s">
        <v>145</v>
      </c>
      <c r="E484" s="226" t="s">
        <v>19</v>
      </c>
      <c r="F484" s="227" t="s">
        <v>205</v>
      </c>
      <c r="G484" s="224"/>
      <c r="H484" s="228">
        <v>22.9</v>
      </c>
      <c r="I484" s="229"/>
      <c r="J484" s="224"/>
      <c r="K484" s="224"/>
      <c r="L484" s="230"/>
      <c r="M484" s="231"/>
      <c r="N484" s="232"/>
      <c r="O484" s="232"/>
      <c r="P484" s="232"/>
      <c r="Q484" s="232"/>
      <c r="R484" s="232"/>
      <c r="S484" s="232"/>
      <c r="T484" s="23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4" t="s">
        <v>145</v>
      </c>
      <c r="AU484" s="234" t="s">
        <v>82</v>
      </c>
      <c r="AV484" s="13" t="s">
        <v>82</v>
      </c>
      <c r="AW484" s="13" t="s">
        <v>33</v>
      </c>
      <c r="AX484" s="13" t="s">
        <v>72</v>
      </c>
      <c r="AY484" s="234" t="s">
        <v>133</v>
      </c>
    </row>
    <row r="485" spans="1:51" s="15" customFormat="1" ht="12">
      <c r="A485" s="15"/>
      <c r="B485" s="246"/>
      <c r="C485" s="247"/>
      <c r="D485" s="225" t="s">
        <v>145</v>
      </c>
      <c r="E485" s="248" t="s">
        <v>19</v>
      </c>
      <c r="F485" s="249" t="s">
        <v>206</v>
      </c>
      <c r="G485" s="247"/>
      <c r="H485" s="250">
        <v>128.51000000000002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6" t="s">
        <v>145</v>
      </c>
      <c r="AU485" s="256" t="s">
        <v>82</v>
      </c>
      <c r="AV485" s="15" t="s">
        <v>157</v>
      </c>
      <c r="AW485" s="15" t="s">
        <v>33</v>
      </c>
      <c r="AX485" s="15" t="s">
        <v>72</v>
      </c>
      <c r="AY485" s="256" t="s">
        <v>133</v>
      </c>
    </row>
    <row r="486" spans="1:51" s="13" customFormat="1" ht="12">
      <c r="A486" s="13"/>
      <c r="B486" s="223"/>
      <c r="C486" s="224"/>
      <c r="D486" s="225" t="s">
        <v>145</v>
      </c>
      <c r="E486" s="226" t="s">
        <v>19</v>
      </c>
      <c r="F486" s="227" t="s">
        <v>207</v>
      </c>
      <c r="G486" s="224"/>
      <c r="H486" s="228">
        <v>25.47</v>
      </c>
      <c r="I486" s="229"/>
      <c r="J486" s="224"/>
      <c r="K486" s="224"/>
      <c r="L486" s="230"/>
      <c r="M486" s="231"/>
      <c r="N486" s="232"/>
      <c r="O486" s="232"/>
      <c r="P486" s="232"/>
      <c r="Q486" s="232"/>
      <c r="R486" s="232"/>
      <c r="S486" s="232"/>
      <c r="T486" s="23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4" t="s">
        <v>145</v>
      </c>
      <c r="AU486" s="234" t="s">
        <v>82</v>
      </c>
      <c r="AV486" s="13" t="s">
        <v>82</v>
      </c>
      <c r="AW486" s="13" t="s">
        <v>33</v>
      </c>
      <c r="AX486" s="13" t="s">
        <v>72</v>
      </c>
      <c r="AY486" s="234" t="s">
        <v>133</v>
      </c>
    </row>
    <row r="487" spans="1:51" s="13" customFormat="1" ht="12">
      <c r="A487" s="13"/>
      <c r="B487" s="223"/>
      <c r="C487" s="224"/>
      <c r="D487" s="225" t="s">
        <v>145</v>
      </c>
      <c r="E487" s="226" t="s">
        <v>19</v>
      </c>
      <c r="F487" s="227" t="s">
        <v>208</v>
      </c>
      <c r="G487" s="224"/>
      <c r="H487" s="228">
        <v>19.12</v>
      </c>
      <c r="I487" s="229"/>
      <c r="J487" s="224"/>
      <c r="K487" s="224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145</v>
      </c>
      <c r="AU487" s="234" t="s">
        <v>82</v>
      </c>
      <c r="AV487" s="13" t="s">
        <v>82</v>
      </c>
      <c r="AW487" s="13" t="s">
        <v>33</v>
      </c>
      <c r="AX487" s="13" t="s">
        <v>72</v>
      </c>
      <c r="AY487" s="234" t="s">
        <v>133</v>
      </c>
    </row>
    <row r="488" spans="1:51" s="13" customFormat="1" ht="12">
      <c r="A488" s="13"/>
      <c r="B488" s="223"/>
      <c r="C488" s="224"/>
      <c r="D488" s="225" t="s">
        <v>145</v>
      </c>
      <c r="E488" s="226" t="s">
        <v>19</v>
      </c>
      <c r="F488" s="227" t="s">
        <v>209</v>
      </c>
      <c r="G488" s="224"/>
      <c r="H488" s="228">
        <v>15.92</v>
      </c>
      <c r="I488" s="229"/>
      <c r="J488" s="224"/>
      <c r="K488" s="224"/>
      <c r="L488" s="230"/>
      <c r="M488" s="231"/>
      <c r="N488" s="232"/>
      <c r="O488" s="232"/>
      <c r="P488" s="232"/>
      <c r="Q488" s="232"/>
      <c r="R488" s="232"/>
      <c r="S488" s="232"/>
      <c r="T488" s="23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4" t="s">
        <v>145</v>
      </c>
      <c r="AU488" s="234" t="s">
        <v>82</v>
      </c>
      <c r="AV488" s="13" t="s">
        <v>82</v>
      </c>
      <c r="AW488" s="13" t="s">
        <v>33</v>
      </c>
      <c r="AX488" s="13" t="s">
        <v>72</v>
      </c>
      <c r="AY488" s="234" t="s">
        <v>133</v>
      </c>
    </row>
    <row r="489" spans="1:51" s="13" customFormat="1" ht="12">
      <c r="A489" s="13"/>
      <c r="B489" s="223"/>
      <c r="C489" s="224"/>
      <c r="D489" s="225" t="s">
        <v>145</v>
      </c>
      <c r="E489" s="226" t="s">
        <v>19</v>
      </c>
      <c r="F489" s="227" t="s">
        <v>210</v>
      </c>
      <c r="G489" s="224"/>
      <c r="H489" s="228">
        <v>19.5</v>
      </c>
      <c r="I489" s="229"/>
      <c r="J489" s="224"/>
      <c r="K489" s="224"/>
      <c r="L489" s="230"/>
      <c r="M489" s="231"/>
      <c r="N489" s="232"/>
      <c r="O489" s="232"/>
      <c r="P489" s="232"/>
      <c r="Q489" s="232"/>
      <c r="R489" s="232"/>
      <c r="S489" s="232"/>
      <c r="T489" s="23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4" t="s">
        <v>145</v>
      </c>
      <c r="AU489" s="234" t="s">
        <v>82</v>
      </c>
      <c r="AV489" s="13" t="s">
        <v>82</v>
      </c>
      <c r="AW489" s="13" t="s">
        <v>33</v>
      </c>
      <c r="AX489" s="13" t="s">
        <v>72</v>
      </c>
      <c r="AY489" s="234" t="s">
        <v>133</v>
      </c>
    </row>
    <row r="490" spans="1:51" s="15" customFormat="1" ht="12">
      <c r="A490" s="15"/>
      <c r="B490" s="246"/>
      <c r="C490" s="247"/>
      <c r="D490" s="225" t="s">
        <v>145</v>
      </c>
      <c r="E490" s="248" t="s">
        <v>19</v>
      </c>
      <c r="F490" s="249" t="s">
        <v>211</v>
      </c>
      <c r="G490" s="247"/>
      <c r="H490" s="250">
        <v>80.01</v>
      </c>
      <c r="I490" s="251"/>
      <c r="J490" s="247"/>
      <c r="K490" s="247"/>
      <c r="L490" s="252"/>
      <c r="M490" s="253"/>
      <c r="N490" s="254"/>
      <c r="O490" s="254"/>
      <c r="P490" s="254"/>
      <c r="Q490" s="254"/>
      <c r="R490" s="254"/>
      <c r="S490" s="254"/>
      <c r="T490" s="25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6" t="s">
        <v>145</v>
      </c>
      <c r="AU490" s="256" t="s">
        <v>82</v>
      </c>
      <c r="AV490" s="15" t="s">
        <v>157</v>
      </c>
      <c r="AW490" s="15" t="s">
        <v>33</v>
      </c>
      <c r="AX490" s="15" t="s">
        <v>72</v>
      </c>
      <c r="AY490" s="256" t="s">
        <v>133</v>
      </c>
    </row>
    <row r="491" spans="1:51" s="14" customFormat="1" ht="12">
      <c r="A491" s="14"/>
      <c r="B491" s="235"/>
      <c r="C491" s="236"/>
      <c r="D491" s="225" t="s">
        <v>145</v>
      </c>
      <c r="E491" s="237" t="s">
        <v>19</v>
      </c>
      <c r="F491" s="238" t="s">
        <v>150</v>
      </c>
      <c r="G491" s="236"/>
      <c r="H491" s="239">
        <v>208.52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5" t="s">
        <v>145</v>
      </c>
      <c r="AU491" s="245" t="s">
        <v>82</v>
      </c>
      <c r="AV491" s="14" t="s">
        <v>141</v>
      </c>
      <c r="AW491" s="14" t="s">
        <v>33</v>
      </c>
      <c r="AX491" s="14" t="s">
        <v>80</v>
      </c>
      <c r="AY491" s="245" t="s">
        <v>133</v>
      </c>
    </row>
    <row r="492" spans="1:51" s="13" customFormat="1" ht="12">
      <c r="A492" s="13"/>
      <c r="B492" s="223"/>
      <c r="C492" s="224"/>
      <c r="D492" s="225" t="s">
        <v>145</v>
      </c>
      <c r="E492" s="224"/>
      <c r="F492" s="227" t="s">
        <v>656</v>
      </c>
      <c r="G492" s="224"/>
      <c r="H492" s="228">
        <v>218.946</v>
      </c>
      <c r="I492" s="229"/>
      <c r="J492" s="224"/>
      <c r="K492" s="224"/>
      <c r="L492" s="230"/>
      <c r="M492" s="231"/>
      <c r="N492" s="232"/>
      <c r="O492" s="232"/>
      <c r="P492" s="232"/>
      <c r="Q492" s="232"/>
      <c r="R492" s="232"/>
      <c r="S492" s="232"/>
      <c r="T492" s="23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4" t="s">
        <v>145</v>
      </c>
      <c r="AU492" s="234" t="s">
        <v>82</v>
      </c>
      <c r="AV492" s="13" t="s">
        <v>82</v>
      </c>
      <c r="AW492" s="13" t="s">
        <v>4</v>
      </c>
      <c r="AX492" s="13" t="s">
        <v>80</v>
      </c>
      <c r="AY492" s="234" t="s">
        <v>133</v>
      </c>
    </row>
    <row r="493" spans="1:65" s="2" customFormat="1" ht="24.15" customHeight="1">
      <c r="A493" s="39"/>
      <c r="B493" s="40"/>
      <c r="C493" s="205" t="s">
        <v>662</v>
      </c>
      <c r="D493" s="205" t="s">
        <v>136</v>
      </c>
      <c r="E493" s="206" t="s">
        <v>663</v>
      </c>
      <c r="F493" s="207" t="s">
        <v>664</v>
      </c>
      <c r="G493" s="208" t="s">
        <v>139</v>
      </c>
      <c r="H493" s="209">
        <v>231</v>
      </c>
      <c r="I493" s="210"/>
      <c r="J493" s="211">
        <f>ROUND(I493*H493,2)</f>
        <v>0</v>
      </c>
      <c r="K493" s="207" t="s">
        <v>140</v>
      </c>
      <c r="L493" s="45"/>
      <c r="M493" s="212" t="s">
        <v>19</v>
      </c>
      <c r="N493" s="213" t="s">
        <v>43</v>
      </c>
      <c r="O493" s="85"/>
      <c r="P493" s="214">
        <f>O493*H493</f>
        <v>0</v>
      </c>
      <c r="Q493" s="214">
        <v>1E-05</v>
      </c>
      <c r="R493" s="214">
        <f>Q493*H493</f>
        <v>0.00231</v>
      </c>
      <c r="S493" s="214">
        <v>0</v>
      </c>
      <c r="T493" s="215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16" t="s">
        <v>153</v>
      </c>
      <c r="AT493" s="216" t="s">
        <v>136</v>
      </c>
      <c r="AU493" s="216" t="s">
        <v>82</v>
      </c>
      <c r="AY493" s="18" t="s">
        <v>133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18" t="s">
        <v>80</v>
      </c>
      <c r="BK493" s="217">
        <f>ROUND(I493*H493,2)</f>
        <v>0</v>
      </c>
      <c r="BL493" s="18" t="s">
        <v>153</v>
      </c>
      <c r="BM493" s="216" t="s">
        <v>665</v>
      </c>
    </row>
    <row r="494" spans="1:47" s="2" customFormat="1" ht="12">
      <c r="A494" s="39"/>
      <c r="B494" s="40"/>
      <c r="C494" s="41"/>
      <c r="D494" s="218" t="s">
        <v>143</v>
      </c>
      <c r="E494" s="41"/>
      <c r="F494" s="219" t="s">
        <v>666</v>
      </c>
      <c r="G494" s="41"/>
      <c r="H494" s="41"/>
      <c r="I494" s="220"/>
      <c r="J494" s="41"/>
      <c r="K494" s="41"/>
      <c r="L494" s="45"/>
      <c r="M494" s="221"/>
      <c r="N494" s="222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143</v>
      </c>
      <c r="AU494" s="18" t="s">
        <v>82</v>
      </c>
    </row>
    <row r="495" spans="1:51" s="13" customFormat="1" ht="12">
      <c r="A495" s="13"/>
      <c r="B495" s="223"/>
      <c r="C495" s="224"/>
      <c r="D495" s="225" t="s">
        <v>145</v>
      </c>
      <c r="E495" s="226" t="s">
        <v>19</v>
      </c>
      <c r="F495" s="227" t="s">
        <v>202</v>
      </c>
      <c r="G495" s="224"/>
      <c r="H495" s="228">
        <v>30.1</v>
      </c>
      <c r="I495" s="229"/>
      <c r="J495" s="224"/>
      <c r="K495" s="224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145</v>
      </c>
      <c r="AU495" s="234" t="s">
        <v>82</v>
      </c>
      <c r="AV495" s="13" t="s">
        <v>82</v>
      </c>
      <c r="AW495" s="13" t="s">
        <v>33</v>
      </c>
      <c r="AX495" s="13" t="s">
        <v>72</v>
      </c>
      <c r="AY495" s="234" t="s">
        <v>133</v>
      </c>
    </row>
    <row r="496" spans="1:51" s="13" customFormat="1" ht="12">
      <c r="A496" s="13"/>
      <c r="B496" s="223"/>
      <c r="C496" s="224"/>
      <c r="D496" s="225" t="s">
        <v>145</v>
      </c>
      <c r="E496" s="226" t="s">
        <v>19</v>
      </c>
      <c r="F496" s="227" t="s">
        <v>203</v>
      </c>
      <c r="G496" s="224"/>
      <c r="H496" s="228">
        <v>33.06</v>
      </c>
      <c r="I496" s="229"/>
      <c r="J496" s="224"/>
      <c r="K496" s="224"/>
      <c r="L496" s="230"/>
      <c r="M496" s="231"/>
      <c r="N496" s="232"/>
      <c r="O496" s="232"/>
      <c r="P496" s="232"/>
      <c r="Q496" s="232"/>
      <c r="R496" s="232"/>
      <c r="S496" s="232"/>
      <c r="T496" s="23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4" t="s">
        <v>145</v>
      </c>
      <c r="AU496" s="234" t="s">
        <v>82</v>
      </c>
      <c r="AV496" s="13" t="s">
        <v>82</v>
      </c>
      <c r="AW496" s="13" t="s">
        <v>33</v>
      </c>
      <c r="AX496" s="13" t="s">
        <v>72</v>
      </c>
      <c r="AY496" s="234" t="s">
        <v>133</v>
      </c>
    </row>
    <row r="497" spans="1:51" s="13" customFormat="1" ht="12">
      <c r="A497" s="13"/>
      <c r="B497" s="223"/>
      <c r="C497" s="224"/>
      <c r="D497" s="225" t="s">
        <v>145</v>
      </c>
      <c r="E497" s="226" t="s">
        <v>19</v>
      </c>
      <c r="F497" s="227" t="s">
        <v>204</v>
      </c>
      <c r="G497" s="224"/>
      <c r="H497" s="228">
        <v>42.45</v>
      </c>
      <c r="I497" s="229"/>
      <c r="J497" s="224"/>
      <c r="K497" s="224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145</v>
      </c>
      <c r="AU497" s="234" t="s">
        <v>82</v>
      </c>
      <c r="AV497" s="13" t="s">
        <v>82</v>
      </c>
      <c r="AW497" s="13" t="s">
        <v>33</v>
      </c>
      <c r="AX497" s="13" t="s">
        <v>72</v>
      </c>
      <c r="AY497" s="234" t="s">
        <v>133</v>
      </c>
    </row>
    <row r="498" spans="1:51" s="13" customFormat="1" ht="12">
      <c r="A498" s="13"/>
      <c r="B498" s="223"/>
      <c r="C498" s="224"/>
      <c r="D498" s="225" t="s">
        <v>145</v>
      </c>
      <c r="E498" s="226" t="s">
        <v>19</v>
      </c>
      <c r="F498" s="227" t="s">
        <v>205</v>
      </c>
      <c r="G498" s="224"/>
      <c r="H498" s="228">
        <v>22.9</v>
      </c>
      <c r="I498" s="229"/>
      <c r="J498" s="224"/>
      <c r="K498" s="224"/>
      <c r="L498" s="230"/>
      <c r="M498" s="231"/>
      <c r="N498" s="232"/>
      <c r="O498" s="232"/>
      <c r="P498" s="232"/>
      <c r="Q498" s="232"/>
      <c r="R498" s="232"/>
      <c r="S498" s="232"/>
      <c r="T498" s="23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4" t="s">
        <v>145</v>
      </c>
      <c r="AU498" s="234" t="s">
        <v>82</v>
      </c>
      <c r="AV498" s="13" t="s">
        <v>82</v>
      </c>
      <c r="AW498" s="13" t="s">
        <v>33</v>
      </c>
      <c r="AX498" s="13" t="s">
        <v>72</v>
      </c>
      <c r="AY498" s="234" t="s">
        <v>133</v>
      </c>
    </row>
    <row r="499" spans="1:51" s="13" customFormat="1" ht="12">
      <c r="A499" s="13"/>
      <c r="B499" s="223"/>
      <c r="C499" s="224"/>
      <c r="D499" s="225" t="s">
        <v>145</v>
      </c>
      <c r="E499" s="226" t="s">
        <v>19</v>
      </c>
      <c r="F499" s="227" t="s">
        <v>469</v>
      </c>
      <c r="G499" s="224"/>
      <c r="H499" s="228">
        <v>6.2</v>
      </c>
      <c r="I499" s="229"/>
      <c r="J499" s="224"/>
      <c r="K499" s="224"/>
      <c r="L499" s="230"/>
      <c r="M499" s="231"/>
      <c r="N499" s="232"/>
      <c r="O499" s="232"/>
      <c r="P499" s="232"/>
      <c r="Q499" s="232"/>
      <c r="R499" s="232"/>
      <c r="S499" s="232"/>
      <c r="T499" s="23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4" t="s">
        <v>145</v>
      </c>
      <c r="AU499" s="234" t="s">
        <v>82</v>
      </c>
      <c r="AV499" s="13" t="s">
        <v>82</v>
      </c>
      <c r="AW499" s="13" t="s">
        <v>33</v>
      </c>
      <c r="AX499" s="13" t="s">
        <v>72</v>
      </c>
      <c r="AY499" s="234" t="s">
        <v>133</v>
      </c>
    </row>
    <row r="500" spans="1:51" s="13" customFormat="1" ht="12">
      <c r="A500" s="13"/>
      <c r="B500" s="223"/>
      <c r="C500" s="224"/>
      <c r="D500" s="225" t="s">
        <v>145</v>
      </c>
      <c r="E500" s="226" t="s">
        <v>19</v>
      </c>
      <c r="F500" s="227" t="s">
        <v>470</v>
      </c>
      <c r="G500" s="224"/>
      <c r="H500" s="228">
        <v>5.28</v>
      </c>
      <c r="I500" s="229"/>
      <c r="J500" s="224"/>
      <c r="K500" s="224"/>
      <c r="L500" s="230"/>
      <c r="M500" s="231"/>
      <c r="N500" s="232"/>
      <c r="O500" s="232"/>
      <c r="P500" s="232"/>
      <c r="Q500" s="232"/>
      <c r="R500" s="232"/>
      <c r="S500" s="232"/>
      <c r="T500" s="23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4" t="s">
        <v>145</v>
      </c>
      <c r="AU500" s="234" t="s">
        <v>82</v>
      </c>
      <c r="AV500" s="13" t="s">
        <v>82</v>
      </c>
      <c r="AW500" s="13" t="s">
        <v>33</v>
      </c>
      <c r="AX500" s="13" t="s">
        <v>72</v>
      </c>
      <c r="AY500" s="234" t="s">
        <v>133</v>
      </c>
    </row>
    <row r="501" spans="1:51" s="15" customFormat="1" ht="12">
      <c r="A501" s="15"/>
      <c r="B501" s="246"/>
      <c r="C501" s="247"/>
      <c r="D501" s="225" t="s">
        <v>145</v>
      </c>
      <c r="E501" s="248" t="s">
        <v>19</v>
      </c>
      <c r="F501" s="249" t="s">
        <v>206</v>
      </c>
      <c r="G501" s="247"/>
      <c r="H501" s="250">
        <v>139.99</v>
      </c>
      <c r="I501" s="251"/>
      <c r="J501" s="247"/>
      <c r="K501" s="247"/>
      <c r="L501" s="252"/>
      <c r="M501" s="253"/>
      <c r="N501" s="254"/>
      <c r="O501" s="254"/>
      <c r="P501" s="254"/>
      <c r="Q501" s="254"/>
      <c r="R501" s="254"/>
      <c r="S501" s="254"/>
      <c r="T501" s="25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56" t="s">
        <v>145</v>
      </c>
      <c r="AU501" s="256" t="s">
        <v>82</v>
      </c>
      <c r="AV501" s="15" t="s">
        <v>157</v>
      </c>
      <c r="AW501" s="15" t="s">
        <v>33</v>
      </c>
      <c r="AX501" s="15" t="s">
        <v>72</v>
      </c>
      <c r="AY501" s="256" t="s">
        <v>133</v>
      </c>
    </row>
    <row r="502" spans="1:51" s="13" customFormat="1" ht="12">
      <c r="A502" s="13"/>
      <c r="B502" s="223"/>
      <c r="C502" s="224"/>
      <c r="D502" s="225" t="s">
        <v>145</v>
      </c>
      <c r="E502" s="226" t="s">
        <v>19</v>
      </c>
      <c r="F502" s="227" t="s">
        <v>207</v>
      </c>
      <c r="G502" s="224"/>
      <c r="H502" s="228">
        <v>25.47</v>
      </c>
      <c r="I502" s="229"/>
      <c r="J502" s="224"/>
      <c r="K502" s="224"/>
      <c r="L502" s="230"/>
      <c r="M502" s="231"/>
      <c r="N502" s="232"/>
      <c r="O502" s="232"/>
      <c r="P502" s="232"/>
      <c r="Q502" s="232"/>
      <c r="R502" s="232"/>
      <c r="S502" s="232"/>
      <c r="T502" s="23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4" t="s">
        <v>145</v>
      </c>
      <c r="AU502" s="234" t="s">
        <v>82</v>
      </c>
      <c r="AV502" s="13" t="s">
        <v>82</v>
      </c>
      <c r="AW502" s="13" t="s">
        <v>33</v>
      </c>
      <c r="AX502" s="13" t="s">
        <v>72</v>
      </c>
      <c r="AY502" s="234" t="s">
        <v>133</v>
      </c>
    </row>
    <row r="503" spans="1:51" s="13" customFormat="1" ht="12">
      <c r="A503" s="13"/>
      <c r="B503" s="223"/>
      <c r="C503" s="224"/>
      <c r="D503" s="225" t="s">
        <v>145</v>
      </c>
      <c r="E503" s="226" t="s">
        <v>19</v>
      </c>
      <c r="F503" s="227" t="s">
        <v>208</v>
      </c>
      <c r="G503" s="224"/>
      <c r="H503" s="228">
        <v>19.12</v>
      </c>
      <c r="I503" s="229"/>
      <c r="J503" s="224"/>
      <c r="K503" s="224"/>
      <c r="L503" s="230"/>
      <c r="M503" s="231"/>
      <c r="N503" s="232"/>
      <c r="O503" s="232"/>
      <c r="P503" s="232"/>
      <c r="Q503" s="232"/>
      <c r="R503" s="232"/>
      <c r="S503" s="232"/>
      <c r="T503" s="23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4" t="s">
        <v>145</v>
      </c>
      <c r="AU503" s="234" t="s">
        <v>82</v>
      </c>
      <c r="AV503" s="13" t="s">
        <v>82</v>
      </c>
      <c r="AW503" s="13" t="s">
        <v>33</v>
      </c>
      <c r="AX503" s="13" t="s">
        <v>72</v>
      </c>
      <c r="AY503" s="234" t="s">
        <v>133</v>
      </c>
    </row>
    <row r="504" spans="1:51" s="13" customFormat="1" ht="12">
      <c r="A504" s="13"/>
      <c r="B504" s="223"/>
      <c r="C504" s="224"/>
      <c r="D504" s="225" t="s">
        <v>145</v>
      </c>
      <c r="E504" s="226" t="s">
        <v>19</v>
      </c>
      <c r="F504" s="227" t="s">
        <v>209</v>
      </c>
      <c r="G504" s="224"/>
      <c r="H504" s="228">
        <v>15.92</v>
      </c>
      <c r="I504" s="229"/>
      <c r="J504" s="224"/>
      <c r="K504" s="224"/>
      <c r="L504" s="230"/>
      <c r="M504" s="231"/>
      <c r="N504" s="232"/>
      <c r="O504" s="232"/>
      <c r="P504" s="232"/>
      <c r="Q504" s="232"/>
      <c r="R504" s="232"/>
      <c r="S504" s="232"/>
      <c r="T504" s="23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4" t="s">
        <v>145</v>
      </c>
      <c r="AU504" s="234" t="s">
        <v>82</v>
      </c>
      <c r="AV504" s="13" t="s">
        <v>82</v>
      </c>
      <c r="AW504" s="13" t="s">
        <v>33</v>
      </c>
      <c r="AX504" s="13" t="s">
        <v>72</v>
      </c>
      <c r="AY504" s="234" t="s">
        <v>133</v>
      </c>
    </row>
    <row r="505" spans="1:51" s="13" customFormat="1" ht="12">
      <c r="A505" s="13"/>
      <c r="B505" s="223"/>
      <c r="C505" s="224"/>
      <c r="D505" s="225" t="s">
        <v>145</v>
      </c>
      <c r="E505" s="226" t="s">
        <v>19</v>
      </c>
      <c r="F505" s="227" t="s">
        <v>210</v>
      </c>
      <c r="G505" s="224"/>
      <c r="H505" s="228">
        <v>19.5</v>
      </c>
      <c r="I505" s="229"/>
      <c r="J505" s="224"/>
      <c r="K505" s="224"/>
      <c r="L505" s="230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4" t="s">
        <v>145</v>
      </c>
      <c r="AU505" s="234" t="s">
        <v>82</v>
      </c>
      <c r="AV505" s="13" t="s">
        <v>82</v>
      </c>
      <c r="AW505" s="13" t="s">
        <v>33</v>
      </c>
      <c r="AX505" s="13" t="s">
        <v>72</v>
      </c>
      <c r="AY505" s="234" t="s">
        <v>133</v>
      </c>
    </row>
    <row r="506" spans="1:51" s="15" customFormat="1" ht="12">
      <c r="A506" s="15"/>
      <c r="B506" s="246"/>
      <c r="C506" s="247"/>
      <c r="D506" s="225" t="s">
        <v>145</v>
      </c>
      <c r="E506" s="248" t="s">
        <v>19</v>
      </c>
      <c r="F506" s="249" t="s">
        <v>211</v>
      </c>
      <c r="G506" s="247"/>
      <c r="H506" s="250">
        <v>80.01</v>
      </c>
      <c r="I506" s="251"/>
      <c r="J506" s="247"/>
      <c r="K506" s="247"/>
      <c r="L506" s="252"/>
      <c r="M506" s="253"/>
      <c r="N506" s="254"/>
      <c r="O506" s="254"/>
      <c r="P506" s="254"/>
      <c r="Q506" s="254"/>
      <c r="R506" s="254"/>
      <c r="S506" s="254"/>
      <c r="T506" s="25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56" t="s">
        <v>145</v>
      </c>
      <c r="AU506" s="256" t="s">
        <v>82</v>
      </c>
      <c r="AV506" s="15" t="s">
        <v>157</v>
      </c>
      <c r="AW506" s="15" t="s">
        <v>33</v>
      </c>
      <c r="AX506" s="15" t="s">
        <v>72</v>
      </c>
      <c r="AY506" s="256" t="s">
        <v>133</v>
      </c>
    </row>
    <row r="507" spans="1:51" s="14" customFormat="1" ht="12">
      <c r="A507" s="14"/>
      <c r="B507" s="235"/>
      <c r="C507" s="236"/>
      <c r="D507" s="225" t="s">
        <v>145</v>
      </c>
      <c r="E507" s="237" t="s">
        <v>19</v>
      </c>
      <c r="F507" s="238" t="s">
        <v>150</v>
      </c>
      <c r="G507" s="236"/>
      <c r="H507" s="239">
        <v>220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145</v>
      </c>
      <c r="AU507" s="245" t="s">
        <v>82</v>
      </c>
      <c r="AV507" s="14" t="s">
        <v>141</v>
      </c>
      <c r="AW507" s="14" t="s">
        <v>33</v>
      </c>
      <c r="AX507" s="14" t="s">
        <v>80</v>
      </c>
      <c r="AY507" s="245" t="s">
        <v>133</v>
      </c>
    </row>
    <row r="508" spans="1:51" s="13" customFormat="1" ht="12">
      <c r="A508" s="13"/>
      <c r="B508" s="223"/>
      <c r="C508" s="224"/>
      <c r="D508" s="225" t="s">
        <v>145</v>
      </c>
      <c r="E508" s="224"/>
      <c r="F508" s="227" t="s">
        <v>667</v>
      </c>
      <c r="G508" s="224"/>
      <c r="H508" s="228">
        <v>231</v>
      </c>
      <c r="I508" s="229"/>
      <c r="J508" s="224"/>
      <c r="K508" s="224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145</v>
      </c>
      <c r="AU508" s="234" t="s">
        <v>82</v>
      </c>
      <c r="AV508" s="13" t="s">
        <v>82</v>
      </c>
      <c r="AW508" s="13" t="s">
        <v>4</v>
      </c>
      <c r="AX508" s="13" t="s">
        <v>80</v>
      </c>
      <c r="AY508" s="234" t="s">
        <v>133</v>
      </c>
    </row>
    <row r="509" spans="1:65" s="2" customFormat="1" ht="21.75" customHeight="1">
      <c r="A509" s="39"/>
      <c r="B509" s="40"/>
      <c r="C509" s="257" t="s">
        <v>668</v>
      </c>
      <c r="D509" s="257" t="s">
        <v>266</v>
      </c>
      <c r="E509" s="258" t="s">
        <v>669</v>
      </c>
      <c r="F509" s="259" t="s">
        <v>670</v>
      </c>
      <c r="G509" s="260" t="s">
        <v>139</v>
      </c>
      <c r="H509" s="261">
        <v>242</v>
      </c>
      <c r="I509" s="262"/>
      <c r="J509" s="263">
        <f>ROUND(I509*H509,2)</f>
        <v>0</v>
      </c>
      <c r="K509" s="259" t="s">
        <v>140</v>
      </c>
      <c r="L509" s="264"/>
      <c r="M509" s="265" t="s">
        <v>19</v>
      </c>
      <c r="N509" s="266" t="s">
        <v>43</v>
      </c>
      <c r="O509" s="85"/>
      <c r="P509" s="214">
        <f>O509*H509</f>
        <v>0</v>
      </c>
      <c r="Q509" s="214">
        <v>0.00016</v>
      </c>
      <c r="R509" s="214">
        <f>Q509*H509</f>
        <v>0.038720000000000004</v>
      </c>
      <c r="S509" s="214">
        <v>0</v>
      </c>
      <c r="T509" s="215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16" t="s">
        <v>269</v>
      </c>
      <c r="AT509" s="216" t="s">
        <v>266</v>
      </c>
      <c r="AU509" s="216" t="s">
        <v>82</v>
      </c>
      <c r="AY509" s="18" t="s">
        <v>133</v>
      </c>
      <c r="BE509" s="217">
        <f>IF(N509="základní",J509,0)</f>
        <v>0</v>
      </c>
      <c r="BF509" s="217">
        <f>IF(N509="snížená",J509,0)</f>
        <v>0</v>
      </c>
      <c r="BG509" s="217">
        <f>IF(N509="zákl. přenesená",J509,0)</f>
        <v>0</v>
      </c>
      <c r="BH509" s="217">
        <f>IF(N509="sníž. přenesená",J509,0)</f>
        <v>0</v>
      </c>
      <c r="BI509" s="217">
        <f>IF(N509="nulová",J509,0)</f>
        <v>0</v>
      </c>
      <c r="BJ509" s="18" t="s">
        <v>80</v>
      </c>
      <c r="BK509" s="217">
        <f>ROUND(I509*H509,2)</f>
        <v>0</v>
      </c>
      <c r="BL509" s="18" t="s">
        <v>153</v>
      </c>
      <c r="BM509" s="216" t="s">
        <v>671</v>
      </c>
    </row>
    <row r="510" spans="1:51" s="13" customFormat="1" ht="12">
      <c r="A510" s="13"/>
      <c r="B510" s="223"/>
      <c r="C510" s="224"/>
      <c r="D510" s="225" t="s">
        <v>145</v>
      </c>
      <c r="E510" s="224"/>
      <c r="F510" s="227" t="s">
        <v>672</v>
      </c>
      <c r="G510" s="224"/>
      <c r="H510" s="228">
        <v>242</v>
      </c>
      <c r="I510" s="229"/>
      <c r="J510" s="224"/>
      <c r="K510" s="224"/>
      <c r="L510" s="230"/>
      <c r="M510" s="231"/>
      <c r="N510" s="232"/>
      <c r="O510" s="232"/>
      <c r="P510" s="232"/>
      <c r="Q510" s="232"/>
      <c r="R510" s="232"/>
      <c r="S510" s="232"/>
      <c r="T510" s="23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4" t="s">
        <v>145</v>
      </c>
      <c r="AU510" s="234" t="s">
        <v>82</v>
      </c>
      <c r="AV510" s="13" t="s">
        <v>82</v>
      </c>
      <c r="AW510" s="13" t="s">
        <v>4</v>
      </c>
      <c r="AX510" s="13" t="s">
        <v>80</v>
      </c>
      <c r="AY510" s="234" t="s">
        <v>133</v>
      </c>
    </row>
    <row r="511" spans="1:65" s="2" customFormat="1" ht="24.15" customHeight="1">
      <c r="A511" s="39"/>
      <c r="B511" s="40"/>
      <c r="C511" s="205" t="s">
        <v>673</v>
      </c>
      <c r="D511" s="205" t="s">
        <v>136</v>
      </c>
      <c r="E511" s="206" t="s">
        <v>674</v>
      </c>
      <c r="F511" s="207" t="s">
        <v>675</v>
      </c>
      <c r="G511" s="208" t="s">
        <v>139</v>
      </c>
      <c r="H511" s="209">
        <v>220</v>
      </c>
      <c r="I511" s="210"/>
      <c r="J511" s="211">
        <f>ROUND(I511*H511,2)</f>
        <v>0</v>
      </c>
      <c r="K511" s="207" t="s">
        <v>140</v>
      </c>
      <c r="L511" s="45"/>
      <c r="M511" s="212" t="s">
        <v>19</v>
      </c>
      <c r="N511" s="213" t="s">
        <v>43</v>
      </c>
      <c r="O511" s="85"/>
      <c r="P511" s="214">
        <f>O511*H511</f>
        <v>0</v>
      </c>
      <c r="Q511" s="214">
        <v>0</v>
      </c>
      <c r="R511" s="214">
        <f>Q511*H511</f>
        <v>0</v>
      </c>
      <c r="S511" s="214">
        <v>0</v>
      </c>
      <c r="T511" s="21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153</v>
      </c>
      <c r="AT511" s="216" t="s">
        <v>136</v>
      </c>
      <c r="AU511" s="216" t="s">
        <v>82</v>
      </c>
      <c r="AY511" s="18" t="s">
        <v>133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80</v>
      </c>
      <c r="BK511" s="217">
        <f>ROUND(I511*H511,2)</f>
        <v>0</v>
      </c>
      <c r="BL511" s="18" t="s">
        <v>153</v>
      </c>
      <c r="BM511" s="216" t="s">
        <v>676</v>
      </c>
    </row>
    <row r="512" spans="1:47" s="2" customFormat="1" ht="12">
      <c r="A512" s="39"/>
      <c r="B512" s="40"/>
      <c r="C512" s="41"/>
      <c r="D512" s="218" t="s">
        <v>143</v>
      </c>
      <c r="E512" s="41"/>
      <c r="F512" s="219" t="s">
        <v>677</v>
      </c>
      <c r="G512" s="41"/>
      <c r="H512" s="41"/>
      <c r="I512" s="220"/>
      <c r="J512" s="41"/>
      <c r="K512" s="41"/>
      <c r="L512" s="45"/>
      <c r="M512" s="221"/>
      <c r="N512" s="222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143</v>
      </c>
      <c r="AU512" s="18" t="s">
        <v>82</v>
      </c>
    </row>
    <row r="513" spans="1:51" s="13" customFormat="1" ht="12">
      <c r="A513" s="13"/>
      <c r="B513" s="223"/>
      <c r="C513" s="224"/>
      <c r="D513" s="225" t="s">
        <v>145</v>
      </c>
      <c r="E513" s="226" t="s">
        <v>19</v>
      </c>
      <c r="F513" s="227" t="s">
        <v>202</v>
      </c>
      <c r="G513" s="224"/>
      <c r="H513" s="228">
        <v>30.1</v>
      </c>
      <c r="I513" s="229"/>
      <c r="J513" s="224"/>
      <c r="K513" s="224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145</v>
      </c>
      <c r="AU513" s="234" t="s">
        <v>82</v>
      </c>
      <c r="AV513" s="13" t="s">
        <v>82</v>
      </c>
      <c r="AW513" s="13" t="s">
        <v>33</v>
      </c>
      <c r="AX513" s="13" t="s">
        <v>72</v>
      </c>
      <c r="AY513" s="234" t="s">
        <v>133</v>
      </c>
    </row>
    <row r="514" spans="1:51" s="13" customFormat="1" ht="12">
      <c r="A514" s="13"/>
      <c r="B514" s="223"/>
      <c r="C514" s="224"/>
      <c r="D514" s="225" t="s">
        <v>145</v>
      </c>
      <c r="E514" s="226" t="s">
        <v>19</v>
      </c>
      <c r="F514" s="227" t="s">
        <v>203</v>
      </c>
      <c r="G514" s="224"/>
      <c r="H514" s="228">
        <v>33.06</v>
      </c>
      <c r="I514" s="229"/>
      <c r="J514" s="224"/>
      <c r="K514" s="224"/>
      <c r="L514" s="230"/>
      <c r="M514" s="231"/>
      <c r="N514" s="232"/>
      <c r="O514" s="232"/>
      <c r="P514" s="232"/>
      <c r="Q514" s="232"/>
      <c r="R514" s="232"/>
      <c r="S514" s="232"/>
      <c r="T514" s="23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4" t="s">
        <v>145</v>
      </c>
      <c r="AU514" s="234" t="s">
        <v>82</v>
      </c>
      <c r="AV514" s="13" t="s">
        <v>82</v>
      </c>
      <c r="AW514" s="13" t="s">
        <v>33</v>
      </c>
      <c r="AX514" s="13" t="s">
        <v>72</v>
      </c>
      <c r="AY514" s="234" t="s">
        <v>133</v>
      </c>
    </row>
    <row r="515" spans="1:51" s="13" customFormat="1" ht="12">
      <c r="A515" s="13"/>
      <c r="B515" s="223"/>
      <c r="C515" s="224"/>
      <c r="D515" s="225" t="s">
        <v>145</v>
      </c>
      <c r="E515" s="226" t="s">
        <v>19</v>
      </c>
      <c r="F515" s="227" t="s">
        <v>204</v>
      </c>
      <c r="G515" s="224"/>
      <c r="H515" s="228">
        <v>42.45</v>
      </c>
      <c r="I515" s="229"/>
      <c r="J515" s="224"/>
      <c r="K515" s="224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145</v>
      </c>
      <c r="AU515" s="234" t="s">
        <v>82</v>
      </c>
      <c r="AV515" s="13" t="s">
        <v>82</v>
      </c>
      <c r="AW515" s="13" t="s">
        <v>33</v>
      </c>
      <c r="AX515" s="13" t="s">
        <v>72</v>
      </c>
      <c r="AY515" s="234" t="s">
        <v>133</v>
      </c>
    </row>
    <row r="516" spans="1:51" s="13" customFormat="1" ht="12">
      <c r="A516" s="13"/>
      <c r="B516" s="223"/>
      <c r="C516" s="224"/>
      <c r="D516" s="225" t="s">
        <v>145</v>
      </c>
      <c r="E516" s="226" t="s">
        <v>19</v>
      </c>
      <c r="F516" s="227" t="s">
        <v>205</v>
      </c>
      <c r="G516" s="224"/>
      <c r="H516" s="228">
        <v>22.9</v>
      </c>
      <c r="I516" s="229"/>
      <c r="J516" s="224"/>
      <c r="K516" s="224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145</v>
      </c>
      <c r="AU516" s="234" t="s">
        <v>82</v>
      </c>
      <c r="AV516" s="13" t="s">
        <v>82</v>
      </c>
      <c r="AW516" s="13" t="s">
        <v>33</v>
      </c>
      <c r="AX516" s="13" t="s">
        <v>72</v>
      </c>
      <c r="AY516" s="234" t="s">
        <v>133</v>
      </c>
    </row>
    <row r="517" spans="1:51" s="13" customFormat="1" ht="12">
      <c r="A517" s="13"/>
      <c r="B517" s="223"/>
      <c r="C517" s="224"/>
      <c r="D517" s="225" t="s">
        <v>145</v>
      </c>
      <c r="E517" s="226" t="s">
        <v>19</v>
      </c>
      <c r="F517" s="227" t="s">
        <v>469</v>
      </c>
      <c r="G517" s="224"/>
      <c r="H517" s="228">
        <v>6.2</v>
      </c>
      <c r="I517" s="229"/>
      <c r="J517" s="224"/>
      <c r="K517" s="224"/>
      <c r="L517" s="230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4" t="s">
        <v>145</v>
      </c>
      <c r="AU517" s="234" t="s">
        <v>82</v>
      </c>
      <c r="AV517" s="13" t="s">
        <v>82</v>
      </c>
      <c r="AW517" s="13" t="s">
        <v>33</v>
      </c>
      <c r="AX517" s="13" t="s">
        <v>72</v>
      </c>
      <c r="AY517" s="234" t="s">
        <v>133</v>
      </c>
    </row>
    <row r="518" spans="1:51" s="13" customFormat="1" ht="12">
      <c r="A518" s="13"/>
      <c r="B518" s="223"/>
      <c r="C518" s="224"/>
      <c r="D518" s="225" t="s">
        <v>145</v>
      </c>
      <c r="E518" s="226" t="s">
        <v>19</v>
      </c>
      <c r="F518" s="227" t="s">
        <v>470</v>
      </c>
      <c r="G518" s="224"/>
      <c r="H518" s="228">
        <v>5.28</v>
      </c>
      <c r="I518" s="229"/>
      <c r="J518" s="224"/>
      <c r="K518" s="224"/>
      <c r="L518" s="230"/>
      <c r="M518" s="231"/>
      <c r="N518" s="232"/>
      <c r="O518" s="232"/>
      <c r="P518" s="232"/>
      <c r="Q518" s="232"/>
      <c r="R518" s="232"/>
      <c r="S518" s="232"/>
      <c r="T518" s="23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4" t="s">
        <v>145</v>
      </c>
      <c r="AU518" s="234" t="s">
        <v>82</v>
      </c>
      <c r="AV518" s="13" t="s">
        <v>82</v>
      </c>
      <c r="AW518" s="13" t="s">
        <v>33</v>
      </c>
      <c r="AX518" s="13" t="s">
        <v>72</v>
      </c>
      <c r="AY518" s="234" t="s">
        <v>133</v>
      </c>
    </row>
    <row r="519" spans="1:51" s="15" customFormat="1" ht="12">
      <c r="A519" s="15"/>
      <c r="B519" s="246"/>
      <c r="C519" s="247"/>
      <c r="D519" s="225" t="s">
        <v>145</v>
      </c>
      <c r="E519" s="248" t="s">
        <v>19</v>
      </c>
      <c r="F519" s="249" t="s">
        <v>206</v>
      </c>
      <c r="G519" s="247"/>
      <c r="H519" s="250">
        <v>139.99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6" t="s">
        <v>145</v>
      </c>
      <c r="AU519" s="256" t="s">
        <v>82</v>
      </c>
      <c r="AV519" s="15" t="s">
        <v>157</v>
      </c>
      <c r="AW519" s="15" t="s">
        <v>33</v>
      </c>
      <c r="AX519" s="15" t="s">
        <v>72</v>
      </c>
      <c r="AY519" s="256" t="s">
        <v>133</v>
      </c>
    </row>
    <row r="520" spans="1:51" s="13" customFormat="1" ht="12">
      <c r="A520" s="13"/>
      <c r="B520" s="223"/>
      <c r="C520" s="224"/>
      <c r="D520" s="225" t="s">
        <v>145</v>
      </c>
      <c r="E520" s="226" t="s">
        <v>19</v>
      </c>
      <c r="F520" s="227" t="s">
        <v>207</v>
      </c>
      <c r="G520" s="224"/>
      <c r="H520" s="228">
        <v>25.47</v>
      </c>
      <c r="I520" s="229"/>
      <c r="J520" s="224"/>
      <c r="K520" s="224"/>
      <c r="L520" s="230"/>
      <c r="M520" s="231"/>
      <c r="N520" s="232"/>
      <c r="O520" s="232"/>
      <c r="P520" s="232"/>
      <c r="Q520" s="232"/>
      <c r="R520" s="232"/>
      <c r="S520" s="232"/>
      <c r="T520" s="23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4" t="s">
        <v>145</v>
      </c>
      <c r="AU520" s="234" t="s">
        <v>82</v>
      </c>
      <c r="AV520" s="13" t="s">
        <v>82</v>
      </c>
      <c r="AW520" s="13" t="s">
        <v>33</v>
      </c>
      <c r="AX520" s="13" t="s">
        <v>72</v>
      </c>
      <c r="AY520" s="234" t="s">
        <v>133</v>
      </c>
    </row>
    <row r="521" spans="1:51" s="13" customFormat="1" ht="12">
      <c r="A521" s="13"/>
      <c r="B521" s="223"/>
      <c r="C521" s="224"/>
      <c r="D521" s="225" t="s">
        <v>145</v>
      </c>
      <c r="E521" s="226" t="s">
        <v>19</v>
      </c>
      <c r="F521" s="227" t="s">
        <v>208</v>
      </c>
      <c r="G521" s="224"/>
      <c r="H521" s="228">
        <v>19.12</v>
      </c>
      <c r="I521" s="229"/>
      <c r="J521" s="224"/>
      <c r="K521" s="224"/>
      <c r="L521" s="230"/>
      <c r="M521" s="231"/>
      <c r="N521" s="232"/>
      <c r="O521" s="232"/>
      <c r="P521" s="232"/>
      <c r="Q521" s="232"/>
      <c r="R521" s="232"/>
      <c r="S521" s="232"/>
      <c r="T521" s="23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4" t="s">
        <v>145</v>
      </c>
      <c r="AU521" s="234" t="s">
        <v>82</v>
      </c>
      <c r="AV521" s="13" t="s">
        <v>82</v>
      </c>
      <c r="AW521" s="13" t="s">
        <v>33</v>
      </c>
      <c r="AX521" s="13" t="s">
        <v>72</v>
      </c>
      <c r="AY521" s="234" t="s">
        <v>133</v>
      </c>
    </row>
    <row r="522" spans="1:51" s="13" customFormat="1" ht="12">
      <c r="A522" s="13"/>
      <c r="B522" s="223"/>
      <c r="C522" s="224"/>
      <c r="D522" s="225" t="s">
        <v>145</v>
      </c>
      <c r="E522" s="226" t="s">
        <v>19</v>
      </c>
      <c r="F522" s="227" t="s">
        <v>209</v>
      </c>
      <c r="G522" s="224"/>
      <c r="H522" s="228">
        <v>15.92</v>
      </c>
      <c r="I522" s="229"/>
      <c r="J522" s="224"/>
      <c r="K522" s="224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145</v>
      </c>
      <c r="AU522" s="234" t="s">
        <v>82</v>
      </c>
      <c r="AV522" s="13" t="s">
        <v>82</v>
      </c>
      <c r="AW522" s="13" t="s">
        <v>33</v>
      </c>
      <c r="AX522" s="13" t="s">
        <v>72</v>
      </c>
      <c r="AY522" s="234" t="s">
        <v>133</v>
      </c>
    </row>
    <row r="523" spans="1:51" s="13" customFormat="1" ht="12">
      <c r="A523" s="13"/>
      <c r="B523" s="223"/>
      <c r="C523" s="224"/>
      <c r="D523" s="225" t="s">
        <v>145</v>
      </c>
      <c r="E523" s="226" t="s">
        <v>19</v>
      </c>
      <c r="F523" s="227" t="s">
        <v>210</v>
      </c>
      <c r="G523" s="224"/>
      <c r="H523" s="228">
        <v>19.5</v>
      </c>
      <c r="I523" s="229"/>
      <c r="J523" s="224"/>
      <c r="K523" s="224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145</v>
      </c>
      <c r="AU523" s="234" t="s">
        <v>82</v>
      </c>
      <c r="AV523" s="13" t="s">
        <v>82</v>
      </c>
      <c r="AW523" s="13" t="s">
        <v>33</v>
      </c>
      <c r="AX523" s="13" t="s">
        <v>72</v>
      </c>
      <c r="AY523" s="234" t="s">
        <v>133</v>
      </c>
    </row>
    <row r="524" spans="1:51" s="15" customFormat="1" ht="12">
      <c r="A524" s="15"/>
      <c r="B524" s="246"/>
      <c r="C524" s="247"/>
      <c r="D524" s="225" t="s">
        <v>145</v>
      </c>
      <c r="E524" s="248" t="s">
        <v>19</v>
      </c>
      <c r="F524" s="249" t="s">
        <v>211</v>
      </c>
      <c r="G524" s="247"/>
      <c r="H524" s="250">
        <v>80.01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6" t="s">
        <v>145</v>
      </c>
      <c r="AU524" s="256" t="s">
        <v>82</v>
      </c>
      <c r="AV524" s="15" t="s">
        <v>157</v>
      </c>
      <c r="AW524" s="15" t="s">
        <v>33</v>
      </c>
      <c r="AX524" s="15" t="s">
        <v>72</v>
      </c>
      <c r="AY524" s="256" t="s">
        <v>133</v>
      </c>
    </row>
    <row r="525" spans="1:51" s="14" customFormat="1" ht="12">
      <c r="A525" s="14"/>
      <c r="B525" s="235"/>
      <c r="C525" s="236"/>
      <c r="D525" s="225" t="s">
        <v>145</v>
      </c>
      <c r="E525" s="237" t="s">
        <v>19</v>
      </c>
      <c r="F525" s="238" t="s">
        <v>150</v>
      </c>
      <c r="G525" s="236"/>
      <c r="H525" s="239">
        <v>220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145</v>
      </c>
      <c r="AU525" s="245" t="s">
        <v>82</v>
      </c>
      <c r="AV525" s="14" t="s">
        <v>141</v>
      </c>
      <c r="AW525" s="14" t="s">
        <v>33</v>
      </c>
      <c r="AX525" s="14" t="s">
        <v>80</v>
      </c>
      <c r="AY525" s="245" t="s">
        <v>133</v>
      </c>
    </row>
    <row r="526" spans="1:65" s="2" customFormat="1" ht="16.5" customHeight="1">
      <c r="A526" s="39"/>
      <c r="B526" s="40"/>
      <c r="C526" s="205" t="s">
        <v>678</v>
      </c>
      <c r="D526" s="205" t="s">
        <v>136</v>
      </c>
      <c r="E526" s="206" t="s">
        <v>679</v>
      </c>
      <c r="F526" s="207" t="s">
        <v>680</v>
      </c>
      <c r="G526" s="208" t="s">
        <v>139</v>
      </c>
      <c r="H526" s="209">
        <v>222.191</v>
      </c>
      <c r="I526" s="210"/>
      <c r="J526" s="211">
        <f>ROUND(I526*H526,2)</f>
        <v>0</v>
      </c>
      <c r="K526" s="207" t="s">
        <v>140</v>
      </c>
      <c r="L526" s="45"/>
      <c r="M526" s="212" t="s">
        <v>19</v>
      </c>
      <c r="N526" s="213" t="s">
        <v>43</v>
      </c>
      <c r="O526" s="85"/>
      <c r="P526" s="214">
        <f>O526*H526</f>
        <v>0</v>
      </c>
      <c r="Q526" s="214">
        <v>0</v>
      </c>
      <c r="R526" s="214">
        <f>Q526*H526</f>
        <v>0</v>
      </c>
      <c r="S526" s="214">
        <v>0.00013</v>
      </c>
      <c r="T526" s="215">
        <f>S526*H526</f>
        <v>0.028884829999999997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16" t="s">
        <v>153</v>
      </c>
      <c r="AT526" s="216" t="s">
        <v>136</v>
      </c>
      <c r="AU526" s="216" t="s">
        <v>82</v>
      </c>
      <c r="AY526" s="18" t="s">
        <v>133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18" t="s">
        <v>80</v>
      </c>
      <c r="BK526" s="217">
        <f>ROUND(I526*H526,2)</f>
        <v>0</v>
      </c>
      <c r="BL526" s="18" t="s">
        <v>153</v>
      </c>
      <c r="BM526" s="216" t="s">
        <v>681</v>
      </c>
    </row>
    <row r="527" spans="1:47" s="2" customFormat="1" ht="12">
      <c r="A527" s="39"/>
      <c r="B527" s="40"/>
      <c r="C527" s="41"/>
      <c r="D527" s="218" t="s">
        <v>143</v>
      </c>
      <c r="E527" s="41"/>
      <c r="F527" s="219" t="s">
        <v>682</v>
      </c>
      <c r="G527" s="41"/>
      <c r="H527" s="41"/>
      <c r="I527" s="220"/>
      <c r="J527" s="41"/>
      <c r="K527" s="41"/>
      <c r="L527" s="45"/>
      <c r="M527" s="221"/>
      <c r="N527" s="222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143</v>
      </c>
      <c r="AU527" s="18" t="s">
        <v>82</v>
      </c>
    </row>
    <row r="528" spans="1:51" s="13" customFormat="1" ht="12">
      <c r="A528" s="13"/>
      <c r="B528" s="223"/>
      <c r="C528" s="224"/>
      <c r="D528" s="225" t="s">
        <v>145</v>
      </c>
      <c r="E528" s="226" t="s">
        <v>19</v>
      </c>
      <c r="F528" s="227" t="s">
        <v>198</v>
      </c>
      <c r="G528" s="224"/>
      <c r="H528" s="228">
        <v>195.55</v>
      </c>
      <c r="I528" s="229"/>
      <c r="J528" s="224"/>
      <c r="K528" s="224"/>
      <c r="L528" s="230"/>
      <c r="M528" s="231"/>
      <c r="N528" s="232"/>
      <c r="O528" s="232"/>
      <c r="P528" s="232"/>
      <c r="Q528" s="232"/>
      <c r="R528" s="232"/>
      <c r="S528" s="232"/>
      <c r="T528" s="23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4" t="s">
        <v>145</v>
      </c>
      <c r="AU528" s="234" t="s">
        <v>82</v>
      </c>
      <c r="AV528" s="13" t="s">
        <v>82</v>
      </c>
      <c r="AW528" s="13" t="s">
        <v>33</v>
      </c>
      <c r="AX528" s="13" t="s">
        <v>72</v>
      </c>
      <c r="AY528" s="234" t="s">
        <v>133</v>
      </c>
    </row>
    <row r="529" spans="1:51" s="13" customFormat="1" ht="12">
      <c r="A529" s="13"/>
      <c r="B529" s="223"/>
      <c r="C529" s="224"/>
      <c r="D529" s="225" t="s">
        <v>145</v>
      </c>
      <c r="E529" s="226" t="s">
        <v>19</v>
      </c>
      <c r="F529" s="227" t="s">
        <v>199</v>
      </c>
      <c r="G529" s="224"/>
      <c r="H529" s="228">
        <v>15.34</v>
      </c>
      <c r="I529" s="229"/>
      <c r="J529" s="224"/>
      <c r="K529" s="224"/>
      <c r="L529" s="230"/>
      <c r="M529" s="231"/>
      <c r="N529" s="232"/>
      <c r="O529" s="232"/>
      <c r="P529" s="232"/>
      <c r="Q529" s="232"/>
      <c r="R529" s="232"/>
      <c r="S529" s="232"/>
      <c r="T529" s="23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4" t="s">
        <v>145</v>
      </c>
      <c r="AU529" s="234" t="s">
        <v>82</v>
      </c>
      <c r="AV529" s="13" t="s">
        <v>82</v>
      </c>
      <c r="AW529" s="13" t="s">
        <v>33</v>
      </c>
      <c r="AX529" s="13" t="s">
        <v>72</v>
      </c>
      <c r="AY529" s="234" t="s">
        <v>133</v>
      </c>
    </row>
    <row r="530" spans="1:51" s="13" customFormat="1" ht="12">
      <c r="A530" s="13"/>
      <c r="B530" s="223"/>
      <c r="C530" s="224"/>
      <c r="D530" s="225" t="s">
        <v>145</v>
      </c>
      <c r="E530" s="226" t="s">
        <v>19</v>
      </c>
      <c r="F530" s="227" t="s">
        <v>200</v>
      </c>
      <c r="G530" s="224"/>
      <c r="H530" s="228">
        <v>0.72</v>
      </c>
      <c r="I530" s="229"/>
      <c r="J530" s="224"/>
      <c r="K530" s="224"/>
      <c r="L530" s="230"/>
      <c r="M530" s="231"/>
      <c r="N530" s="232"/>
      <c r="O530" s="232"/>
      <c r="P530" s="232"/>
      <c r="Q530" s="232"/>
      <c r="R530" s="232"/>
      <c r="S530" s="232"/>
      <c r="T530" s="23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4" t="s">
        <v>145</v>
      </c>
      <c r="AU530" s="234" t="s">
        <v>82</v>
      </c>
      <c r="AV530" s="13" t="s">
        <v>82</v>
      </c>
      <c r="AW530" s="13" t="s">
        <v>33</v>
      </c>
      <c r="AX530" s="13" t="s">
        <v>72</v>
      </c>
      <c r="AY530" s="234" t="s">
        <v>133</v>
      </c>
    </row>
    <row r="531" spans="1:51" s="14" customFormat="1" ht="12">
      <c r="A531" s="14"/>
      <c r="B531" s="235"/>
      <c r="C531" s="236"/>
      <c r="D531" s="225" t="s">
        <v>145</v>
      </c>
      <c r="E531" s="237" t="s">
        <v>19</v>
      </c>
      <c r="F531" s="238" t="s">
        <v>150</v>
      </c>
      <c r="G531" s="236"/>
      <c r="H531" s="239">
        <v>211.61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145</v>
      </c>
      <c r="AU531" s="245" t="s">
        <v>82</v>
      </c>
      <c r="AV531" s="14" t="s">
        <v>141</v>
      </c>
      <c r="AW531" s="14" t="s">
        <v>33</v>
      </c>
      <c r="AX531" s="14" t="s">
        <v>80</v>
      </c>
      <c r="AY531" s="245" t="s">
        <v>133</v>
      </c>
    </row>
    <row r="532" spans="1:51" s="13" customFormat="1" ht="12">
      <c r="A532" s="13"/>
      <c r="B532" s="223"/>
      <c r="C532" s="224"/>
      <c r="D532" s="225" t="s">
        <v>145</v>
      </c>
      <c r="E532" s="224"/>
      <c r="F532" s="227" t="s">
        <v>251</v>
      </c>
      <c r="G532" s="224"/>
      <c r="H532" s="228">
        <v>222.191</v>
      </c>
      <c r="I532" s="229"/>
      <c r="J532" s="224"/>
      <c r="K532" s="224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145</v>
      </c>
      <c r="AU532" s="234" t="s">
        <v>82</v>
      </c>
      <c r="AV532" s="13" t="s">
        <v>82</v>
      </c>
      <c r="AW532" s="13" t="s">
        <v>4</v>
      </c>
      <c r="AX532" s="13" t="s">
        <v>80</v>
      </c>
      <c r="AY532" s="234" t="s">
        <v>133</v>
      </c>
    </row>
    <row r="533" spans="1:65" s="2" customFormat="1" ht="16.5" customHeight="1">
      <c r="A533" s="39"/>
      <c r="B533" s="40"/>
      <c r="C533" s="205" t="s">
        <v>683</v>
      </c>
      <c r="D533" s="205" t="s">
        <v>136</v>
      </c>
      <c r="E533" s="206" t="s">
        <v>684</v>
      </c>
      <c r="F533" s="207" t="s">
        <v>685</v>
      </c>
      <c r="G533" s="208" t="s">
        <v>139</v>
      </c>
      <c r="H533" s="209">
        <v>218.946</v>
      </c>
      <c r="I533" s="210"/>
      <c r="J533" s="211">
        <f>ROUND(I533*H533,2)</f>
        <v>0</v>
      </c>
      <c r="K533" s="207" t="s">
        <v>140</v>
      </c>
      <c r="L533" s="45"/>
      <c r="M533" s="212" t="s">
        <v>19</v>
      </c>
      <c r="N533" s="213" t="s">
        <v>43</v>
      </c>
      <c r="O533" s="85"/>
      <c r="P533" s="214">
        <f>O533*H533</f>
        <v>0</v>
      </c>
      <c r="Q533" s="214">
        <v>0</v>
      </c>
      <c r="R533" s="214">
        <f>Q533*H533</f>
        <v>0</v>
      </c>
      <c r="S533" s="214">
        <v>0.00013</v>
      </c>
      <c r="T533" s="215">
        <f>S533*H533</f>
        <v>0.02846298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6" t="s">
        <v>153</v>
      </c>
      <c r="AT533" s="216" t="s">
        <v>136</v>
      </c>
      <c r="AU533" s="216" t="s">
        <v>82</v>
      </c>
      <c r="AY533" s="18" t="s">
        <v>133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8" t="s">
        <v>80</v>
      </c>
      <c r="BK533" s="217">
        <f>ROUND(I533*H533,2)</f>
        <v>0</v>
      </c>
      <c r="BL533" s="18" t="s">
        <v>153</v>
      </c>
      <c r="BM533" s="216" t="s">
        <v>686</v>
      </c>
    </row>
    <row r="534" spans="1:47" s="2" customFormat="1" ht="12">
      <c r="A534" s="39"/>
      <c r="B534" s="40"/>
      <c r="C534" s="41"/>
      <c r="D534" s="218" t="s">
        <v>143</v>
      </c>
      <c r="E534" s="41"/>
      <c r="F534" s="219" t="s">
        <v>687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143</v>
      </c>
      <c r="AU534" s="18" t="s">
        <v>82</v>
      </c>
    </row>
    <row r="535" spans="1:51" s="13" customFormat="1" ht="12">
      <c r="A535" s="13"/>
      <c r="B535" s="223"/>
      <c r="C535" s="224"/>
      <c r="D535" s="225" t="s">
        <v>145</v>
      </c>
      <c r="E535" s="226" t="s">
        <v>19</v>
      </c>
      <c r="F535" s="227" t="s">
        <v>202</v>
      </c>
      <c r="G535" s="224"/>
      <c r="H535" s="228">
        <v>30.1</v>
      </c>
      <c r="I535" s="229"/>
      <c r="J535" s="224"/>
      <c r="K535" s="224"/>
      <c r="L535" s="230"/>
      <c r="M535" s="231"/>
      <c r="N535" s="232"/>
      <c r="O535" s="232"/>
      <c r="P535" s="232"/>
      <c r="Q535" s="232"/>
      <c r="R535" s="232"/>
      <c r="S535" s="232"/>
      <c r="T535" s="23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4" t="s">
        <v>145</v>
      </c>
      <c r="AU535" s="234" t="s">
        <v>82</v>
      </c>
      <c r="AV535" s="13" t="s">
        <v>82</v>
      </c>
      <c r="AW535" s="13" t="s">
        <v>33</v>
      </c>
      <c r="AX535" s="13" t="s">
        <v>72</v>
      </c>
      <c r="AY535" s="234" t="s">
        <v>133</v>
      </c>
    </row>
    <row r="536" spans="1:51" s="13" customFormat="1" ht="12">
      <c r="A536" s="13"/>
      <c r="B536" s="223"/>
      <c r="C536" s="224"/>
      <c r="D536" s="225" t="s">
        <v>145</v>
      </c>
      <c r="E536" s="226" t="s">
        <v>19</v>
      </c>
      <c r="F536" s="227" t="s">
        <v>203</v>
      </c>
      <c r="G536" s="224"/>
      <c r="H536" s="228">
        <v>33.06</v>
      </c>
      <c r="I536" s="229"/>
      <c r="J536" s="224"/>
      <c r="K536" s="224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145</v>
      </c>
      <c r="AU536" s="234" t="s">
        <v>82</v>
      </c>
      <c r="AV536" s="13" t="s">
        <v>82</v>
      </c>
      <c r="AW536" s="13" t="s">
        <v>33</v>
      </c>
      <c r="AX536" s="13" t="s">
        <v>72</v>
      </c>
      <c r="AY536" s="234" t="s">
        <v>133</v>
      </c>
    </row>
    <row r="537" spans="1:51" s="13" customFormat="1" ht="12">
      <c r="A537" s="13"/>
      <c r="B537" s="223"/>
      <c r="C537" s="224"/>
      <c r="D537" s="225" t="s">
        <v>145</v>
      </c>
      <c r="E537" s="226" t="s">
        <v>19</v>
      </c>
      <c r="F537" s="227" t="s">
        <v>204</v>
      </c>
      <c r="G537" s="224"/>
      <c r="H537" s="228">
        <v>42.45</v>
      </c>
      <c r="I537" s="229"/>
      <c r="J537" s="224"/>
      <c r="K537" s="224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145</v>
      </c>
      <c r="AU537" s="234" t="s">
        <v>82</v>
      </c>
      <c r="AV537" s="13" t="s">
        <v>82</v>
      </c>
      <c r="AW537" s="13" t="s">
        <v>33</v>
      </c>
      <c r="AX537" s="13" t="s">
        <v>72</v>
      </c>
      <c r="AY537" s="234" t="s">
        <v>133</v>
      </c>
    </row>
    <row r="538" spans="1:51" s="13" customFormat="1" ht="12">
      <c r="A538" s="13"/>
      <c r="B538" s="223"/>
      <c r="C538" s="224"/>
      <c r="D538" s="225" t="s">
        <v>145</v>
      </c>
      <c r="E538" s="226" t="s">
        <v>19</v>
      </c>
      <c r="F538" s="227" t="s">
        <v>205</v>
      </c>
      <c r="G538" s="224"/>
      <c r="H538" s="228">
        <v>22.9</v>
      </c>
      <c r="I538" s="229"/>
      <c r="J538" s="224"/>
      <c r="K538" s="224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145</v>
      </c>
      <c r="AU538" s="234" t="s">
        <v>82</v>
      </c>
      <c r="AV538" s="13" t="s">
        <v>82</v>
      </c>
      <c r="AW538" s="13" t="s">
        <v>33</v>
      </c>
      <c r="AX538" s="13" t="s">
        <v>72</v>
      </c>
      <c r="AY538" s="234" t="s">
        <v>133</v>
      </c>
    </row>
    <row r="539" spans="1:51" s="15" customFormat="1" ht="12">
      <c r="A539" s="15"/>
      <c r="B539" s="246"/>
      <c r="C539" s="247"/>
      <c r="D539" s="225" t="s">
        <v>145</v>
      </c>
      <c r="E539" s="248" t="s">
        <v>19</v>
      </c>
      <c r="F539" s="249" t="s">
        <v>206</v>
      </c>
      <c r="G539" s="247"/>
      <c r="H539" s="250">
        <v>128.51000000000002</v>
      </c>
      <c r="I539" s="251"/>
      <c r="J539" s="247"/>
      <c r="K539" s="247"/>
      <c r="L539" s="252"/>
      <c r="M539" s="253"/>
      <c r="N539" s="254"/>
      <c r="O539" s="254"/>
      <c r="P539" s="254"/>
      <c r="Q539" s="254"/>
      <c r="R539" s="254"/>
      <c r="S539" s="254"/>
      <c r="T539" s="25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56" t="s">
        <v>145</v>
      </c>
      <c r="AU539" s="256" t="s">
        <v>82</v>
      </c>
      <c r="AV539" s="15" t="s">
        <v>157</v>
      </c>
      <c r="AW539" s="15" t="s">
        <v>33</v>
      </c>
      <c r="AX539" s="15" t="s">
        <v>72</v>
      </c>
      <c r="AY539" s="256" t="s">
        <v>133</v>
      </c>
    </row>
    <row r="540" spans="1:51" s="13" customFormat="1" ht="12">
      <c r="A540" s="13"/>
      <c r="B540" s="223"/>
      <c r="C540" s="224"/>
      <c r="D540" s="225" t="s">
        <v>145</v>
      </c>
      <c r="E540" s="226" t="s">
        <v>19</v>
      </c>
      <c r="F540" s="227" t="s">
        <v>207</v>
      </c>
      <c r="G540" s="224"/>
      <c r="H540" s="228">
        <v>25.47</v>
      </c>
      <c r="I540" s="229"/>
      <c r="J540" s="224"/>
      <c r="K540" s="224"/>
      <c r="L540" s="230"/>
      <c r="M540" s="231"/>
      <c r="N540" s="232"/>
      <c r="O540" s="232"/>
      <c r="P540" s="232"/>
      <c r="Q540" s="232"/>
      <c r="R540" s="232"/>
      <c r="S540" s="232"/>
      <c r="T540" s="23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4" t="s">
        <v>145</v>
      </c>
      <c r="AU540" s="234" t="s">
        <v>82</v>
      </c>
      <c r="AV540" s="13" t="s">
        <v>82</v>
      </c>
      <c r="AW540" s="13" t="s">
        <v>33</v>
      </c>
      <c r="AX540" s="13" t="s">
        <v>72</v>
      </c>
      <c r="AY540" s="234" t="s">
        <v>133</v>
      </c>
    </row>
    <row r="541" spans="1:51" s="13" customFormat="1" ht="12">
      <c r="A541" s="13"/>
      <c r="B541" s="223"/>
      <c r="C541" s="224"/>
      <c r="D541" s="225" t="s">
        <v>145</v>
      </c>
      <c r="E541" s="226" t="s">
        <v>19</v>
      </c>
      <c r="F541" s="227" t="s">
        <v>208</v>
      </c>
      <c r="G541" s="224"/>
      <c r="H541" s="228">
        <v>19.12</v>
      </c>
      <c r="I541" s="229"/>
      <c r="J541" s="224"/>
      <c r="K541" s="224"/>
      <c r="L541" s="230"/>
      <c r="M541" s="231"/>
      <c r="N541" s="232"/>
      <c r="O541" s="232"/>
      <c r="P541" s="232"/>
      <c r="Q541" s="232"/>
      <c r="R541" s="232"/>
      <c r="S541" s="232"/>
      <c r="T541" s="23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4" t="s">
        <v>145</v>
      </c>
      <c r="AU541" s="234" t="s">
        <v>82</v>
      </c>
      <c r="AV541" s="13" t="s">
        <v>82</v>
      </c>
      <c r="AW541" s="13" t="s">
        <v>33</v>
      </c>
      <c r="AX541" s="13" t="s">
        <v>72</v>
      </c>
      <c r="AY541" s="234" t="s">
        <v>133</v>
      </c>
    </row>
    <row r="542" spans="1:51" s="13" customFormat="1" ht="12">
      <c r="A542" s="13"/>
      <c r="B542" s="223"/>
      <c r="C542" s="224"/>
      <c r="D542" s="225" t="s">
        <v>145</v>
      </c>
      <c r="E542" s="226" t="s">
        <v>19</v>
      </c>
      <c r="F542" s="227" t="s">
        <v>209</v>
      </c>
      <c r="G542" s="224"/>
      <c r="H542" s="228">
        <v>15.92</v>
      </c>
      <c r="I542" s="229"/>
      <c r="J542" s="224"/>
      <c r="K542" s="224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145</v>
      </c>
      <c r="AU542" s="234" t="s">
        <v>82</v>
      </c>
      <c r="AV542" s="13" t="s">
        <v>82</v>
      </c>
      <c r="AW542" s="13" t="s">
        <v>33</v>
      </c>
      <c r="AX542" s="13" t="s">
        <v>72</v>
      </c>
      <c r="AY542" s="234" t="s">
        <v>133</v>
      </c>
    </row>
    <row r="543" spans="1:51" s="13" customFormat="1" ht="12">
      <c r="A543" s="13"/>
      <c r="B543" s="223"/>
      <c r="C543" s="224"/>
      <c r="D543" s="225" t="s">
        <v>145</v>
      </c>
      <c r="E543" s="226" t="s">
        <v>19</v>
      </c>
      <c r="F543" s="227" t="s">
        <v>210</v>
      </c>
      <c r="G543" s="224"/>
      <c r="H543" s="228">
        <v>19.5</v>
      </c>
      <c r="I543" s="229"/>
      <c r="J543" s="224"/>
      <c r="K543" s="224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145</v>
      </c>
      <c r="AU543" s="234" t="s">
        <v>82</v>
      </c>
      <c r="AV543" s="13" t="s">
        <v>82</v>
      </c>
      <c r="AW543" s="13" t="s">
        <v>33</v>
      </c>
      <c r="AX543" s="13" t="s">
        <v>72</v>
      </c>
      <c r="AY543" s="234" t="s">
        <v>133</v>
      </c>
    </row>
    <row r="544" spans="1:51" s="15" customFormat="1" ht="12">
      <c r="A544" s="15"/>
      <c r="B544" s="246"/>
      <c r="C544" s="247"/>
      <c r="D544" s="225" t="s">
        <v>145</v>
      </c>
      <c r="E544" s="248" t="s">
        <v>19</v>
      </c>
      <c r="F544" s="249" t="s">
        <v>211</v>
      </c>
      <c r="G544" s="247"/>
      <c r="H544" s="250">
        <v>80.01</v>
      </c>
      <c r="I544" s="251"/>
      <c r="J544" s="247"/>
      <c r="K544" s="247"/>
      <c r="L544" s="252"/>
      <c r="M544" s="253"/>
      <c r="N544" s="254"/>
      <c r="O544" s="254"/>
      <c r="P544" s="254"/>
      <c r="Q544" s="254"/>
      <c r="R544" s="254"/>
      <c r="S544" s="254"/>
      <c r="T544" s="25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56" t="s">
        <v>145</v>
      </c>
      <c r="AU544" s="256" t="s">
        <v>82</v>
      </c>
      <c r="AV544" s="15" t="s">
        <v>157</v>
      </c>
      <c r="AW544" s="15" t="s">
        <v>33</v>
      </c>
      <c r="AX544" s="15" t="s">
        <v>72</v>
      </c>
      <c r="AY544" s="256" t="s">
        <v>133</v>
      </c>
    </row>
    <row r="545" spans="1:51" s="14" customFormat="1" ht="12">
      <c r="A545" s="14"/>
      <c r="B545" s="235"/>
      <c r="C545" s="236"/>
      <c r="D545" s="225" t="s">
        <v>145</v>
      </c>
      <c r="E545" s="237" t="s">
        <v>19</v>
      </c>
      <c r="F545" s="238" t="s">
        <v>150</v>
      </c>
      <c r="G545" s="236"/>
      <c r="H545" s="239">
        <v>208.52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145</v>
      </c>
      <c r="AU545" s="245" t="s">
        <v>82</v>
      </c>
      <c r="AV545" s="14" t="s">
        <v>141</v>
      </c>
      <c r="AW545" s="14" t="s">
        <v>33</v>
      </c>
      <c r="AX545" s="14" t="s">
        <v>80</v>
      </c>
      <c r="AY545" s="245" t="s">
        <v>133</v>
      </c>
    </row>
    <row r="546" spans="1:51" s="13" customFormat="1" ht="12">
      <c r="A546" s="13"/>
      <c r="B546" s="223"/>
      <c r="C546" s="224"/>
      <c r="D546" s="225" t="s">
        <v>145</v>
      </c>
      <c r="E546" s="224"/>
      <c r="F546" s="227" t="s">
        <v>656</v>
      </c>
      <c r="G546" s="224"/>
      <c r="H546" s="228">
        <v>218.946</v>
      </c>
      <c r="I546" s="229"/>
      <c r="J546" s="224"/>
      <c r="K546" s="224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145</v>
      </c>
      <c r="AU546" s="234" t="s">
        <v>82</v>
      </c>
      <c r="AV546" s="13" t="s">
        <v>82</v>
      </c>
      <c r="AW546" s="13" t="s">
        <v>4</v>
      </c>
      <c r="AX546" s="13" t="s">
        <v>80</v>
      </c>
      <c r="AY546" s="234" t="s">
        <v>133</v>
      </c>
    </row>
    <row r="547" spans="1:63" s="12" customFormat="1" ht="25.9" customHeight="1">
      <c r="A547" s="12"/>
      <c r="B547" s="189"/>
      <c r="C547" s="190"/>
      <c r="D547" s="191" t="s">
        <v>71</v>
      </c>
      <c r="E547" s="192" t="s">
        <v>688</v>
      </c>
      <c r="F547" s="192" t="s">
        <v>689</v>
      </c>
      <c r="G547" s="190"/>
      <c r="H547" s="190"/>
      <c r="I547" s="193"/>
      <c r="J547" s="194">
        <f>BK547</f>
        <v>0</v>
      </c>
      <c r="K547" s="190"/>
      <c r="L547" s="195"/>
      <c r="M547" s="196"/>
      <c r="N547" s="197"/>
      <c r="O547" s="197"/>
      <c r="P547" s="198">
        <f>P548+P551+P554+P557+P560+P563</f>
        <v>0</v>
      </c>
      <c r="Q547" s="197"/>
      <c r="R547" s="198">
        <f>R548+R551+R554+R557+R560+R563</f>
        <v>0</v>
      </c>
      <c r="S547" s="197"/>
      <c r="T547" s="199">
        <f>T548+T551+T554+T557+T560+T563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00" t="s">
        <v>166</v>
      </c>
      <c r="AT547" s="201" t="s">
        <v>71</v>
      </c>
      <c r="AU547" s="201" t="s">
        <v>72</v>
      </c>
      <c r="AY547" s="200" t="s">
        <v>133</v>
      </c>
      <c r="BK547" s="202">
        <f>BK548+BK551+BK554+BK557+BK560+BK563</f>
        <v>0</v>
      </c>
    </row>
    <row r="548" spans="1:63" s="12" customFormat="1" ht="22.8" customHeight="1">
      <c r="A548" s="12"/>
      <c r="B548" s="189"/>
      <c r="C548" s="190"/>
      <c r="D548" s="191" t="s">
        <v>71</v>
      </c>
      <c r="E548" s="203" t="s">
        <v>690</v>
      </c>
      <c r="F548" s="203" t="s">
        <v>691</v>
      </c>
      <c r="G548" s="190"/>
      <c r="H548" s="190"/>
      <c r="I548" s="193"/>
      <c r="J548" s="204">
        <f>BK548</f>
        <v>0</v>
      </c>
      <c r="K548" s="190"/>
      <c r="L548" s="195"/>
      <c r="M548" s="196"/>
      <c r="N548" s="197"/>
      <c r="O548" s="197"/>
      <c r="P548" s="198">
        <f>SUM(P549:P550)</f>
        <v>0</v>
      </c>
      <c r="Q548" s="197"/>
      <c r="R548" s="198">
        <f>SUM(R549:R550)</f>
        <v>0</v>
      </c>
      <c r="S548" s="197"/>
      <c r="T548" s="199">
        <f>SUM(T549:T550)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00" t="s">
        <v>166</v>
      </c>
      <c r="AT548" s="201" t="s">
        <v>71</v>
      </c>
      <c r="AU548" s="201" t="s">
        <v>80</v>
      </c>
      <c r="AY548" s="200" t="s">
        <v>133</v>
      </c>
      <c r="BK548" s="202">
        <f>SUM(BK549:BK550)</f>
        <v>0</v>
      </c>
    </row>
    <row r="549" spans="1:65" s="2" customFormat="1" ht="16.5" customHeight="1">
      <c r="A549" s="39"/>
      <c r="B549" s="40"/>
      <c r="C549" s="205" t="s">
        <v>692</v>
      </c>
      <c r="D549" s="205" t="s">
        <v>136</v>
      </c>
      <c r="E549" s="206" t="s">
        <v>693</v>
      </c>
      <c r="F549" s="207" t="s">
        <v>694</v>
      </c>
      <c r="G549" s="208" t="s">
        <v>695</v>
      </c>
      <c r="H549" s="209">
        <v>1</v>
      </c>
      <c r="I549" s="210"/>
      <c r="J549" s="211">
        <f>ROUND(I549*H549,2)</f>
        <v>0</v>
      </c>
      <c r="K549" s="207" t="s">
        <v>140</v>
      </c>
      <c r="L549" s="45"/>
      <c r="M549" s="212" t="s">
        <v>19</v>
      </c>
      <c r="N549" s="213" t="s">
        <v>43</v>
      </c>
      <c r="O549" s="85"/>
      <c r="P549" s="214">
        <f>O549*H549</f>
        <v>0</v>
      </c>
      <c r="Q549" s="214">
        <v>0</v>
      </c>
      <c r="R549" s="214">
        <f>Q549*H549</f>
        <v>0</v>
      </c>
      <c r="S549" s="214">
        <v>0</v>
      </c>
      <c r="T549" s="215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16" t="s">
        <v>696</v>
      </c>
      <c r="AT549" s="216" t="s">
        <v>136</v>
      </c>
      <c r="AU549" s="216" t="s">
        <v>82</v>
      </c>
      <c r="AY549" s="18" t="s">
        <v>133</v>
      </c>
      <c r="BE549" s="217">
        <f>IF(N549="základní",J549,0)</f>
        <v>0</v>
      </c>
      <c r="BF549" s="217">
        <f>IF(N549="snížená",J549,0)</f>
        <v>0</v>
      </c>
      <c r="BG549" s="217">
        <f>IF(N549="zákl. přenesená",J549,0)</f>
        <v>0</v>
      </c>
      <c r="BH549" s="217">
        <f>IF(N549="sníž. přenesená",J549,0)</f>
        <v>0</v>
      </c>
      <c r="BI549" s="217">
        <f>IF(N549="nulová",J549,0)</f>
        <v>0</v>
      </c>
      <c r="BJ549" s="18" t="s">
        <v>80</v>
      </c>
      <c r="BK549" s="217">
        <f>ROUND(I549*H549,2)</f>
        <v>0</v>
      </c>
      <c r="BL549" s="18" t="s">
        <v>696</v>
      </c>
      <c r="BM549" s="216" t="s">
        <v>697</v>
      </c>
    </row>
    <row r="550" spans="1:47" s="2" customFormat="1" ht="12">
      <c r="A550" s="39"/>
      <c r="B550" s="40"/>
      <c r="C550" s="41"/>
      <c r="D550" s="218" t="s">
        <v>143</v>
      </c>
      <c r="E550" s="41"/>
      <c r="F550" s="219" t="s">
        <v>698</v>
      </c>
      <c r="G550" s="41"/>
      <c r="H550" s="41"/>
      <c r="I550" s="220"/>
      <c r="J550" s="41"/>
      <c r="K550" s="41"/>
      <c r="L550" s="45"/>
      <c r="M550" s="221"/>
      <c r="N550" s="222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143</v>
      </c>
      <c r="AU550" s="18" t="s">
        <v>82</v>
      </c>
    </row>
    <row r="551" spans="1:63" s="12" customFormat="1" ht="22.8" customHeight="1">
      <c r="A551" s="12"/>
      <c r="B551" s="189"/>
      <c r="C551" s="190"/>
      <c r="D551" s="191" t="s">
        <v>71</v>
      </c>
      <c r="E551" s="203" t="s">
        <v>699</v>
      </c>
      <c r="F551" s="203" t="s">
        <v>700</v>
      </c>
      <c r="G551" s="190"/>
      <c r="H551" s="190"/>
      <c r="I551" s="193"/>
      <c r="J551" s="204">
        <f>BK551</f>
        <v>0</v>
      </c>
      <c r="K551" s="190"/>
      <c r="L551" s="195"/>
      <c r="M551" s="196"/>
      <c r="N551" s="197"/>
      <c r="O551" s="197"/>
      <c r="P551" s="198">
        <f>SUM(P552:P553)</f>
        <v>0</v>
      </c>
      <c r="Q551" s="197"/>
      <c r="R551" s="198">
        <f>SUM(R552:R553)</f>
        <v>0</v>
      </c>
      <c r="S551" s="197"/>
      <c r="T551" s="199">
        <f>SUM(T552:T553)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00" t="s">
        <v>166</v>
      </c>
      <c r="AT551" s="201" t="s">
        <v>71</v>
      </c>
      <c r="AU551" s="201" t="s">
        <v>80</v>
      </c>
      <c r="AY551" s="200" t="s">
        <v>133</v>
      </c>
      <c r="BK551" s="202">
        <f>SUM(BK552:BK553)</f>
        <v>0</v>
      </c>
    </row>
    <row r="552" spans="1:65" s="2" customFormat="1" ht="16.5" customHeight="1">
      <c r="A552" s="39"/>
      <c r="B552" s="40"/>
      <c r="C552" s="205" t="s">
        <v>701</v>
      </c>
      <c r="D552" s="205" t="s">
        <v>136</v>
      </c>
      <c r="E552" s="206" t="s">
        <v>702</v>
      </c>
      <c r="F552" s="207" t="s">
        <v>700</v>
      </c>
      <c r="G552" s="208" t="s">
        <v>695</v>
      </c>
      <c r="H552" s="209">
        <v>1</v>
      </c>
      <c r="I552" s="210"/>
      <c r="J552" s="211">
        <f>ROUND(I552*H552,2)</f>
        <v>0</v>
      </c>
      <c r="K552" s="207" t="s">
        <v>140</v>
      </c>
      <c r="L552" s="45"/>
      <c r="M552" s="212" t="s">
        <v>19</v>
      </c>
      <c r="N552" s="213" t="s">
        <v>43</v>
      </c>
      <c r="O552" s="85"/>
      <c r="P552" s="214">
        <f>O552*H552</f>
        <v>0</v>
      </c>
      <c r="Q552" s="214">
        <v>0</v>
      </c>
      <c r="R552" s="214">
        <f>Q552*H552</f>
        <v>0</v>
      </c>
      <c r="S552" s="214">
        <v>0</v>
      </c>
      <c r="T552" s="215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16" t="s">
        <v>696</v>
      </c>
      <c r="AT552" s="216" t="s">
        <v>136</v>
      </c>
      <c r="AU552" s="216" t="s">
        <v>82</v>
      </c>
      <c r="AY552" s="18" t="s">
        <v>133</v>
      </c>
      <c r="BE552" s="217">
        <f>IF(N552="základní",J552,0)</f>
        <v>0</v>
      </c>
      <c r="BF552" s="217">
        <f>IF(N552="snížená",J552,0)</f>
        <v>0</v>
      </c>
      <c r="BG552" s="217">
        <f>IF(N552="zákl. přenesená",J552,0)</f>
        <v>0</v>
      </c>
      <c r="BH552" s="217">
        <f>IF(N552="sníž. přenesená",J552,0)</f>
        <v>0</v>
      </c>
      <c r="BI552" s="217">
        <f>IF(N552="nulová",J552,0)</f>
        <v>0</v>
      </c>
      <c r="BJ552" s="18" t="s">
        <v>80</v>
      </c>
      <c r="BK552" s="217">
        <f>ROUND(I552*H552,2)</f>
        <v>0</v>
      </c>
      <c r="BL552" s="18" t="s">
        <v>696</v>
      </c>
      <c r="BM552" s="216" t="s">
        <v>703</v>
      </c>
    </row>
    <row r="553" spans="1:47" s="2" customFormat="1" ht="12">
      <c r="A553" s="39"/>
      <c r="B553" s="40"/>
      <c r="C553" s="41"/>
      <c r="D553" s="218" t="s">
        <v>143</v>
      </c>
      <c r="E553" s="41"/>
      <c r="F553" s="219" t="s">
        <v>704</v>
      </c>
      <c r="G553" s="41"/>
      <c r="H553" s="41"/>
      <c r="I553" s="220"/>
      <c r="J553" s="41"/>
      <c r="K553" s="41"/>
      <c r="L553" s="45"/>
      <c r="M553" s="221"/>
      <c r="N553" s="222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143</v>
      </c>
      <c r="AU553" s="18" t="s">
        <v>82</v>
      </c>
    </row>
    <row r="554" spans="1:63" s="12" customFormat="1" ht="22.8" customHeight="1">
      <c r="A554" s="12"/>
      <c r="B554" s="189"/>
      <c r="C554" s="190"/>
      <c r="D554" s="191" t="s">
        <v>71</v>
      </c>
      <c r="E554" s="203" t="s">
        <v>705</v>
      </c>
      <c r="F554" s="203" t="s">
        <v>706</v>
      </c>
      <c r="G554" s="190"/>
      <c r="H554" s="190"/>
      <c r="I554" s="193"/>
      <c r="J554" s="204">
        <f>BK554</f>
        <v>0</v>
      </c>
      <c r="K554" s="190"/>
      <c r="L554" s="195"/>
      <c r="M554" s="196"/>
      <c r="N554" s="197"/>
      <c r="O554" s="197"/>
      <c r="P554" s="198">
        <f>SUM(P555:P556)</f>
        <v>0</v>
      </c>
      <c r="Q554" s="197"/>
      <c r="R554" s="198">
        <f>SUM(R555:R556)</f>
        <v>0</v>
      </c>
      <c r="S554" s="197"/>
      <c r="T554" s="199">
        <f>SUM(T555:T556)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200" t="s">
        <v>166</v>
      </c>
      <c r="AT554" s="201" t="s">
        <v>71</v>
      </c>
      <c r="AU554" s="201" t="s">
        <v>80</v>
      </c>
      <c r="AY554" s="200" t="s">
        <v>133</v>
      </c>
      <c r="BK554" s="202">
        <f>SUM(BK555:BK556)</f>
        <v>0</v>
      </c>
    </row>
    <row r="555" spans="1:65" s="2" customFormat="1" ht="16.5" customHeight="1">
      <c r="A555" s="39"/>
      <c r="B555" s="40"/>
      <c r="C555" s="205" t="s">
        <v>707</v>
      </c>
      <c r="D555" s="205" t="s">
        <v>136</v>
      </c>
      <c r="E555" s="206" t="s">
        <v>708</v>
      </c>
      <c r="F555" s="207" t="s">
        <v>709</v>
      </c>
      <c r="G555" s="208" t="s">
        <v>695</v>
      </c>
      <c r="H555" s="209">
        <v>1</v>
      </c>
      <c r="I555" s="210"/>
      <c r="J555" s="211">
        <f>ROUND(I555*H555,2)</f>
        <v>0</v>
      </c>
      <c r="K555" s="207" t="s">
        <v>140</v>
      </c>
      <c r="L555" s="45"/>
      <c r="M555" s="212" t="s">
        <v>19</v>
      </c>
      <c r="N555" s="213" t="s">
        <v>43</v>
      </c>
      <c r="O555" s="85"/>
      <c r="P555" s="214">
        <f>O555*H555</f>
        <v>0</v>
      </c>
      <c r="Q555" s="214">
        <v>0</v>
      </c>
      <c r="R555" s="214">
        <f>Q555*H555</f>
        <v>0</v>
      </c>
      <c r="S555" s="214">
        <v>0</v>
      </c>
      <c r="T555" s="21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6" t="s">
        <v>696</v>
      </c>
      <c r="AT555" s="216" t="s">
        <v>136</v>
      </c>
      <c r="AU555" s="216" t="s">
        <v>82</v>
      </c>
      <c r="AY555" s="18" t="s">
        <v>133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18" t="s">
        <v>80</v>
      </c>
      <c r="BK555" s="217">
        <f>ROUND(I555*H555,2)</f>
        <v>0</v>
      </c>
      <c r="BL555" s="18" t="s">
        <v>696</v>
      </c>
      <c r="BM555" s="216" t="s">
        <v>710</v>
      </c>
    </row>
    <row r="556" spans="1:47" s="2" customFormat="1" ht="12">
      <c r="A556" s="39"/>
      <c r="B556" s="40"/>
      <c r="C556" s="41"/>
      <c r="D556" s="218" t="s">
        <v>143</v>
      </c>
      <c r="E556" s="41"/>
      <c r="F556" s="219" t="s">
        <v>711</v>
      </c>
      <c r="G556" s="41"/>
      <c r="H556" s="41"/>
      <c r="I556" s="220"/>
      <c r="J556" s="41"/>
      <c r="K556" s="41"/>
      <c r="L556" s="45"/>
      <c r="M556" s="221"/>
      <c r="N556" s="22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143</v>
      </c>
      <c r="AU556" s="18" t="s">
        <v>82</v>
      </c>
    </row>
    <row r="557" spans="1:63" s="12" customFormat="1" ht="22.8" customHeight="1">
      <c r="A557" s="12"/>
      <c r="B557" s="189"/>
      <c r="C557" s="190"/>
      <c r="D557" s="191" t="s">
        <v>71</v>
      </c>
      <c r="E557" s="203" t="s">
        <v>712</v>
      </c>
      <c r="F557" s="203" t="s">
        <v>713</v>
      </c>
      <c r="G557" s="190"/>
      <c r="H557" s="190"/>
      <c r="I557" s="193"/>
      <c r="J557" s="204">
        <f>BK557</f>
        <v>0</v>
      </c>
      <c r="K557" s="190"/>
      <c r="L557" s="195"/>
      <c r="M557" s="196"/>
      <c r="N557" s="197"/>
      <c r="O557" s="197"/>
      <c r="P557" s="198">
        <f>SUM(P558:P559)</f>
        <v>0</v>
      </c>
      <c r="Q557" s="197"/>
      <c r="R557" s="198">
        <f>SUM(R558:R559)</f>
        <v>0</v>
      </c>
      <c r="S557" s="197"/>
      <c r="T557" s="199">
        <f>SUM(T558:T559)</f>
        <v>0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00" t="s">
        <v>166</v>
      </c>
      <c r="AT557" s="201" t="s">
        <v>71</v>
      </c>
      <c r="AU557" s="201" t="s">
        <v>80</v>
      </c>
      <c r="AY557" s="200" t="s">
        <v>133</v>
      </c>
      <c r="BK557" s="202">
        <f>SUM(BK558:BK559)</f>
        <v>0</v>
      </c>
    </row>
    <row r="558" spans="1:65" s="2" customFormat="1" ht="16.5" customHeight="1">
      <c r="A558" s="39"/>
      <c r="B558" s="40"/>
      <c r="C558" s="205" t="s">
        <v>714</v>
      </c>
      <c r="D558" s="205" t="s">
        <v>136</v>
      </c>
      <c r="E558" s="206" t="s">
        <v>715</v>
      </c>
      <c r="F558" s="207" t="s">
        <v>716</v>
      </c>
      <c r="G558" s="208" t="s">
        <v>695</v>
      </c>
      <c r="H558" s="209">
        <v>1</v>
      </c>
      <c r="I558" s="210"/>
      <c r="J558" s="211">
        <f>ROUND(I558*H558,2)</f>
        <v>0</v>
      </c>
      <c r="K558" s="207" t="s">
        <v>140</v>
      </c>
      <c r="L558" s="45"/>
      <c r="M558" s="212" t="s">
        <v>19</v>
      </c>
      <c r="N558" s="213" t="s">
        <v>43</v>
      </c>
      <c r="O558" s="85"/>
      <c r="P558" s="214">
        <f>O558*H558</f>
        <v>0</v>
      </c>
      <c r="Q558" s="214">
        <v>0</v>
      </c>
      <c r="R558" s="214">
        <f>Q558*H558</f>
        <v>0</v>
      </c>
      <c r="S558" s="214">
        <v>0</v>
      </c>
      <c r="T558" s="21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6" t="s">
        <v>696</v>
      </c>
      <c r="AT558" s="216" t="s">
        <v>136</v>
      </c>
      <c r="AU558" s="216" t="s">
        <v>82</v>
      </c>
      <c r="AY558" s="18" t="s">
        <v>133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8" t="s">
        <v>80</v>
      </c>
      <c r="BK558" s="217">
        <f>ROUND(I558*H558,2)</f>
        <v>0</v>
      </c>
      <c r="BL558" s="18" t="s">
        <v>696</v>
      </c>
      <c r="BM558" s="216" t="s">
        <v>717</v>
      </c>
    </row>
    <row r="559" spans="1:47" s="2" customFormat="1" ht="12">
      <c r="A559" s="39"/>
      <c r="B559" s="40"/>
      <c r="C559" s="41"/>
      <c r="D559" s="218" t="s">
        <v>143</v>
      </c>
      <c r="E559" s="41"/>
      <c r="F559" s="219" t="s">
        <v>718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143</v>
      </c>
      <c r="AU559" s="18" t="s">
        <v>82</v>
      </c>
    </row>
    <row r="560" spans="1:63" s="12" customFormat="1" ht="22.8" customHeight="1">
      <c r="A560" s="12"/>
      <c r="B560" s="189"/>
      <c r="C560" s="190"/>
      <c r="D560" s="191" t="s">
        <v>71</v>
      </c>
      <c r="E560" s="203" t="s">
        <v>719</v>
      </c>
      <c r="F560" s="203" t="s">
        <v>720</v>
      </c>
      <c r="G560" s="190"/>
      <c r="H560" s="190"/>
      <c r="I560" s="193"/>
      <c r="J560" s="204">
        <f>BK560</f>
        <v>0</v>
      </c>
      <c r="K560" s="190"/>
      <c r="L560" s="195"/>
      <c r="M560" s="196"/>
      <c r="N560" s="197"/>
      <c r="O560" s="197"/>
      <c r="P560" s="198">
        <f>SUM(P561:P562)</f>
        <v>0</v>
      </c>
      <c r="Q560" s="197"/>
      <c r="R560" s="198">
        <f>SUM(R561:R562)</f>
        <v>0</v>
      </c>
      <c r="S560" s="197"/>
      <c r="T560" s="199">
        <f>SUM(T561:T562)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00" t="s">
        <v>166</v>
      </c>
      <c r="AT560" s="201" t="s">
        <v>71</v>
      </c>
      <c r="AU560" s="201" t="s">
        <v>80</v>
      </c>
      <c r="AY560" s="200" t="s">
        <v>133</v>
      </c>
      <c r="BK560" s="202">
        <f>SUM(BK561:BK562)</f>
        <v>0</v>
      </c>
    </row>
    <row r="561" spans="1:65" s="2" customFormat="1" ht="16.5" customHeight="1">
      <c r="A561" s="39"/>
      <c r="B561" s="40"/>
      <c r="C561" s="205" t="s">
        <v>721</v>
      </c>
      <c r="D561" s="205" t="s">
        <v>136</v>
      </c>
      <c r="E561" s="206" t="s">
        <v>722</v>
      </c>
      <c r="F561" s="207" t="s">
        <v>723</v>
      </c>
      <c r="G561" s="208" t="s">
        <v>695</v>
      </c>
      <c r="H561" s="209">
        <v>1</v>
      </c>
      <c r="I561" s="210"/>
      <c r="J561" s="211">
        <f>ROUND(I561*H561,2)</f>
        <v>0</v>
      </c>
      <c r="K561" s="207" t="s">
        <v>140</v>
      </c>
      <c r="L561" s="45"/>
      <c r="M561" s="212" t="s">
        <v>19</v>
      </c>
      <c r="N561" s="213" t="s">
        <v>43</v>
      </c>
      <c r="O561" s="85"/>
      <c r="P561" s="214">
        <f>O561*H561</f>
        <v>0</v>
      </c>
      <c r="Q561" s="214">
        <v>0</v>
      </c>
      <c r="R561" s="214">
        <f>Q561*H561</f>
        <v>0</v>
      </c>
      <c r="S561" s="214">
        <v>0</v>
      </c>
      <c r="T561" s="215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16" t="s">
        <v>696</v>
      </c>
      <c r="AT561" s="216" t="s">
        <v>136</v>
      </c>
      <c r="AU561" s="216" t="s">
        <v>82</v>
      </c>
      <c r="AY561" s="18" t="s">
        <v>133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18" t="s">
        <v>80</v>
      </c>
      <c r="BK561" s="217">
        <f>ROUND(I561*H561,2)</f>
        <v>0</v>
      </c>
      <c r="BL561" s="18" t="s">
        <v>696</v>
      </c>
      <c r="BM561" s="216" t="s">
        <v>724</v>
      </c>
    </row>
    <row r="562" spans="1:47" s="2" customFormat="1" ht="12">
      <c r="A562" s="39"/>
      <c r="B562" s="40"/>
      <c r="C562" s="41"/>
      <c r="D562" s="218" t="s">
        <v>143</v>
      </c>
      <c r="E562" s="41"/>
      <c r="F562" s="219" t="s">
        <v>725</v>
      </c>
      <c r="G562" s="41"/>
      <c r="H562" s="41"/>
      <c r="I562" s="220"/>
      <c r="J562" s="41"/>
      <c r="K562" s="41"/>
      <c r="L562" s="45"/>
      <c r="M562" s="221"/>
      <c r="N562" s="222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143</v>
      </c>
      <c r="AU562" s="18" t="s">
        <v>82</v>
      </c>
    </row>
    <row r="563" spans="1:63" s="12" customFormat="1" ht="22.8" customHeight="1">
      <c r="A563" s="12"/>
      <c r="B563" s="189"/>
      <c r="C563" s="190"/>
      <c r="D563" s="191" t="s">
        <v>71</v>
      </c>
      <c r="E563" s="203" t="s">
        <v>726</v>
      </c>
      <c r="F563" s="203" t="s">
        <v>727</v>
      </c>
      <c r="G563" s="190"/>
      <c r="H563" s="190"/>
      <c r="I563" s="193"/>
      <c r="J563" s="204">
        <f>BK563</f>
        <v>0</v>
      </c>
      <c r="K563" s="190"/>
      <c r="L563" s="195"/>
      <c r="M563" s="196"/>
      <c r="N563" s="197"/>
      <c r="O563" s="197"/>
      <c r="P563" s="198">
        <f>SUM(P564:P565)</f>
        <v>0</v>
      </c>
      <c r="Q563" s="197"/>
      <c r="R563" s="198">
        <f>SUM(R564:R565)</f>
        <v>0</v>
      </c>
      <c r="S563" s="197"/>
      <c r="T563" s="199">
        <f>SUM(T564:T565)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00" t="s">
        <v>166</v>
      </c>
      <c r="AT563" s="201" t="s">
        <v>71</v>
      </c>
      <c r="AU563" s="201" t="s">
        <v>80</v>
      </c>
      <c r="AY563" s="200" t="s">
        <v>133</v>
      </c>
      <c r="BK563" s="202">
        <f>SUM(BK564:BK565)</f>
        <v>0</v>
      </c>
    </row>
    <row r="564" spans="1:65" s="2" customFormat="1" ht="21.75" customHeight="1">
      <c r="A564" s="39"/>
      <c r="B564" s="40"/>
      <c r="C564" s="205" t="s">
        <v>728</v>
      </c>
      <c r="D564" s="205" t="s">
        <v>136</v>
      </c>
      <c r="E564" s="206" t="s">
        <v>729</v>
      </c>
      <c r="F564" s="207" t="s">
        <v>730</v>
      </c>
      <c r="G564" s="208" t="s">
        <v>695</v>
      </c>
      <c r="H564" s="209">
        <v>1</v>
      </c>
      <c r="I564" s="210"/>
      <c r="J564" s="211">
        <f>ROUND(I564*H564,2)</f>
        <v>0</v>
      </c>
      <c r="K564" s="207" t="s">
        <v>140</v>
      </c>
      <c r="L564" s="45"/>
      <c r="M564" s="212" t="s">
        <v>19</v>
      </c>
      <c r="N564" s="213" t="s">
        <v>43</v>
      </c>
      <c r="O564" s="85"/>
      <c r="P564" s="214">
        <f>O564*H564</f>
        <v>0</v>
      </c>
      <c r="Q564" s="214">
        <v>0</v>
      </c>
      <c r="R564" s="214">
        <f>Q564*H564</f>
        <v>0</v>
      </c>
      <c r="S564" s="214">
        <v>0</v>
      </c>
      <c r="T564" s="215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16" t="s">
        <v>696</v>
      </c>
      <c r="AT564" s="216" t="s">
        <v>136</v>
      </c>
      <c r="AU564" s="216" t="s">
        <v>82</v>
      </c>
      <c r="AY564" s="18" t="s">
        <v>133</v>
      </c>
      <c r="BE564" s="217">
        <f>IF(N564="základní",J564,0)</f>
        <v>0</v>
      </c>
      <c r="BF564" s="217">
        <f>IF(N564="snížená",J564,0)</f>
        <v>0</v>
      </c>
      <c r="BG564" s="217">
        <f>IF(N564="zákl. přenesená",J564,0)</f>
        <v>0</v>
      </c>
      <c r="BH564" s="217">
        <f>IF(N564="sníž. přenesená",J564,0)</f>
        <v>0</v>
      </c>
      <c r="BI564" s="217">
        <f>IF(N564="nulová",J564,0)</f>
        <v>0</v>
      </c>
      <c r="BJ564" s="18" t="s">
        <v>80</v>
      </c>
      <c r="BK564" s="217">
        <f>ROUND(I564*H564,2)</f>
        <v>0</v>
      </c>
      <c r="BL564" s="18" t="s">
        <v>696</v>
      </c>
      <c r="BM564" s="216" t="s">
        <v>731</v>
      </c>
    </row>
    <row r="565" spans="1:47" s="2" customFormat="1" ht="12">
      <c r="A565" s="39"/>
      <c r="B565" s="40"/>
      <c r="C565" s="41"/>
      <c r="D565" s="218" t="s">
        <v>143</v>
      </c>
      <c r="E565" s="41"/>
      <c r="F565" s="219" t="s">
        <v>732</v>
      </c>
      <c r="G565" s="41"/>
      <c r="H565" s="41"/>
      <c r="I565" s="220"/>
      <c r="J565" s="41"/>
      <c r="K565" s="41"/>
      <c r="L565" s="45"/>
      <c r="M565" s="267"/>
      <c r="N565" s="268"/>
      <c r="O565" s="269"/>
      <c r="P565" s="269"/>
      <c r="Q565" s="269"/>
      <c r="R565" s="269"/>
      <c r="S565" s="269"/>
      <c r="T565" s="270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143</v>
      </c>
      <c r="AU565" s="18" t="s">
        <v>82</v>
      </c>
    </row>
    <row r="566" spans="1:31" s="2" customFormat="1" ht="6.95" customHeight="1">
      <c r="A566" s="39"/>
      <c r="B566" s="60"/>
      <c r="C566" s="61"/>
      <c r="D566" s="61"/>
      <c r="E566" s="61"/>
      <c r="F566" s="61"/>
      <c r="G566" s="61"/>
      <c r="H566" s="61"/>
      <c r="I566" s="61"/>
      <c r="J566" s="61"/>
      <c r="K566" s="61"/>
      <c r="L566" s="45"/>
      <c r="M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</row>
  </sheetData>
  <sheetProtection password="CC35" sheet="1" objects="1" scenarios="1" formatColumns="0" formatRows="0" autoFilter="0"/>
  <autoFilter ref="C97:K565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3_02/941311112"/>
    <hyperlink ref="F109" r:id="rId2" display="https://podminky.urs.cz/item/CS_URS_2023_02/941311211"/>
    <hyperlink ref="F117" r:id="rId3" display="https://podminky.urs.cz/item/CS_URS_2023_02/941311812"/>
    <hyperlink ref="F124" r:id="rId4" display="https://podminky.urs.cz/item/CS_URS_2023_02/944611111"/>
    <hyperlink ref="F131" r:id="rId5" display="https://podminky.urs.cz/item/CS_URS_2023_02/944611211"/>
    <hyperlink ref="F139" r:id="rId6" display="https://podminky.urs.cz/item/CS_URS_2023_02/944611811"/>
    <hyperlink ref="F146" r:id="rId7" display="https://podminky.urs.cz/item/CS_URS_2023_02/949521111"/>
    <hyperlink ref="F149" r:id="rId8" display="https://podminky.urs.cz/item/CS_URS_2023_02/949521211"/>
    <hyperlink ref="F153" r:id="rId9" display="https://podminky.urs.cz/item/CS_URS_2023_02/949521811"/>
    <hyperlink ref="F156" r:id="rId10" display="https://podminky.urs.cz/item/CS_URS_2023_02/952902501"/>
    <hyperlink ref="F175" r:id="rId11" display="https://podminky.urs.cz/item/CS_URS_2023_02/997013113"/>
    <hyperlink ref="F177" r:id="rId12" display="https://podminky.urs.cz/item/CS_URS_2023_02/997013501"/>
    <hyperlink ref="F179" r:id="rId13" display="https://podminky.urs.cz/item/CS_URS_2023_02/997013509"/>
    <hyperlink ref="F182" r:id="rId14" display="https://podminky.urs.cz/item/CS_URS_2023_02/997013814"/>
    <hyperlink ref="F185" r:id="rId15" display="https://podminky.urs.cz/item/CS_URS_2023_02/998011002"/>
    <hyperlink ref="F189" r:id="rId16" display="https://podminky.urs.cz/item/CS_URS_2023_02/712340832"/>
    <hyperlink ref="F196" r:id="rId17" display="https://podminky.urs.cz/item/CS_URS_2023_02/712340834"/>
    <hyperlink ref="F203" r:id="rId18" display="https://podminky.urs.cz/item/CS_URS_2023_02/712361705"/>
    <hyperlink ref="F213" r:id="rId19" display="https://podminky.urs.cz/item/CS_URS_2023_02/712363115"/>
    <hyperlink ref="F217" r:id="rId20" display="https://podminky.urs.cz/item/CS_URS_2023_02/712363122"/>
    <hyperlink ref="F221" r:id="rId21" display="https://podminky.urs.cz/item/CS_URS_2023_02/712363352"/>
    <hyperlink ref="F228" r:id="rId22" display="https://podminky.urs.cz/item/CS_URS_2023_02/712363353"/>
    <hyperlink ref="F235" r:id="rId23" display="https://podminky.urs.cz/item/CS_URS_2023_02/712363357"/>
    <hyperlink ref="F239" r:id="rId24" display="https://podminky.urs.cz/item/CS_URS_2023_02/712363359"/>
    <hyperlink ref="F244" r:id="rId25" display="https://podminky.urs.cz/item/CS_URS_2023_02/712363366"/>
    <hyperlink ref="F249" r:id="rId26" display="https://podminky.urs.cz/item/CS_URS_2023_02/712363384"/>
    <hyperlink ref="F258" r:id="rId27" display="https://podminky.urs.cz/item/CS_URS_2023_02/712391172"/>
    <hyperlink ref="F268" r:id="rId28" display="https://podminky.urs.cz/item/CS_URS_2023_02/998712102"/>
    <hyperlink ref="F270" r:id="rId29" display="https://podminky.urs.cz/item/CS_URS_2023_02/998712181"/>
    <hyperlink ref="F273" r:id="rId30" display="https://podminky.urs.cz/item/CS_URS_2023_02/713191321"/>
    <hyperlink ref="F277" r:id="rId31" display="https://podminky.urs.cz/item/CS_URS_2023_02/741421821"/>
    <hyperlink ref="F281" r:id="rId32" display="https://podminky.urs.cz/item/CS_URS_2023_02/741421831"/>
    <hyperlink ref="F286" r:id="rId33" display="https://podminky.urs.cz/item/CS_URS_2023_02/742420821"/>
    <hyperlink ref="F290" r:id="rId34" display="https://podminky.urs.cz/item/CS_URS_2023_02/762083122"/>
    <hyperlink ref="F293" r:id="rId35" display="https://podminky.urs.cz/item/CS_URS_2023_02/762341026"/>
    <hyperlink ref="F299" r:id="rId36" display="https://podminky.urs.cz/item/CS_URS_2023_02/762341210"/>
    <hyperlink ref="F308" r:id="rId37" display="https://podminky.urs.cz/item/CS_URS_2023_02/762341811"/>
    <hyperlink ref="F318" r:id="rId38" display="https://podminky.urs.cz/item/CS_URS_2023_02/762395000"/>
    <hyperlink ref="F321" r:id="rId39" display="https://podminky.urs.cz/item/CS_URS_2023_02/998762102"/>
    <hyperlink ref="F323" r:id="rId40" display="https://podminky.urs.cz/item/CS_URS_2023_02/998762181"/>
    <hyperlink ref="F337" r:id="rId41" display="https://podminky.urs.cz/item/CS_URS_2023_02/764001821"/>
    <hyperlink ref="F342" r:id="rId42" display="https://podminky.urs.cz/item/CS_URS_2023_02/764001871"/>
    <hyperlink ref="F350" r:id="rId43" display="https://podminky.urs.cz/item/CS_URS_2023_02/764001891"/>
    <hyperlink ref="F356" r:id="rId44" display="https://podminky.urs.cz/item/CS_URS_2023_02/764002801"/>
    <hyperlink ref="F363" r:id="rId45" display="https://podminky.urs.cz/item/CS_URS_2023_02/764002812"/>
    <hyperlink ref="F372" r:id="rId46" display="https://podminky.urs.cz/item/CS_URS_2023_02/764002825"/>
    <hyperlink ref="F375" r:id="rId47" display="https://podminky.urs.cz/item/CS_URS_2023_02/764002835"/>
    <hyperlink ref="F378" r:id="rId48" display="https://podminky.urs.cz/item/CS_URS_2023_02/764002841"/>
    <hyperlink ref="F381" r:id="rId49" display="https://podminky.urs.cz/item/CS_URS_2023_02/764002871"/>
    <hyperlink ref="F384" r:id="rId50" display="https://podminky.urs.cz/item/CS_URS_2023_02/764004821"/>
    <hyperlink ref="F389" r:id="rId51" display="https://podminky.urs.cz/item/CS_URS_2023_02/764004831"/>
    <hyperlink ref="F392" r:id="rId52" display="https://podminky.urs.cz/item/CS_URS_2023_02/764011402"/>
    <hyperlink ref="F395" r:id="rId53" display="https://podminky.urs.cz/item/CS_URS_2023_02/764111643"/>
    <hyperlink ref="F405" r:id="rId54" display="https://podminky.urs.cz/item/CS_URS_2023_02/764111645"/>
    <hyperlink ref="F413" r:id="rId55" display="https://podminky.urs.cz/item/CS_URS_2023_02/764211603"/>
    <hyperlink ref="F419" r:id="rId56" display="https://podminky.urs.cz/item/CS_URS_2023_02/764211645"/>
    <hyperlink ref="F425" r:id="rId57" display="https://podminky.urs.cz/item/CS_URS_2023_02/764212606"/>
    <hyperlink ref="F431" r:id="rId58" display="https://podminky.urs.cz/item/CS_URS_2023_02/764212633"/>
    <hyperlink ref="F437" r:id="rId59" display="https://podminky.urs.cz/item/CS_URS_2023_02/764212662"/>
    <hyperlink ref="F444" r:id="rId60" display="https://podminky.urs.cz/item/CS_URS_2023_02/764214606"/>
    <hyperlink ref="F450" r:id="rId61" display="https://podminky.urs.cz/item/CS_URS_2023_02/764311603"/>
    <hyperlink ref="F457" r:id="rId62" display="https://podminky.urs.cz/item/CS_URS_2023_02/764513406"/>
    <hyperlink ref="F461" r:id="rId63" display="https://podminky.urs.cz/item/CS_URS_2023_02/998764102"/>
    <hyperlink ref="F463" r:id="rId64" display="https://podminky.urs.cz/item/CS_URS_2023_02/998764181"/>
    <hyperlink ref="F466" r:id="rId65" display="https://podminky.urs.cz/item/CS_URS_2023_02/765151801"/>
    <hyperlink ref="F480" r:id="rId66" display="https://podminky.urs.cz/item/CS_URS_2023_02/765151811"/>
    <hyperlink ref="F494" r:id="rId67" display="https://podminky.urs.cz/item/CS_URS_2023_02/765191001"/>
    <hyperlink ref="F512" r:id="rId68" display="https://podminky.urs.cz/item/CS_URS_2023_02/765191091"/>
    <hyperlink ref="F527" r:id="rId69" display="https://podminky.urs.cz/item/CS_URS_2023_02/765191901"/>
    <hyperlink ref="F534" r:id="rId70" display="https://podminky.urs.cz/item/CS_URS_2023_02/765191911"/>
    <hyperlink ref="F550" r:id="rId71" display="https://podminky.urs.cz/item/CS_URS_2023_02/013254000"/>
    <hyperlink ref="F553" r:id="rId72" display="https://podminky.urs.cz/item/CS_URS_2023_02/030001000"/>
    <hyperlink ref="F556" r:id="rId73" display="https://podminky.urs.cz/item/CS_URS_2023_02/045002000"/>
    <hyperlink ref="F559" r:id="rId74" display="https://podminky.urs.cz/item/CS_URS_2023_02/063002000"/>
    <hyperlink ref="F562" r:id="rId75" display="https://podminky.urs.cz/item/CS_URS_2023_02/070001000"/>
    <hyperlink ref="F565" r:id="rId76" display="https://podminky.urs.cz/item/CS_URS_2023_02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 Šluknov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733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2. 8. 2023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Město Šluknov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ROUND((SUM(BE89:BE145)),2)</f>
        <v>0</v>
      </c>
      <c r="G33" s="39"/>
      <c r="H33" s="39"/>
      <c r="I33" s="149">
        <v>0.21</v>
      </c>
      <c r="J33" s="148">
        <f>ROUND(((SUM(BE89:BE145))*I33),2)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ROUND((SUM(BF89:BF145)),2)</f>
        <v>0</v>
      </c>
      <c r="G34" s="39"/>
      <c r="H34" s="39"/>
      <c r="I34" s="149">
        <v>0.15</v>
      </c>
      <c r="J34" s="148">
        <f>ROUND(((SUM(BF89:BF145))*I34),2)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ROUND((SUM(BG89:BG145)),2)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ROUND((SUM(BH89:BH145)),2)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ROUND((SUM(BI89:BI145)),2)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 Šluknov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01.1 - NN - na bytovém domě č.p.663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Šluknov</v>
      </c>
      <c r="G52" s="41"/>
      <c r="H52" s="41"/>
      <c r="I52" s="33" t="s">
        <v>23</v>
      </c>
      <c r="J52" s="73" t="str">
        <f>IF(J12="","",J12)</f>
        <v>2. 8. 2023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Šluknov</v>
      </c>
      <c r="G54" s="41"/>
      <c r="H54" s="41"/>
      <c r="I54" s="33" t="s">
        <v>31</v>
      </c>
      <c r="J54" s="37" t="str">
        <f>E21</f>
        <v>ProProjekt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Jakub Hon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103</v>
      </c>
      <c r="E62" s="169"/>
      <c r="F62" s="169"/>
      <c r="G62" s="169"/>
      <c r="H62" s="169"/>
      <c r="I62" s="169"/>
      <c r="J62" s="170">
        <f>J96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734</v>
      </c>
      <c r="E63" s="175"/>
      <c r="F63" s="175"/>
      <c r="G63" s="175"/>
      <c r="H63" s="175"/>
      <c r="I63" s="175"/>
      <c r="J63" s="176">
        <f>J97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735</v>
      </c>
      <c r="E64" s="175"/>
      <c r="F64" s="175"/>
      <c r="G64" s="175"/>
      <c r="H64" s="175"/>
      <c r="I64" s="175"/>
      <c r="J64" s="176">
        <f>J99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736</v>
      </c>
      <c r="E65" s="175"/>
      <c r="F65" s="175"/>
      <c r="G65" s="175"/>
      <c r="H65" s="175"/>
      <c r="I65" s="175"/>
      <c r="J65" s="176">
        <f>J101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111</v>
      </c>
      <c r="E66" s="169"/>
      <c r="F66" s="169"/>
      <c r="G66" s="169"/>
      <c r="H66" s="169"/>
      <c r="I66" s="169"/>
      <c r="J66" s="170">
        <f>J132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112</v>
      </c>
      <c r="E67" s="175"/>
      <c r="F67" s="175"/>
      <c r="G67" s="175"/>
      <c r="H67" s="175"/>
      <c r="I67" s="175"/>
      <c r="J67" s="176">
        <f>J133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116</v>
      </c>
      <c r="E68" s="175"/>
      <c r="F68" s="175"/>
      <c r="G68" s="175"/>
      <c r="H68" s="175"/>
      <c r="I68" s="175"/>
      <c r="J68" s="176">
        <f>J136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117</v>
      </c>
      <c r="E69" s="175"/>
      <c r="F69" s="175"/>
      <c r="G69" s="175"/>
      <c r="H69" s="175"/>
      <c r="I69" s="175"/>
      <c r="J69" s="176">
        <f>J138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118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61" t="str">
        <f>E7</f>
        <v>Rekonstrukce střech Šluknov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93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E9</f>
        <v>SO 01.1 - NN - na bytovém domě č.p.663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F12</f>
        <v>Šluknov</v>
      </c>
      <c r="G83" s="41"/>
      <c r="H83" s="41"/>
      <c r="I83" s="33" t="s">
        <v>23</v>
      </c>
      <c r="J83" s="73" t="str">
        <f>IF(J12="","",J12)</f>
        <v>2. 8. 2023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E15</f>
        <v>Město Šluknov</v>
      </c>
      <c r="G85" s="41"/>
      <c r="H85" s="41"/>
      <c r="I85" s="33" t="s">
        <v>31</v>
      </c>
      <c r="J85" s="37" t="str">
        <f>E21</f>
        <v>ProProjekt s.r.o.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29</v>
      </c>
      <c r="D86" s="41"/>
      <c r="E86" s="41"/>
      <c r="F86" s="28" t="str">
        <f>IF(E18="","",E18)</f>
        <v>Vyplň údaj</v>
      </c>
      <c r="G86" s="41"/>
      <c r="H86" s="41"/>
      <c r="I86" s="33" t="s">
        <v>34</v>
      </c>
      <c r="J86" s="37" t="str">
        <f>E24</f>
        <v>Jakub Hon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78"/>
      <c r="B88" s="179"/>
      <c r="C88" s="180" t="s">
        <v>119</v>
      </c>
      <c r="D88" s="181" t="s">
        <v>57</v>
      </c>
      <c r="E88" s="181" t="s">
        <v>53</v>
      </c>
      <c r="F88" s="181" t="s">
        <v>54</v>
      </c>
      <c r="G88" s="181" t="s">
        <v>120</v>
      </c>
      <c r="H88" s="181" t="s">
        <v>121</v>
      </c>
      <c r="I88" s="181" t="s">
        <v>122</v>
      </c>
      <c r="J88" s="181" t="s">
        <v>97</v>
      </c>
      <c r="K88" s="182" t="s">
        <v>123</v>
      </c>
      <c r="L88" s="183"/>
      <c r="M88" s="93" t="s">
        <v>19</v>
      </c>
      <c r="N88" s="94" t="s">
        <v>42</v>
      </c>
      <c r="O88" s="94" t="s">
        <v>124</v>
      </c>
      <c r="P88" s="94" t="s">
        <v>125</v>
      </c>
      <c r="Q88" s="94" t="s">
        <v>126</v>
      </c>
      <c r="R88" s="94" t="s">
        <v>127</v>
      </c>
      <c r="S88" s="94" t="s">
        <v>128</v>
      </c>
      <c r="T88" s="95" t="s">
        <v>129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9"/>
      <c r="B89" s="40"/>
      <c r="C89" s="100" t="s">
        <v>130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P90+P96+P132</f>
        <v>0</v>
      </c>
      <c r="Q89" s="97"/>
      <c r="R89" s="186">
        <f>R90+R96+R132</f>
        <v>0</v>
      </c>
      <c r="S89" s="97"/>
      <c r="T89" s="187">
        <f>T90+T96+T132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98</v>
      </c>
      <c r="BK89" s="188">
        <f>BK90+BK96+BK132</f>
        <v>0</v>
      </c>
    </row>
    <row r="90" spans="1:63" s="12" customFormat="1" ht="25.9" customHeight="1">
      <c r="A90" s="12"/>
      <c r="B90" s="189"/>
      <c r="C90" s="190"/>
      <c r="D90" s="191" t="s">
        <v>71</v>
      </c>
      <c r="E90" s="192" t="s">
        <v>131</v>
      </c>
      <c r="F90" s="192" t="s">
        <v>132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</f>
        <v>0</v>
      </c>
      <c r="Q90" s="197"/>
      <c r="R90" s="198">
        <f>R91</f>
        <v>0</v>
      </c>
      <c r="S90" s="197"/>
      <c r="T90" s="19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80</v>
      </c>
      <c r="AT90" s="201" t="s">
        <v>71</v>
      </c>
      <c r="AU90" s="201" t="s">
        <v>72</v>
      </c>
      <c r="AY90" s="200" t="s">
        <v>133</v>
      </c>
      <c r="BK90" s="202">
        <f>BK91</f>
        <v>0</v>
      </c>
    </row>
    <row r="91" spans="1:63" s="12" customFormat="1" ht="22.8" customHeight="1">
      <c r="A91" s="12"/>
      <c r="B91" s="189"/>
      <c r="C91" s="190"/>
      <c r="D91" s="191" t="s">
        <v>71</v>
      </c>
      <c r="E91" s="203" t="s">
        <v>134</v>
      </c>
      <c r="F91" s="203" t="s">
        <v>135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SUM(P92:P95)</f>
        <v>0</v>
      </c>
      <c r="Q91" s="197"/>
      <c r="R91" s="198">
        <f>SUM(R92:R95)</f>
        <v>0</v>
      </c>
      <c r="S91" s="197"/>
      <c r="T91" s="199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80</v>
      </c>
      <c r="AY91" s="200" t="s">
        <v>133</v>
      </c>
      <c r="BK91" s="202">
        <f>SUM(BK92:BK95)</f>
        <v>0</v>
      </c>
    </row>
    <row r="92" spans="1:65" s="2" customFormat="1" ht="16.5" customHeight="1">
      <c r="A92" s="39"/>
      <c r="B92" s="40"/>
      <c r="C92" s="205" t="s">
        <v>80</v>
      </c>
      <c r="D92" s="205" t="s">
        <v>136</v>
      </c>
      <c r="E92" s="206" t="s">
        <v>737</v>
      </c>
      <c r="F92" s="207" t="s">
        <v>738</v>
      </c>
      <c r="G92" s="208" t="s">
        <v>275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141</v>
      </c>
      <c r="AT92" s="216" t="s">
        <v>136</v>
      </c>
      <c r="AU92" s="216" t="s">
        <v>82</v>
      </c>
      <c r="AY92" s="18" t="s">
        <v>133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141</v>
      </c>
      <c r="BM92" s="216" t="s">
        <v>82</v>
      </c>
    </row>
    <row r="93" spans="1:65" s="2" customFormat="1" ht="16.5" customHeight="1">
      <c r="A93" s="39"/>
      <c r="B93" s="40"/>
      <c r="C93" s="205" t="s">
        <v>82</v>
      </c>
      <c r="D93" s="205" t="s">
        <v>136</v>
      </c>
      <c r="E93" s="206" t="s">
        <v>739</v>
      </c>
      <c r="F93" s="207" t="s">
        <v>740</v>
      </c>
      <c r="G93" s="208" t="s">
        <v>275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141</v>
      </c>
      <c r="AT93" s="216" t="s">
        <v>136</v>
      </c>
      <c r="AU93" s="216" t="s">
        <v>82</v>
      </c>
      <c r="AY93" s="18" t="s">
        <v>133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141</v>
      </c>
      <c r="BM93" s="216" t="s">
        <v>141</v>
      </c>
    </row>
    <row r="94" spans="1:65" s="2" customFormat="1" ht="16.5" customHeight="1">
      <c r="A94" s="39"/>
      <c r="B94" s="40"/>
      <c r="C94" s="205" t="s">
        <v>157</v>
      </c>
      <c r="D94" s="205" t="s">
        <v>136</v>
      </c>
      <c r="E94" s="206" t="s">
        <v>741</v>
      </c>
      <c r="F94" s="207" t="s">
        <v>742</v>
      </c>
      <c r="G94" s="208" t="s">
        <v>275</v>
      </c>
      <c r="H94" s="209">
        <v>5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141</v>
      </c>
      <c r="AT94" s="216" t="s">
        <v>136</v>
      </c>
      <c r="AU94" s="216" t="s">
        <v>82</v>
      </c>
      <c r="AY94" s="18" t="s">
        <v>133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141</v>
      </c>
      <c r="BM94" s="216" t="s">
        <v>171</v>
      </c>
    </row>
    <row r="95" spans="1:65" s="2" customFormat="1" ht="16.5" customHeight="1">
      <c r="A95" s="39"/>
      <c r="B95" s="40"/>
      <c r="C95" s="205" t="s">
        <v>141</v>
      </c>
      <c r="D95" s="205" t="s">
        <v>136</v>
      </c>
      <c r="E95" s="206" t="s">
        <v>743</v>
      </c>
      <c r="F95" s="207" t="s">
        <v>744</v>
      </c>
      <c r="G95" s="208" t="s">
        <v>179</v>
      </c>
      <c r="H95" s="209">
        <v>5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141</v>
      </c>
      <c r="AT95" s="216" t="s">
        <v>136</v>
      </c>
      <c r="AU95" s="216" t="s">
        <v>82</v>
      </c>
      <c r="AY95" s="18" t="s">
        <v>133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141</v>
      </c>
      <c r="BM95" s="216" t="s">
        <v>183</v>
      </c>
    </row>
    <row r="96" spans="1:63" s="12" customFormat="1" ht="25.9" customHeight="1">
      <c r="A96" s="12"/>
      <c r="B96" s="189"/>
      <c r="C96" s="190"/>
      <c r="D96" s="191" t="s">
        <v>71</v>
      </c>
      <c r="E96" s="192" t="s">
        <v>243</v>
      </c>
      <c r="F96" s="192" t="s">
        <v>244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P97+P99+P101</f>
        <v>0</v>
      </c>
      <c r="Q96" s="197"/>
      <c r="R96" s="198">
        <f>R97+R99+R101</f>
        <v>0</v>
      </c>
      <c r="S96" s="197"/>
      <c r="T96" s="199">
        <f>T97+T99+T101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82</v>
      </c>
      <c r="AT96" s="201" t="s">
        <v>71</v>
      </c>
      <c r="AU96" s="201" t="s">
        <v>72</v>
      </c>
      <c r="AY96" s="200" t="s">
        <v>133</v>
      </c>
      <c r="BK96" s="202">
        <f>BK97+BK99+BK101</f>
        <v>0</v>
      </c>
    </row>
    <row r="97" spans="1:63" s="12" customFormat="1" ht="22.8" customHeight="1">
      <c r="A97" s="12"/>
      <c r="B97" s="189"/>
      <c r="C97" s="190"/>
      <c r="D97" s="191" t="s">
        <v>71</v>
      </c>
      <c r="E97" s="203" t="s">
        <v>745</v>
      </c>
      <c r="F97" s="203" t="s">
        <v>746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P98</f>
        <v>0</v>
      </c>
      <c r="Q97" s="197"/>
      <c r="R97" s="198">
        <f>R98</f>
        <v>0</v>
      </c>
      <c r="S97" s="197"/>
      <c r="T97" s="199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82</v>
      </c>
      <c r="AT97" s="201" t="s">
        <v>71</v>
      </c>
      <c r="AU97" s="201" t="s">
        <v>80</v>
      </c>
      <c r="AY97" s="200" t="s">
        <v>133</v>
      </c>
      <c r="BK97" s="202">
        <f>BK98</f>
        <v>0</v>
      </c>
    </row>
    <row r="98" spans="1:65" s="2" customFormat="1" ht="16.5" customHeight="1">
      <c r="A98" s="39"/>
      <c r="B98" s="40"/>
      <c r="C98" s="205" t="s">
        <v>166</v>
      </c>
      <c r="D98" s="205" t="s">
        <v>136</v>
      </c>
      <c r="E98" s="206" t="s">
        <v>747</v>
      </c>
      <c r="F98" s="207" t="s">
        <v>748</v>
      </c>
      <c r="G98" s="208" t="s">
        <v>275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153</v>
      </c>
      <c r="AT98" s="216" t="s">
        <v>136</v>
      </c>
      <c r="AU98" s="216" t="s">
        <v>82</v>
      </c>
      <c r="AY98" s="18" t="s">
        <v>133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153</v>
      </c>
      <c r="BM98" s="216" t="s">
        <v>193</v>
      </c>
    </row>
    <row r="99" spans="1:63" s="12" customFormat="1" ht="22.8" customHeight="1">
      <c r="A99" s="12"/>
      <c r="B99" s="189"/>
      <c r="C99" s="190"/>
      <c r="D99" s="191" t="s">
        <v>71</v>
      </c>
      <c r="E99" s="203" t="s">
        <v>385</v>
      </c>
      <c r="F99" s="203" t="s">
        <v>749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P100</f>
        <v>0</v>
      </c>
      <c r="Q99" s="197"/>
      <c r="R99" s="198">
        <f>R100</f>
        <v>0</v>
      </c>
      <c r="S99" s="197"/>
      <c r="T99" s="199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82</v>
      </c>
      <c r="AT99" s="201" t="s">
        <v>71</v>
      </c>
      <c r="AU99" s="201" t="s">
        <v>80</v>
      </c>
      <c r="AY99" s="200" t="s">
        <v>133</v>
      </c>
      <c r="BK99" s="202">
        <f>BK100</f>
        <v>0</v>
      </c>
    </row>
    <row r="100" spans="1:65" s="2" customFormat="1" ht="16.5" customHeight="1">
      <c r="A100" s="39"/>
      <c r="B100" s="40"/>
      <c r="C100" s="205" t="s">
        <v>171</v>
      </c>
      <c r="D100" s="205" t="s">
        <v>136</v>
      </c>
      <c r="E100" s="206" t="s">
        <v>750</v>
      </c>
      <c r="F100" s="207" t="s">
        <v>751</v>
      </c>
      <c r="G100" s="208" t="s">
        <v>752</v>
      </c>
      <c r="H100" s="209">
        <v>4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153</v>
      </c>
      <c r="AT100" s="216" t="s">
        <v>136</v>
      </c>
      <c r="AU100" s="216" t="s">
        <v>82</v>
      </c>
      <c r="AY100" s="18" t="s">
        <v>133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153</v>
      </c>
      <c r="BM100" s="216" t="s">
        <v>221</v>
      </c>
    </row>
    <row r="101" spans="1:63" s="12" customFormat="1" ht="22.8" customHeight="1">
      <c r="A101" s="12"/>
      <c r="B101" s="189"/>
      <c r="C101" s="190"/>
      <c r="D101" s="191" t="s">
        <v>71</v>
      </c>
      <c r="E101" s="203" t="s">
        <v>753</v>
      </c>
      <c r="F101" s="203" t="s">
        <v>754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SUM(P102:P131)</f>
        <v>0</v>
      </c>
      <c r="Q101" s="197"/>
      <c r="R101" s="198">
        <f>SUM(R102:R131)</f>
        <v>0</v>
      </c>
      <c r="S101" s="197"/>
      <c r="T101" s="199">
        <f>SUM(T102:T131)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82</v>
      </c>
      <c r="AT101" s="201" t="s">
        <v>71</v>
      </c>
      <c r="AU101" s="201" t="s">
        <v>80</v>
      </c>
      <c r="AY101" s="200" t="s">
        <v>133</v>
      </c>
      <c r="BK101" s="202">
        <f>SUM(BK102:BK131)</f>
        <v>0</v>
      </c>
    </row>
    <row r="102" spans="1:65" s="2" customFormat="1" ht="16.5" customHeight="1">
      <c r="A102" s="39"/>
      <c r="B102" s="40"/>
      <c r="C102" s="205" t="s">
        <v>176</v>
      </c>
      <c r="D102" s="205" t="s">
        <v>136</v>
      </c>
      <c r="E102" s="206" t="s">
        <v>755</v>
      </c>
      <c r="F102" s="207" t="s">
        <v>756</v>
      </c>
      <c r="G102" s="208" t="s">
        <v>179</v>
      </c>
      <c r="H102" s="209">
        <v>25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153</v>
      </c>
      <c r="AT102" s="216" t="s">
        <v>136</v>
      </c>
      <c r="AU102" s="216" t="s">
        <v>82</v>
      </c>
      <c r="AY102" s="18" t="s">
        <v>133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153</v>
      </c>
      <c r="BM102" s="216" t="s">
        <v>232</v>
      </c>
    </row>
    <row r="103" spans="1:65" s="2" customFormat="1" ht="16.5" customHeight="1">
      <c r="A103" s="39"/>
      <c r="B103" s="40"/>
      <c r="C103" s="257" t="s">
        <v>183</v>
      </c>
      <c r="D103" s="257" t="s">
        <v>266</v>
      </c>
      <c r="E103" s="258" t="s">
        <v>757</v>
      </c>
      <c r="F103" s="259" t="s">
        <v>756</v>
      </c>
      <c r="G103" s="260" t="s">
        <v>179</v>
      </c>
      <c r="H103" s="261">
        <v>25</v>
      </c>
      <c r="I103" s="262"/>
      <c r="J103" s="263">
        <f>ROUND(I103*H103,2)</f>
        <v>0</v>
      </c>
      <c r="K103" s="259" t="s">
        <v>19</v>
      </c>
      <c r="L103" s="264"/>
      <c r="M103" s="265" t="s">
        <v>19</v>
      </c>
      <c r="N103" s="266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269</v>
      </c>
      <c r="AT103" s="216" t="s">
        <v>266</v>
      </c>
      <c r="AU103" s="216" t="s">
        <v>82</v>
      </c>
      <c r="AY103" s="18" t="s">
        <v>133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153</v>
      </c>
      <c r="BM103" s="216" t="s">
        <v>153</v>
      </c>
    </row>
    <row r="104" spans="1:65" s="2" customFormat="1" ht="16.5" customHeight="1">
      <c r="A104" s="39"/>
      <c r="B104" s="40"/>
      <c r="C104" s="205" t="s">
        <v>134</v>
      </c>
      <c r="D104" s="205" t="s">
        <v>136</v>
      </c>
      <c r="E104" s="206" t="s">
        <v>758</v>
      </c>
      <c r="F104" s="207" t="s">
        <v>759</v>
      </c>
      <c r="G104" s="208" t="s">
        <v>760</v>
      </c>
      <c r="H104" s="209">
        <v>85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153</v>
      </c>
      <c r="AT104" s="216" t="s">
        <v>136</v>
      </c>
      <c r="AU104" s="216" t="s">
        <v>82</v>
      </c>
      <c r="AY104" s="18" t="s">
        <v>133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153</v>
      </c>
      <c r="BM104" s="216" t="s">
        <v>258</v>
      </c>
    </row>
    <row r="105" spans="1:65" s="2" customFormat="1" ht="16.5" customHeight="1">
      <c r="A105" s="39"/>
      <c r="B105" s="40"/>
      <c r="C105" s="257" t="s">
        <v>193</v>
      </c>
      <c r="D105" s="257" t="s">
        <v>266</v>
      </c>
      <c r="E105" s="258" t="s">
        <v>761</v>
      </c>
      <c r="F105" s="259" t="s">
        <v>762</v>
      </c>
      <c r="G105" s="260" t="s">
        <v>760</v>
      </c>
      <c r="H105" s="261">
        <v>10</v>
      </c>
      <c r="I105" s="262"/>
      <c r="J105" s="263">
        <f>ROUND(I105*H105,2)</f>
        <v>0</v>
      </c>
      <c r="K105" s="259" t="s">
        <v>19</v>
      </c>
      <c r="L105" s="264"/>
      <c r="M105" s="265" t="s">
        <v>19</v>
      </c>
      <c r="N105" s="266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269</v>
      </c>
      <c r="AT105" s="216" t="s">
        <v>266</v>
      </c>
      <c r="AU105" s="216" t="s">
        <v>82</v>
      </c>
      <c r="AY105" s="18" t="s">
        <v>133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153</v>
      </c>
      <c r="BM105" s="216" t="s">
        <v>272</v>
      </c>
    </row>
    <row r="106" spans="1:65" s="2" customFormat="1" ht="16.5" customHeight="1">
      <c r="A106" s="39"/>
      <c r="B106" s="40"/>
      <c r="C106" s="257" t="s">
        <v>215</v>
      </c>
      <c r="D106" s="257" t="s">
        <v>266</v>
      </c>
      <c r="E106" s="258" t="s">
        <v>763</v>
      </c>
      <c r="F106" s="259" t="s">
        <v>764</v>
      </c>
      <c r="G106" s="260" t="s">
        <v>760</v>
      </c>
      <c r="H106" s="261">
        <v>5</v>
      </c>
      <c r="I106" s="262"/>
      <c r="J106" s="263">
        <f>ROUND(I106*H106,2)</f>
        <v>0</v>
      </c>
      <c r="K106" s="259" t="s">
        <v>19</v>
      </c>
      <c r="L106" s="264"/>
      <c r="M106" s="265" t="s">
        <v>19</v>
      </c>
      <c r="N106" s="266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269</v>
      </c>
      <c r="AT106" s="216" t="s">
        <v>266</v>
      </c>
      <c r="AU106" s="216" t="s">
        <v>82</v>
      </c>
      <c r="AY106" s="18" t="s">
        <v>133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153</v>
      </c>
      <c r="BM106" s="216" t="s">
        <v>281</v>
      </c>
    </row>
    <row r="107" spans="1:65" s="2" customFormat="1" ht="16.5" customHeight="1">
      <c r="A107" s="39"/>
      <c r="B107" s="40"/>
      <c r="C107" s="257" t="s">
        <v>221</v>
      </c>
      <c r="D107" s="257" t="s">
        <v>266</v>
      </c>
      <c r="E107" s="258" t="s">
        <v>765</v>
      </c>
      <c r="F107" s="259" t="s">
        <v>766</v>
      </c>
      <c r="G107" s="260" t="s">
        <v>760</v>
      </c>
      <c r="H107" s="261">
        <v>5</v>
      </c>
      <c r="I107" s="262"/>
      <c r="J107" s="263">
        <f>ROUND(I107*H107,2)</f>
        <v>0</v>
      </c>
      <c r="K107" s="259" t="s">
        <v>19</v>
      </c>
      <c r="L107" s="264"/>
      <c r="M107" s="265" t="s">
        <v>19</v>
      </c>
      <c r="N107" s="266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269</v>
      </c>
      <c r="AT107" s="216" t="s">
        <v>266</v>
      </c>
      <c r="AU107" s="216" t="s">
        <v>82</v>
      </c>
      <c r="AY107" s="18" t="s">
        <v>133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153</v>
      </c>
      <c r="BM107" s="216" t="s">
        <v>290</v>
      </c>
    </row>
    <row r="108" spans="1:65" s="2" customFormat="1" ht="16.5" customHeight="1">
      <c r="A108" s="39"/>
      <c r="B108" s="40"/>
      <c r="C108" s="257" t="s">
        <v>226</v>
      </c>
      <c r="D108" s="257" t="s">
        <v>266</v>
      </c>
      <c r="E108" s="258" t="s">
        <v>767</v>
      </c>
      <c r="F108" s="259" t="s">
        <v>768</v>
      </c>
      <c r="G108" s="260" t="s">
        <v>760</v>
      </c>
      <c r="H108" s="261">
        <v>5</v>
      </c>
      <c r="I108" s="262"/>
      <c r="J108" s="263">
        <f>ROUND(I108*H108,2)</f>
        <v>0</v>
      </c>
      <c r="K108" s="259" t="s">
        <v>19</v>
      </c>
      <c r="L108" s="264"/>
      <c r="M108" s="265" t="s">
        <v>19</v>
      </c>
      <c r="N108" s="266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269</v>
      </c>
      <c r="AT108" s="216" t="s">
        <v>266</v>
      </c>
      <c r="AU108" s="216" t="s">
        <v>82</v>
      </c>
      <c r="AY108" s="18" t="s">
        <v>133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153</v>
      </c>
      <c r="BM108" s="216" t="s">
        <v>308</v>
      </c>
    </row>
    <row r="109" spans="1:65" s="2" customFormat="1" ht="16.5" customHeight="1">
      <c r="A109" s="39"/>
      <c r="B109" s="40"/>
      <c r="C109" s="257" t="s">
        <v>232</v>
      </c>
      <c r="D109" s="257" t="s">
        <v>266</v>
      </c>
      <c r="E109" s="258" t="s">
        <v>769</v>
      </c>
      <c r="F109" s="259" t="s">
        <v>770</v>
      </c>
      <c r="G109" s="260" t="s">
        <v>760</v>
      </c>
      <c r="H109" s="261">
        <v>18</v>
      </c>
      <c r="I109" s="262"/>
      <c r="J109" s="263">
        <f>ROUND(I109*H109,2)</f>
        <v>0</v>
      </c>
      <c r="K109" s="259" t="s">
        <v>19</v>
      </c>
      <c r="L109" s="264"/>
      <c r="M109" s="265" t="s">
        <v>19</v>
      </c>
      <c r="N109" s="266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269</v>
      </c>
      <c r="AT109" s="216" t="s">
        <v>266</v>
      </c>
      <c r="AU109" s="216" t="s">
        <v>82</v>
      </c>
      <c r="AY109" s="18" t="s">
        <v>133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153</v>
      </c>
      <c r="BM109" s="216" t="s">
        <v>321</v>
      </c>
    </row>
    <row r="110" spans="1:65" s="2" customFormat="1" ht="16.5" customHeight="1">
      <c r="A110" s="39"/>
      <c r="B110" s="40"/>
      <c r="C110" s="257" t="s">
        <v>8</v>
      </c>
      <c r="D110" s="257" t="s">
        <v>266</v>
      </c>
      <c r="E110" s="258" t="s">
        <v>771</v>
      </c>
      <c r="F110" s="259" t="s">
        <v>772</v>
      </c>
      <c r="G110" s="260" t="s">
        <v>760</v>
      </c>
      <c r="H110" s="261">
        <v>10</v>
      </c>
      <c r="I110" s="262"/>
      <c r="J110" s="263">
        <f>ROUND(I110*H110,2)</f>
        <v>0</v>
      </c>
      <c r="K110" s="259" t="s">
        <v>19</v>
      </c>
      <c r="L110" s="264"/>
      <c r="M110" s="265" t="s">
        <v>19</v>
      </c>
      <c r="N110" s="266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269</v>
      </c>
      <c r="AT110" s="216" t="s">
        <v>266</v>
      </c>
      <c r="AU110" s="216" t="s">
        <v>82</v>
      </c>
      <c r="AY110" s="18" t="s">
        <v>133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153</v>
      </c>
      <c r="BM110" s="216" t="s">
        <v>335</v>
      </c>
    </row>
    <row r="111" spans="1:65" s="2" customFormat="1" ht="16.5" customHeight="1">
      <c r="A111" s="39"/>
      <c r="B111" s="40"/>
      <c r="C111" s="257" t="s">
        <v>153</v>
      </c>
      <c r="D111" s="257" t="s">
        <v>266</v>
      </c>
      <c r="E111" s="258" t="s">
        <v>773</v>
      </c>
      <c r="F111" s="259" t="s">
        <v>774</v>
      </c>
      <c r="G111" s="260" t="s">
        <v>760</v>
      </c>
      <c r="H111" s="261">
        <v>32</v>
      </c>
      <c r="I111" s="262"/>
      <c r="J111" s="263">
        <f>ROUND(I111*H111,2)</f>
        <v>0</v>
      </c>
      <c r="K111" s="259" t="s">
        <v>19</v>
      </c>
      <c r="L111" s="264"/>
      <c r="M111" s="265" t="s">
        <v>19</v>
      </c>
      <c r="N111" s="266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269</v>
      </c>
      <c r="AT111" s="216" t="s">
        <v>266</v>
      </c>
      <c r="AU111" s="216" t="s">
        <v>82</v>
      </c>
      <c r="AY111" s="18" t="s">
        <v>133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153</v>
      </c>
      <c r="BM111" s="216" t="s">
        <v>269</v>
      </c>
    </row>
    <row r="112" spans="1:65" s="2" customFormat="1" ht="16.5" customHeight="1">
      <c r="A112" s="39"/>
      <c r="B112" s="40"/>
      <c r="C112" s="205" t="s">
        <v>252</v>
      </c>
      <c r="D112" s="205" t="s">
        <v>136</v>
      </c>
      <c r="E112" s="206" t="s">
        <v>775</v>
      </c>
      <c r="F112" s="207" t="s">
        <v>776</v>
      </c>
      <c r="G112" s="208" t="s">
        <v>760</v>
      </c>
      <c r="H112" s="209">
        <v>4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153</v>
      </c>
      <c r="AT112" s="216" t="s">
        <v>136</v>
      </c>
      <c r="AU112" s="216" t="s">
        <v>82</v>
      </c>
      <c r="AY112" s="18" t="s">
        <v>133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153</v>
      </c>
      <c r="BM112" s="216" t="s">
        <v>353</v>
      </c>
    </row>
    <row r="113" spans="1:65" s="2" customFormat="1" ht="16.5" customHeight="1">
      <c r="A113" s="39"/>
      <c r="B113" s="40"/>
      <c r="C113" s="257" t="s">
        <v>258</v>
      </c>
      <c r="D113" s="257" t="s">
        <v>266</v>
      </c>
      <c r="E113" s="258" t="s">
        <v>777</v>
      </c>
      <c r="F113" s="259" t="s">
        <v>776</v>
      </c>
      <c r="G113" s="260" t="s">
        <v>760</v>
      </c>
      <c r="H113" s="261">
        <v>4</v>
      </c>
      <c r="I113" s="262"/>
      <c r="J113" s="263">
        <f>ROUND(I113*H113,2)</f>
        <v>0</v>
      </c>
      <c r="K113" s="259" t="s">
        <v>19</v>
      </c>
      <c r="L113" s="264"/>
      <c r="M113" s="265" t="s">
        <v>19</v>
      </c>
      <c r="N113" s="266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269</v>
      </c>
      <c r="AT113" s="216" t="s">
        <v>266</v>
      </c>
      <c r="AU113" s="216" t="s">
        <v>82</v>
      </c>
      <c r="AY113" s="18" t="s">
        <v>133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153</v>
      </c>
      <c r="BM113" s="216" t="s">
        <v>365</v>
      </c>
    </row>
    <row r="114" spans="1:65" s="2" customFormat="1" ht="16.5" customHeight="1">
      <c r="A114" s="39"/>
      <c r="B114" s="40"/>
      <c r="C114" s="205" t="s">
        <v>265</v>
      </c>
      <c r="D114" s="205" t="s">
        <v>136</v>
      </c>
      <c r="E114" s="206" t="s">
        <v>778</v>
      </c>
      <c r="F114" s="207" t="s">
        <v>779</v>
      </c>
      <c r="G114" s="208" t="s">
        <v>179</v>
      </c>
      <c r="H114" s="209">
        <v>230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153</v>
      </c>
      <c r="AT114" s="216" t="s">
        <v>136</v>
      </c>
      <c r="AU114" s="216" t="s">
        <v>82</v>
      </c>
      <c r="AY114" s="18" t="s">
        <v>133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153</v>
      </c>
      <c r="BM114" s="216" t="s">
        <v>378</v>
      </c>
    </row>
    <row r="115" spans="1:65" s="2" customFormat="1" ht="16.5" customHeight="1">
      <c r="A115" s="39"/>
      <c r="B115" s="40"/>
      <c r="C115" s="257" t="s">
        <v>272</v>
      </c>
      <c r="D115" s="257" t="s">
        <v>266</v>
      </c>
      <c r="E115" s="258" t="s">
        <v>780</v>
      </c>
      <c r="F115" s="259" t="s">
        <v>781</v>
      </c>
      <c r="G115" s="260" t="s">
        <v>179</v>
      </c>
      <c r="H115" s="261">
        <v>230</v>
      </c>
      <c r="I115" s="262"/>
      <c r="J115" s="263">
        <f>ROUND(I115*H115,2)</f>
        <v>0</v>
      </c>
      <c r="K115" s="259" t="s">
        <v>19</v>
      </c>
      <c r="L115" s="264"/>
      <c r="M115" s="265" t="s">
        <v>19</v>
      </c>
      <c r="N115" s="266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269</v>
      </c>
      <c r="AT115" s="216" t="s">
        <v>266</v>
      </c>
      <c r="AU115" s="216" t="s">
        <v>82</v>
      </c>
      <c r="AY115" s="18" t="s">
        <v>133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153</v>
      </c>
      <c r="BM115" s="216" t="s">
        <v>394</v>
      </c>
    </row>
    <row r="116" spans="1:65" s="2" customFormat="1" ht="16.5" customHeight="1">
      <c r="A116" s="39"/>
      <c r="B116" s="40"/>
      <c r="C116" s="205" t="s">
        <v>7</v>
      </c>
      <c r="D116" s="205" t="s">
        <v>136</v>
      </c>
      <c r="E116" s="206" t="s">
        <v>782</v>
      </c>
      <c r="F116" s="207" t="s">
        <v>783</v>
      </c>
      <c r="G116" s="208" t="s">
        <v>179</v>
      </c>
      <c r="H116" s="209">
        <v>10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153</v>
      </c>
      <c r="AT116" s="216" t="s">
        <v>136</v>
      </c>
      <c r="AU116" s="216" t="s">
        <v>82</v>
      </c>
      <c r="AY116" s="18" t="s">
        <v>133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153</v>
      </c>
      <c r="BM116" s="216" t="s">
        <v>407</v>
      </c>
    </row>
    <row r="117" spans="1:65" s="2" customFormat="1" ht="16.5" customHeight="1">
      <c r="A117" s="39"/>
      <c r="B117" s="40"/>
      <c r="C117" s="257" t="s">
        <v>281</v>
      </c>
      <c r="D117" s="257" t="s">
        <v>266</v>
      </c>
      <c r="E117" s="258" t="s">
        <v>784</v>
      </c>
      <c r="F117" s="259" t="s">
        <v>785</v>
      </c>
      <c r="G117" s="260" t="s">
        <v>179</v>
      </c>
      <c r="H117" s="261">
        <v>10</v>
      </c>
      <c r="I117" s="262"/>
      <c r="J117" s="263">
        <f>ROUND(I117*H117,2)</f>
        <v>0</v>
      </c>
      <c r="K117" s="259" t="s">
        <v>19</v>
      </c>
      <c r="L117" s="264"/>
      <c r="M117" s="265" t="s">
        <v>19</v>
      </c>
      <c r="N117" s="266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269</v>
      </c>
      <c r="AT117" s="216" t="s">
        <v>266</v>
      </c>
      <c r="AU117" s="216" t="s">
        <v>82</v>
      </c>
      <c r="AY117" s="18" t="s">
        <v>133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153</v>
      </c>
      <c r="BM117" s="216" t="s">
        <v>421</v>
      </c>
    </row>
    <row r="118" spans="1:65" s="2" customFormat="1" ht="16.5" customHeight="1">
      <c r="A118" s="39"/>
      <c r="B118" s="40"/>
      <c r="C118" s="205" t="s">
        <v>286</v>
      </c>
      <c r="D118" s="205" t="s">
        <v>136</v>
      </c>
      <c r="E118" s="206" t="s">
        <v>786</v>
      </c>
      <c r="F118" s="207" t="s">
        <v>787</v>
      </c>
      <c r="G118" s="208" t="s">
        <v>760</v>
      </c>
      <c r="H118" s="209">
        <v>5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153</v>
      </c>
      <c r="AT118" s="216" t="s">
        <v>136</v>
      </c>
      <c r="AU118" s="216" t="s">
        <v>82</v>
      </c>
      <c r="AY118" s="18" t="s">
        <v>133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153</v>
      </c>
      <c r="BM118" s="216" t="s">
        <v>432</v>
      </c>
    </row>
    <row r="119" spans="1:65" s="2" customFormat="1" ht="16.5" customHeight="1">
      <c r="A119" s="39"/>
      <c r="B119" s="40"/>
      <c r="C119" s="257" t="s">
        <v>290</v>
      </c>
      <c r="D119" s="257" t="s">
        <v>266</v>
      </c>
      <c r="E119" s="258" t="s">
        <v>788</v>
      </c>
      <c r="F119" s="259" t="s">
        <v>789</v>
      </c>
      <c r="G119" s="260" t="s">
        <v>760</v>
      </c>
      <c r="H119" s="261">
        <v>5</v>
      </c>
      <c r="I119" s="262"/>
      <c r="J119" s="263">
        <f>ROUND(I119*H119,2)</f>
        <v>0</v>
      </c>
      <c r="K119" s="259" t="s">
        <v>19</v>
      </c>
      <c r="L119" s="264"/>
      <c r="M119" s="265" t="s">
        <v>19</v>
      </c>
      <c r="N119" s="266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269</v>
      </c>
      <c r="AT119" s="216" t="s">
        <v>266</v>
      </c>
      <c r="AU119" s="216" t="s">
        <v>82</v>
      </c>
      <c r="AY119" s="18" t="s">
        <v>133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153</v>
      </c>
      <c r="BM119" s="216" t="s">
        <v>442</v>
      </c>
    </row>
    <row r="120" spans="1:65" s="2" customFormat="1" ht="16.5" customHeight="1">
      <c r="A120" s="39"/>
      <c r="B120" s="40"/>
      <c r="C120" s="205" t="s">
        <v>299</v>
      </c>
      <c r="D120" s="205" t="s">
        <v>136</v>
      </c>
      <c r="E120" s="206" t="s">
        <v>790</v>
      </c>
      <c r="F120" s="207" t="s">
        <v>791</v>
      </c>
      <c r="G120" s="208" t="s">
        <v>792</v>
      </c>
      <c r="H120" s="209">
        <v>5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153</v>
      </c>
      <c r="AT120" s="216" t="s">
        <v>136</v>
      </c>
      <c r="AU120" s="216" t="s">
        <v>82</v>
      </c>
      <c r="AY120" s="18" t="s">
        <v>133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153</v>
      </c>
      <c r="BM120" s="216" t="s">
        <v>453</v>
      </c>
    </row>
    <row r="121" spans="1:65" s="2" customFormat="1" ht="16.5" customHeight="1">
      <c r="A121" s="39"/>
      <c r="B121" s="40"/>
      <c r="C121" s="257" t="s">
        <v>308</v>
      </c>
      <c r="D121" s="257" t="s">
        <v>266</v>
      </c>
      <c r="E121" s="258" t="s">
        <v>793</v>
      </c>
      <c r="F121" s="259" t="s">
        <v>794</v>
      </c>
      <c r="G121" s="260" t="s">
        <v>792</v>
      </c>
      <c r="H121" s="261">
        <v>5</v>
      </c>
      <c r="I121" s="262"/>
      <c r="J121" s="263">
        <f>ROUND(I121*H121,2)</f>
        <v>0</v>
      </c>
      <c r="K121" s="259" t="s">
        <v>19</v>
      </c>
      <c r="L121" s="264"/>
      <c r="M121" s="265" t="s">
        <v>19</v>
      </c>
      <c r="N121" s="266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269</v>
      </c>
      <c r="AT121" s="216" t="s">
        <v>266</v>
      </c>
      <c r="AU121" s="216" t="s">
        <v>82</v>
      </c>
      <c r="AY121" s="18" t="s">
        <v>133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153</v>
      </c>
      <c r="BM121" s="216" t="s">
        <v>464</v>
      </c>
    </row>
    <row r="122" spans="1:65" s="2" customFormat="1" ht="16.5" customHeight="1">
      <c r="A122" s="39"/>
      <c r="B122" s="40"/>
      <c r="C122" s="205" t="s">
        <v>314</v>
      </c>
      <c r="D122" s="205" t="s">
        <v>136</v>
      </c>
      <c r="E122" s="206" t="s">
        <v>795</v>
      </c>
      <c r="F122" s="207" t="s">
        <v>796</v>
      </c>
      <c r="G122" s="208" t="s">
        <v>760</v>
      </c>
      <c r="H122" s="209">
        <v>91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153</v>
      </c>
      <c r="AT122" s="216" t="s">
        <v>136</v>
      </c>
      <c r="AU122" s="216" t="s">
        <v>82</v>
      </c>
      <c r="AY122" s="18" t="s">
        <v>133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153</v>
      </c>
      <c r="BM122" s="216" t="s">
        <v>481</v>
      </c>
    </row>
    <row r="123" spans="1:65" s="2" customFormat="1" ht="16.5" customHeight="1">
      <c r="A123" s="39"/>
      <c r="B123" s="40"/>
      <c r="C123" s="257" t="s">
        <v>321</v>
      </c>
      <c r="D123" s="257" t="s">
        <v>266</v>
      </c>
      <c r="E123" s="258" t="s">
        <v>797</v>
      </c>
      <c r="F123" s="259" t="s">
        <v>796</v>
      </c>
      <c r="G123" s="260" t="s">
        <v>760</v>
      </c>
      <c r="H123" s="261">
        <v>91</v>
      </c>
      <c r="I123" s="262"/>
      <c r="J123" s="263">
        <f>ROUND(I123*H123,2)</f>
        <v>0</v>
      </c>
      <c r="K123" s="259" t="s">
        <v>19</v>
      </c>
      <c r="L123" s="264"/>
      <c r="M123" s="265" t="s">
        <v>19</v>
      </c>
      <c r="N123" s="266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269</v>
      </c>
      <c r="AT123" s="216" t="s">
        <v>266</v>
      </c>
      <c r="AU123" s="216" t="s">
        <v>82</v>
      </c>
      <c r="AY123" s="18" t="s">
        <v>133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153</v>
      </c>
      <c r="BM123" s="216" t="s">
        <v>498</v>
      </c>
    </row>
    <row r="124" spans="1:65" s="2" customFormat="1" ht="16.5" customHeight="1">
      <c r="A124" s="39"/>
      <c r="B124" s="40"/>
      <c r="C124" s="205" t="s">
        <v>328</v>
      </c>
      <c r="D124" s="205" t="s">
        <v>136</v>
      </c>
      <c r="E124" s="206" t="s">
        <v>798</v>
      </c>
      <c r="F124" s="207" t="s">
        <v>799</v>
      </c>
      <c r="G124" s="208" t="s">
        <v>760</v>
      </c>
      <c r="H124" s="209">
        <v>15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153</v>
      </c>
      <c r="AT124" s="216" t="s">
        <v>136</v>
      </c>
      <c r="AU124" s="216" t="s">
        <v>82</v>
      </c>
      <c r="AY124" s="18" t="s">
        <v>133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153</v>
      </c>
      <c r="BM124" s="216" t="s">
        <v>511</v>
      </c>
    </row>
    <row r="125" spans="1:65" s="2" customFormat="1" ht="16.5" customHeight="1">
      <c r="A125" s="39"/>
      <c r="B125" s="40"/>
      <c r="C125" s="257" t="s">
        <v>335</v>
      </c>
      <c r="D125" s="257" t="s">
        <v>266</v>
      </c>
      <c r="E125" s="258" t="s">
        <v>800</v>
      </c>
      <c r="F125" s="259" t="s">
        <v>801</v>
      </c>
      <c r="G125" s="260" t="s">
        <v>760</v>
      </c>
      <c r="H125" s="261">
        <v>15</v>
      </c>
      <c r="I125" s="262"/>
      <c r="J125" s="263">
        <f>ROUND(I125*H125,2)</f>
        <v>0</v>
      </c>
      <c r="K125" s="259" t="s">
        <v>19</v>
      </c>
      <c r="L125" s="264"/>
      <c r="M125" s="265" t="s">
        <v>19</v>
      </c>
      <c r="N125" s="266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269</v>
      </c>
      <c r="AT125" s="216" t="s">
        <v>266</v>
      </c>
      <c r="AU125" s="216" t="s">
        <v>82</v>
      </c>
      <c r="AY125" s="18" t="s">
        <v>133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153</v>
      </c>
      <c r="BM125" s="216" t="s">
        <v>521</v>
      </c>
    </row>
    <row r="126" spans="1:65" s="2" customFormat="1" ht="16.5" customHeight="1">
      <c r="A126" s="39"/>
      <c r="B126" s="40"/>
      <c r="C126" s="205" t="s">
        <v>339</v>
      </c>
      <c r="D126" s="205" t="s">
        <v>136</v>
      </c>
      <c r="E126" s="206" t="s">
        <v>802</v>
      </c>
      <c r="F126" s="207" t="s">
        <v>803</v>
      </c>
      <c r="G126" s="208" t="s">
        <v>760</v>
      </c>
      <c r="H126" s="209">
        <v>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153</v>
      </c>
      <c r="AT126" s="216" t="s">
        <v>136</v>
      </c>
      <c r="AU126" s="216" t="s">
        <v>82</v>
      </c>
      <c r="AY126" s="18" t="s">
        <v>133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153</v>
      </c>
      <c r="BM126" s="216" t="s">
        <v>533</v>
      </c>
    </row>
    <row r="127" spans="1:65" s="2" customFormat="1" ht="16.5" customHeight="1">
      <c r="A127" s="39"/>
      <c r="B127" s="40"/>
      <c r="C127" s="257" t="s">
        <v>269</v>
      </c>
      <c r="D127" s="257" t="s">
        <v>266</v>
      </c>
      <c r="E127" s="258" t="s">
        <v>804</v>
      </c>
      <c r="F127" s="259" t="s">
        <v>805</v>
      </c>
      <c r="G127" s="260" t="s">
        <v>760</v>
      </c>
      <c r="H127" s="261">
        <v>1</v>
      </c>
      <c r="I127" s="262"/>
      <c r="J127" s="263">
        <f>ROUND(I127*H127,2)</f>
        <v>0</v>
      </c>
      <c r="K127" s="259" t="s">
        <v>19</v>
      </c>
      <c r="L127" s="264"/>
      <c r="M127" s="265" t="s">
        <v>19</v>
      </c>
      <c r="N127" s="266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269</v>
      </c>
      <c r="AT127" s="216" t="s">
        <v>266</v>
      </c>
      <c r="AU127" s="216" t="s">
        <v>82</v>
      </c>
      <c r="AY127" s="18" t="s">
        <v>133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153</v>
      </c>
      <c r="BM127" s="216" t="s">
        <v>546</v>
      </c>
    </row>
    <row r="128" spans="1:65" s="2" customFormat="1" ht="16.5" customHeight="1">
      <c r="A128" s="39"/>
      <c r="B128" s="40"/>
      <c r="C128" s="205" t="s">
        <v>348</v>
      </c>
      <c r="D128" s="205" t="s">
        <v>136</v>
      </c>
      <c r="E128" s="206" t="s">
        <v>806</v>
      </c>
      <c r="F128" s="207" t="s">
        <v>807</v>
      </c>
      <c r="G128" s="208" t="s">
        <v>760</v>
      </c>
      <c r="H128" s="209">
        <v>8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153</v>
      </c>
      <c r="AT128" s="216" t="s">
        <v>136</v>
      </c>
      <c r="AU128" s="216" t="s">
        <v>82</v>
      </c>
      <c r="AY128" s="18" t="s">
        <v>133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153</v>
      </c>
      <c r="BM128" s="216" t="s">
        <v>558</v>
      </c>
    </row>
    <row r="129" spans="1:65" s="2" customFormat="1" ht="16.5" customHeight="1">
      <c r="A129" s="39"/>
      <c r="B129" s="40"/>
      <c r="C129" s="257" t="s">
        <v>353</v>
      </c>
      <c r="D129" s="257" t="s">
        <v>266</v>
      </c>
      <c r="E129" s="258" t="s">
        <v>808</v>
      </c>
      <c r="F129" s="259" t="s">
        <v>809</v>
      </c>
      <c r="G129" s="260" t="s">
        <v>760</v>
      </c>
      <c r="H129" s="261">
        <v>8</v>
      </c>
      <c r="I129" s="262"/>
      <c r="J129" s="263">
        <f>ROUND(I129*H129,2)</f>
        <v>0</v>
      </c>
      <c r="K129" s="259" t="s">
        <v>19</v>
      </c>
      <c r="L129" s="264"/>
      <c r="M129" s="265" t="s">
        <v>19</v>
      </c>
      <c r="N129" s="266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269</v>
      </c>
      <c r="AT129" s="216" t="s">
        <v>266</v>
      </c>
      <c r="AU129" s="216" t="s">
        <v>82</v>
      </c>
      <c r="AY129" s="18" t="s">
        <v>133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153</v>
      </c>
      <c r="BM129" s="216" t="s">
        <v>572</v>
      </c>
    </row>
    <row r="130" spans="1:65" s="2" customFormat="1" ht="21.75" customHeight="1">
      <c r="A130" s="39"/>
      <c r="B130" s="40"/>
      <c r="C130" s="205" t="s">
        <v>360</v>
      </c>
      <c r="D130" s="205" t="s">
        <v>136</v>
      </c>
      <c r="E130" s="206" t="s">
        <v>810</v>
      </c>
      <c r="F130" s="207" t="s">
        <v>811</v>
      </c>
      <c r="G130" s="208" t="s">
        <v>275</v>
      </c>
      <c r="H130" s="209">
        <v>1</v>
      </c>
      <c r="I130" s="210"/>
      <c r="J130" s="211">
        <f>ROUND(I130*H130,2)</f>
        <v>0</v>
      </c>
      <c r="K130" s="207" t="s">
        <v>19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153</v>
      </c>
      <c r="AT130" s="216" t="s">
        <v>136</v>
      </c>
      <c r="AU130" s="216" t="s">
        <v>82</v>
      </c>
      <c r="AY130" s="18" t="s">
        <v>133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153</v>
      </c>
      <c r="BM130" s="216" t="s">
        <v>588</v>
      </c>
    </row>
    <row r="131" spans="1:65" s="2" customFormat="1" ht="21.75" customHeight="1">
      <c r="A131" s="39"/>
      <c r="B131" s="40"/>
      <c r="C131" s="257" t="s">
        <v>365</v>
      </c>
      <c r="D131" s="257" t="s">
        <v>266</v>
      </c>
      <c r="E131" s="258" t="s">
        <v>812</v>
      </c>
      <c r="F131" s="259" t="s">
        <v>811</v>
      </c>
      <c r="G131" s="260" t="s">
        <v>760</v>
      </c>
      <c r="H131" s="261">
        <v>1</v>
      </c>
      <c r="I131" s="262"/>
      <c r="J131" s="263">
        <f>ROUND(I131*H131,2)</f>
        <v>0</v>
      </c>
      <c r="K131" s="259" t="s">
        <v>19</v>
      </c>
      <c r="L131" s="264"/>
      <c r="M131" s="265" t="s">
        <v>19</v>
      </c>
      <c r="N131" s="266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269</v>
      </c>
      <c r="AT131" s="216" t="s">
        <v>266</v>
      </c>
      <c r="AU131" s="216" t="s">
        <v>82</v>
      </c>
      <c r="AY131" s="18" t="s">
        <v>133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153</v>
      </c>
      <c r="BM131" s="216" t="s">
        <v>605</v>
      </c>
    </row>
    <row r="132" spans="1:63" s="12" customFormat="1" ht="25.9" customHeight="1">
      <c r="A132" s="12"/>
      <c r="B132" s="189"/>
      <c r="C132" s="190"/>
      <c r="D132" s="191" t="s">
        <v>71</v>
      </c>
      <c r="E132" s="192" t="s">
        <v>688</v>
      </c>
      <c r="F132" s="192" t="s">
        <v>689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P133+P136+P138</f>
        <v>0</v>
      </c>
      <c r="Q132" s="197"/>
      <c r="R132" s="198">
        <f>R133+R136+R138</f>
        <v>0</v>
      </c>
      <c r="S132" s="197"/>
      <c r="T132" s="199">
        <f>T133+T136+T138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166</v>
      </c>
      <c r="AT132" s="201" t="s">
        <v>71</v>
      </c>
      <c r="AU132" s="201" t="s">
        <v>72</v>
      </c>
      <c r="AY132" s="200" t="s">
        <v>133</v>
      </c>
      <c r="BK132" s="202">
        <f>BK133+BK136+BK138</f>
        <v>0</v>
      </c>
    </row>
    <row r="133" spans="1:63" s="12" customFormat="1" ht="22.8" customHeight="1">
      <c r="A133" s="12"/>
      <c r="B133" s="189"/>
      <c r="C133" s="190"/>
      <c r="D133" s="191" t="s">
        <v>71</v>
      </c>
      <c r="E133" s="203" t="s">
        <v>690</v>
      </c>
      <c r="F133" s="203" t="s">
        <v>691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SUM(P134:P135)</f>
        <v>0</v>
      </c>
      <c r="Q133" s="197"/>
      <c r="R133" s="198">
        <f>SUM(R134:R135)</f>
        <v>0</v>
      </c>
      <c r="S133" s="197"/>
      <c r="T133" s="199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166</v>
      </c>
      <c r="AT133" s="201" t="s">
        <v>71</v>
      </c>
      <c r="AU133" s="201" t="s">
        <v>80</v>
      </c>
      <c r="AY133" s="200" t="s">
        <v>133</v>
      </c>
      <c r="BK133" s="202">
        <f>SUM(BK134:BK135)</f>
        <v>0</v>
      </c>
    </row>
    <row r="134" spans="1:65" s="2" customFormat="1" ht="16.5" customHeight="1">
      <c r="A134" s="39"/>
      <c r="B134" s="40"/>
      <c r="C134" s="205" t="s">
        <v>371</v>
      </c>
      <c r="D134" s="205" t="s">
        <v>136</v>
      </c>
      <c r="E134" s="206" t="s">
        <v>693</v>
      </c>
      <c r="F134" s="207" t="s">
        <v>813</v>
      </c>
      <c r="G134" s="208" t="s">
        <v>814</v>
      </c>
      <c r="H134" s="209">
        <v>1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141</v>
      </c>
      <c r="AT134" s="216" t="s">
        <v>136</v>
      </c>
      <c r="AU134" s="216" t="s">
        <v>82</v>
      </c>
      <c r="AY134" s="18" t="s">
        <v>133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141</v>
      </c>
      <c r="BM134" s="216" t="s">
        <v>616</v>
      </c>
    </row>
    <row r="135" spans="1:65" s="2" customFormat="1" ht="21.75" customHeight="1">
      <c r="A135" s="39"/>
      <c r="B135" s="40"/>
      <c r="C135" s="205" t="s">
        <v>378</v>
      </c>
      <c r="D135" s="205" t="s">
        <v>136</v>
      </c>
      <c r="E135" s="206" t="s">
        <v>815</v>
      </c>
      <c r="F135" s="207" t="s">
        <v>816</v>
      </c>
      <c r="G135" s="208" t="s">
        <v>760</v>
      </c>
      <c r="H135" s="209">
        <v>5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141</v>
      </c>
      <c r="AT135" s="216" t="s">
        <v>136</v>
      </c>
      <c r="AU135" s="216" t="s">
        <v>82</v>
      </c>
      <c r="AY135" s="18" t="s">
        <v>133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141</v>
      </c>
      <c r="BM135" s="216" t="s">
        <v>629</v>
      </c>
    </row>
    <row r="136" spans="1:63" s="12" customFormat="1" ht="22.8" customHeight="1">
      <c r="A136" s="12"/>
      <c r="B136" s="189"/>
      <c r="C136" s="190"/>
      <c r="D136" s="191" t="s">
        <v>71</v>
      </c>
      <c r="E136" s="203" t="s">
        <v>719</v>
      </c>
      <c r="F136" s="203" t="s">
        <v>720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166</v>
      </c>
      <c r="AT136" s="201" t="s">
        <v>71</v>
      </c>
      <c r="AU136" s="201" t="s">
        <v>80</v>
      </c>
      <c r="AY136" s="200" t="s">
        <v>133</v>
      </c>
      <c r="BK136" s="202">
        <f>BK137</f>
        <v>0</v>
      </c>
    </row>
    <row r="137" spans="1:65" s="2" customFormat="1" ht="16.5" customHeight="1">
      <c r="A137" s="39"/>
      <c r="B137" s="40"/>
      <c r="C137" s="205" t="s">
        <v>387</v>
      </c>
      <c r="D137" s="205" t="s">
        <v>136</v>
      </c>
      <c r="E137" s="206" t="s">
        <v>817</v>
      </c>
      <c r="F137" s="207" t="s">
        <v>818</v>
      </c>
      <c r="G137" s="208" t="s">
        <v>814</v>
      </c>
      <c r="H137" s="209">
        <v>1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141</v>
      </c>
      <c r="AT137" s="216" t="s">
        <v>136</v>
      </c>
      <c r="AU137" s="216" t="s">
        <v>82</v>
      </c>
      <c r="AY137" s="18" t="s">
        <v>133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141</v>
      </c>
      <c r="BM137" s="216" t="s">
        <v>639</v>
      </c>
    </row>
    <row r="138" spans="1:63" s="12" customFormat="1" ht="22.8" customHeight="1">
      <c r="A138" s="12"/>
      <c r="B138" s="189"/>
      <c r="C138" s="190"/>
      <c r="D138" s="191" t="s">
        <v>71</v>
      </c>
      <c r="E138" s="203" t="s">
        <v>726</v>
      </c>
      <c r="F138" s="203" t="s">
        <v>727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SUM(P139:P145)</f>
        <v>0</v>
      </c>
      <c r="Q138" s="197"/>
      <c r="R138" s="198">
        <f>SUM(R139:R145)</f>
        <v>0</v>
      </c>
      <c r="S138" s="197"/>
      <c r="T138" s="199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166</v>
      </c>
      <c r="AT138" s="201" t="s">
        <v>71</v>
      </c>
      <c r="AU138" s="201" t="s">
        <v>80</v>
      </c>
      <c r="AY138" s="200" t="s">
        <v>133</v>
      </c>
      <c r="BK138" s="202">
        <f>SUM(BK139:BK145)</f>
        <v>0</v>
      </c>
    </row>
    <row r="139" spans="1:65" s="2" customFormat="1" ht="16.5" customHeight="1">
      <c r="A139" s="39"/>
      <c r="B139" s="40"/>
      <c r="C139" s="205" t="s">
        <v>394</v>
      </c>
      <c r="D139" s="205" t="s">
        <v>136</v>
      </c>
      <c r="E139" s="206" t="s">
        <v>819</v>
      </c>
      <c r="F139" s="207" t="s">
        <v>820</v>
      </c>
      <c r="G139" s="208" t="s">
        <v>752</v>
      </c>
      <c r="H139" s="209">
        <v>5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141</v>
      </c>
      <c r="AT139" s="216" t="s">
        <v>136</v>
      </c>
      <c r="AU139" s="216" t="s">
        <v>82</v>
      </c>
      <c r="AY139" s="18" t="s">
        <v>133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141</v>
      </c>
      <c r="BM139" s="216" t="s">
        <v>651</v>
      </c>
    </row>
    <row r="140" spans="1:65" s="2" customFormat="1" ht="16.5" customHeight="1">
      <c r="A140" s="39"/>
      <c r="B140" s="40"/>
      <c r="C140" s="257" t="s">
        <v>401</v>
      </c>
      <c r="D140" s="257" t="s">
        <v>266</v>
      </c>
      <c r="E140" s="258" t="s">
        <v>821</v>
      </c>
      <c r="F140" s="259" t="s">
        <v>822</v>
      </c>
      <c r="G140" s="260" t="s">
        <v>139</v>
      </c>
      <c r="H140" s="261">
        <v>5</v>
      </c>
      <c r="I140" s="262"/>
      <c r="J140" s="263">
        <f>ROUND(I140*H140,2)</f>
        <v>0</v>
      </c>
      <c r="K140" s="259" t="s">
        <v>19</v>
      </c>
      <c r="L140" s="264"/>
      <c r="M140" s="265" t="s">
        <v>19</v>
      </c>
      <c r="N140" s="266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183</v>
      </c>
      <c r="AT140" s="216" t="s">
        <v>266</v>
      </c>
      <c r="AU140" s="216" t="s">
        <v>82</v>
      </c>
      <c r="AY140" s="18" t="s">
        <v>133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141</v>
      </c>
      <c r="BM140" s="216" t="s">
        <v>662</v>
      </c>
    </row>
    <row r="141" spans="1:65" s="2" customFormat="1" ht="16.5" customHeight="1">
      <c r="A141" s="39"/>
      <c r="B141" s="40"/>
      <c r="C141" s="205" t="s">
        <v>407</v>
      </c>
      <c r="D141" s="205" t="s">
        <v>136</v>
      </c>
      <c r="E141" s="206" t="s">
        <v>823</v>
      </c>
      <c r="F141" s="207" t="s">
        <v>824</v>
      </c>
      <c r="G141" s="208" t="s">
        <v>752</v>
      </c>
      <c r="H141" s="209">
        <v>6</v>
      </c>
      <c r="I141" s="210"/>
      <c r="J141" s="211">
        <f>ROUND(I141*H141,2)</f>
        <v>0</v>
      </c>
      <c r="K141" s="207" t="s">
        <v>19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141</v>
      </c>
      <c r="AT141" s="216" t="s">
        <v>136</v>
      </c>
      <c r="AU141" s="216" t="s">
        <v>82</v>
      </c>
      <c r="AY141" s="18" t="s">
        <v>133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141</v>
      </c>
      <c r="BM141" s="216" t="s">
        <v>673</v>
      </c>
    </row>
    <row r="142" spans="1:65" s="2" customFormat="1" ht="16.5" customHeight="1">
      <c r="A142" s="39"/>
      <c r="B142" s="40"/>
      <c r="C142" s="257" t="s">
        <v>411</v>
      </c>
      <c r="D142" s="257" t="s">
        <v>266</v>
      </c>
      <c r="E142" s="258" t="s">
        <v>825</v>
      </c>
      <c r="F142" s="259" t="s">
        <v>824</v>
      </c>
      <c r="G142" s="260" t="s">
        <v>760</v>
      </c>
      <c r="H142" s="261">
        <v>1</v>
      </c>
      <c r="I142" s="262"/>
      <c r="J142" s="263">
        <f>ROUND(I142*H142,2)</f>
        <v>0</v>
      </c>
      <c r="K142" s="259" t="s">
        <v>19</v>
      </c>
      <c r="L142" s="264"/>
      <c r="M142" s="265" t="s">
        <v>19</v>
      </c>
      <c r="N142" s="266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183</v>
      </c>
      <c r="AT142" s="216" t="s">
        <v>266</v>
      </c>
      <c r="AU142" s="216" t="s">
        <v>82</v>
      </c>
      <c r="AY142" s="18" t="s">
        <v>133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141</v>
      </c>
      <c r="BM142" s="216" t="s">
        <v>683</v>
      </c>
    </row>
    <row r="143" spans="1:65" s="2" customFormat="1" ht="16.5" customHeight="1">
      <c r="A143" s="39"/>
      <c r="B143" s="40"/>
      <c r="C143" s="205" t="s">
        <v>421</v>
      </c>
      <c r="D143" s="205" t="s">
        <v>136</v>
      </c>
      <c r="E143" s="206" t="s">
        <v>826</v>
      </c>
      <c r="F143" s="207" t="s">
        <v>827</v>
      </c>
      <c r="G143" s="208" t="s">
        <v>752</v>
      </c>
      <c r="H143" s="209">
        <v>20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141</v>
      </c>
      <c r="AT143" s="216" t="s">
        <v>136</v>
      </c>
      <c r="AU143" s="216" t="s">
        <v>82</v>
      </c>
      <c r="AY143" s="18" t="s">
        <v>133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141</v>
      </c>
      <c r="BM143" s="216" t="s">
        <v>701</v>
      </c>
    </row>
    <row r="144" spans="1:65" s="2" customFormat="1" ht="16.5" customHeight="1">
      <c r="A144" s="39"/>
      <c r="B144" s="40"/>
      <c r="C144" s="205" t="s">
        <v>426</v>
      </c>
      <c r="D144" s="205" t="s">
        <v>136</v>
      </c>
      <c r="E144" s="206" t="s">
        <v>828</v>
      </c>
      <c r="F144" s="207" t="s">
        <v>829</v>
      </c>
      <c r="G144" s="208" t="s">
        <v>792</v>
      </c>
      <c r="H144" s="209">
        <v>1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141</v>
      </c>
      <c r="AT144" s="216" t="s">
        <v>136</v>
      </c>
      <c r="AU144" s="216" t="s">
        <v>82</v>
      </c>
      <c r="AY144" s="18" t="s">
        <v>133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141</v>
      </c>
      <c r="BM144" s="216" t="s">
        <v>714</v>
      </c>
    </row>
    <row r="145" spans="1:65" s="2" customFormat="1" ht="16.5" customHeight="1">
      <c r="A145" s="39"/>
      <c r="B145" s="40"/>
      <c r="C145" s="205" t="s">
        <v>432</v>
      </c>
      <c r="D145" s="205" t="s">
        <v>136</v>
      </c>
      <c r="E145" s="206" t="s">
        <v>830</v>
      </c>
      <c r="F145" s="207" t="s">
        <v>831</v>
      </c>
      <c r="G145" s="208" t="s">
        <v>814</v>
      </c>
      <c r="H145" s="209">
        <v>1</v>
      </c>
      <c r="I145" s="210"/>
      <c r="J145" s="211">
        <f>ROUND(I145*H145,2)</f>
        <v>0</v>
      </c>
      <c r="K145" s="207" t="s">
        <v>19</v>
      </c>
      <c r="L145" s="45"/>
      <c r="M145" s="271" t="s">
        <v>19</v>
      </c>
      <c r="N145" s="272" t="s">
        <v>43</v>
      </c>
      <c r="O145" s="269"/>
      <c r="P145" s="273">
        <f>O145*H145</f>
        <v>0</v>
      </c>
      <c r="Q145" s="273">
        <v>0</v>
      </c>
      <c r="R145" s="273">
        <f>Q145*H145</f>
        <v>0</v>
      </c>
      <c r="S145" s="273">
        <v>0</v>
      </c>
      <c r="T145" s="27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141</v>
      </c>
      <c r="AT145" s="216" t="s">
        <v>136</v>
      </c>
      <c r="AU145" s="216" t="s">
        <v>82</v>
      </c>
      <c r="AY145" s="18" t="s">
        <v>133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141</v>
      </c>
      <c r="BM145" s="216" t="s">
        <v>728</v>
      </c>
    </row>
    <row r="146" spans="1:31" s="2" customFormat="1" ht="6.95" customHeight="1">
      <c r="A146" s="39"/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88:K14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 Šluknov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832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2. 8. 2023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ROUND((SUM(BE98:BE566)),2)</f>
        <v>0</v>
      </c>
      <c r="G33" s="39"/>
      <c r="H33" s="39"/>
      <c r="I33" s="149">
        <v>0.21</v>
      </c>
      <c r="J33" s="148">
        <f>ROUND(((SUM(BE98:BE566))*I33),2)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ROUND((SUM(BF98:BF566)),2)</f>
        <v>0</v>
      </c>
      <c r="G34" s="39"/>
      <c r="H34" s="39"/>
      <c r="I34" s="149">
        <v>0.15</v>
      </c>
      <c r="J34" s="148">
        <f>ROUND(((SUM(BF98:BF566))*I34),2)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ROUND((SUM(BG98:BG566)),2)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ROUND((SUM(BH98:BH566)),2)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ROUND((SUM(BI98:BI566)),2)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 Šluknov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02 - Výměna střešní krytiny na bytovém domě č.p.662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Šluknov</v>
      </c>
      <c r="G52" s="41"/>
      <c r="H52" s="41"/>
      <c r="I52" s="33" t="s">
        <v>23</v>
      </c>
      <c r="J52" s="73" t="str">
        <f>IF(J12="","",J12)</f>
        <v>2. 8. 2023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Šluknov</v>
      </c>
      <c r="G54" s="41"/>
      <c r="H54" s="41"/>
      <c r="I54" s="33" t="s">
        <v>31</v>
      </c>
      <c r="J54" s="37" t="str">
        <f>E21</f>
        <v>ProProjekt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Jakub Hon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J100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J173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J183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6"/>
      <c r="C64" s="167"/>
      <c r="D64" s="168" t="s">
        <v>103</v>
      </c>
      <c r="E64" s="169"/>
      <c r="F64" s="169"/>
      <c r="G64" s="169"/>
      <c r="H64" s="169"/>
      <c r="I64" s="169"/>
      <c r="J64" s="170">
        <f>J186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J187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J271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106</v>
      </c>
      <c r="E67" s="175"/>
      <c r="F67" s="175"/>
      <c r="G67" s="175"/>
      <c r="H67" s="175"/>
      <c r="I67" s="175"/>
      <c r="J67" s="176">
        <f>J275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107</v>
      </c>
      <c r="E68" s="175"/>
      <c r="F68" s="175"/>
      <c r="G68" s="175"/>
      <c r="H68" s="175"/>
      <c r="I68" s="175"/>
      <c r="J68" s="176">
        <f>J284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J288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109</v>
      </c>
      <c r="E70" s="175"/>
      <c r="F70" s="175"/>
      <c r="G70" s="175"/>
      <c r="H70" s="175"/>
      <c r="I70" s="175"/>
      <c r="J70" s="176">
        <f>J325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110</v>
      </c>
      <c r="E71" s="175"/>
      <c r="F71" s="175"/>
      <c r="G71" s="175"/>
      <c r="H71" s="175"/>
      <c r="I71" s="175"/>
      <c r="J71" s="176">
        <f>J465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111</v>
      </c>
      <c r="E72" s="169"/>
      <c r="F72" s="169"/>
      <c r="G72" s="169"/>
      <c r="H72" s="169"/>
      <c r="I72" s="169"/>
      <c r="J72" s="170">
        <f>J548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112</v>
      </c>
      <c r="E73" s="175"/>
      <c r="F73" s="175"/>
      <c r="G73" s="175"/>
      <c r="H73" s="175"/>
      <c r="I73" s="175"/>
      <c r="J73" s="176">
        <f>J549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113</v>
      </c>
      <c r="E74" s="175"/>
      <c r="F74" s="175"/>
      <c r="G74" s="175"/>
      <c r="H74" s="175"/>
      <c r="I74" s="175"/>
      <c r="J74" s="176">
        <f>J552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114</v>
      </c>
      <c r="E75" s="175"/>
      <c r="F75" s="175"/>
      <c r="G75" s="175"/>
      <c r="H75" s="175"/>
      <c r="I75" s="175"/>
      <c r="J75" s="176">
        <f>J555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115</v>
      </c>
      <c r="E76" s="175"/>
      <c r="F76" s="175"/>
      <c r="G76" s="175"/>
      <c r="H76" s="175"/>
      <c r="I76" s="175"/>
      <c r="J76" s="176">
        <f>J558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116</v>
      </c>
      <c r="E77" s="175"/>
      <c r="F77" s="175"/>
      <c r="G77" s="175"/>
      <c r="H77" s="175"/>
      <c r="I77" s="175"/>
      <c r="J77" s="176">
        <f>J561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117</v>
      </c>
      <c r="E78" s="175"/>
      <c r="F78" s="175"/>
      <c r="G78" s="175"/>
      <c r="H78" s="175"/>
      <c r="I78" s="175"/>
      <c r="J78" s="176">
        <f>J564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118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61" t="str">
        <f>E7</f>
        <v>Rekonstrukce střech Šluknov</v>
      </c>
      <c r="F88" s="33"/>
      <c r="G88" s="33"/>
      <c r="H88" s="33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93</v>
      </c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E9</f>
        <v>SO 02 - Výměna střešní krytiny na bytovém domě č.p.662</v>
      </c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F12</f>
        <v>Šluknov</v>
      </c>
      <c r="G92" s="41"/>
      <c r="H92" s="41"/>
      <c r="I92" s="33" t="s">
        <v>23</v>
      </c>
      <c r="J92" s="73" t="str">
        <f>IF(J12="","",J12)</f>
        <v>2. 8. 2023</v>
      </c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E15</f>
        <v>Město Šluknov</v>
      </c>
      <c r="G94" s="41"/>
      <c r="H94" s="41"/>
      <c r="I94" s="33" t="s">
        <v>31</v>
      </c>
      <c r="J94" s="37" t="str">
        <f>E21</f>
        <v>ProProjekt s.r.o.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IF(E18="","",E18)</f>
        <v>Vyplň údaj</v>
      </c>
      <c r="G95" s="41"/>
      <c r="H95" s="41"/>
      <c r="I95" s="33" t="s">
        <v>34</v>
      </c>
      <c r="J95" s="37" t="str">
        <f>E24</f>
        <v>Jakub Hon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78"/>
      <c r="B97" s="179"/>
      <c r="C97" s="180" t="s">
        <v>119</v>
      </c>
      <c r="D97" s="181" t="s">
        <v>57</v>
      </c>
      <c r="E97" s="181" t="s">
        <v>53</v>
      </c>
      <c r="F97" s="181" t="s">
        <v>54</v>
      </c>
      <c r="G97" s="181" t="s">
        <v>120</v>
      </c>
      <c r="H97" s="181" t="s">
        <v>121</v>
      </c>
      <c r="I97" s="181" t="s">
        <v>122</v>
      </c>
      <c r="J97" s="181" t="s">
        <v>97</v>
      </c>
      <c r="K97" s="182" t="s">
        <v>123</v>
      </c>
      <c r="L97" s="183"/>
      <c r="M97" s="93" t="s">
        <v>19</v>
      </c>
      <c r="N97" s="94" t="s">
        <v>42</v>
      </c>
      <c r="O97" s="94" t="s">
        <v>124</v>
      </c>
      <c r="P97" s="94" t="s">
        <v>125</v>
      </c>
      <c r="Q97" s="94" t="s">
        <v>126</v>
      </c>
      <c r="R97" s="94" t="s">
        <v>127</v>
      </c>
      <c r="S97" s="94" t="s">
        <v>128</v>
      </c>
      <c r="T97" s="95" t="s">
        <v>129</v>
      </c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</row>
    <row r="98" spans="1:63" s="2" customFormat="1" ht="22.8" customHeight="1">
      <c r="A98" s="39"/>
      <c r="B98" s="40"/>
      <c r="C98" s="100" t="s">
        <v>130</v>
      </c>
      <c r="D98" s="41"/>
      <c r="E98" s="41"/>
      <c r="F98" s="41"/>
      <c r="G98" s="41"/>
      <c r="H98" s="41"/>
      <c r="I98" s="41"/>
      <c r="J98" s="184">
        <f>BK98</f>
        <v>0</v>
      </c>
      <c r="K98" s="41"/>
      <c r="L98" s="45"/>
      <c r="M98" s="96"/>
      <c r="N98" s="185"/>
      <c r="O98" s="97"/>
      <c r="P98" s="186">
        <f>P99+P186+P548</f>
        <v>0</v>
      </c>
      <c r="Q98" s="97"/>
      <c r="R98" s="186">
        <f>R99+R186+R548</f>
        <v>8.57009343</v>
      </c>
      <c r="S98" s="97"/>
      <c r="T98" s="187">
        <f>T99+T186+T548</f>
        <v>11.38914721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71</v>
      </c>
      <c r="AU98" s="18" t="s">
        <v>98</v>
      </c>
      <c r="BK98" s="188">
        <f>BK99+BK186+BK548</f>
        <v>0</v>
      </c>
    </row>
    <row r="99" spans="1:63" s="12" customFormat="1" ht="25.9" customHeight="1">
      <c r="A99" s="12"/>
      <c r="B99" s="189"/>
      <c r="C99" s="190"/>
      <c r="D99" s="191" t="s">
        <v>71</v>
      </c>
      <c r="E99" s="192" t="s">
        <v>131</v>
      </c>
      <c r="F99" s="192" t="s">
        <v>132</v>
      </c>
      <c r="G99" s="190"/>
      <c r="H99" s="190"/>
      <c r="I99" s="193"/>
      <c r="J99" s="194">
        <f>BK99</f>
        <v>0</v>
      </c>
      <c r="K99" s="190"/>
      <c r="L99" s="195"/>
      <c r="M99" s="196"/>
      <c r="N99" s="197"/>
      <c r="O99" s="197"/>
      <c r="P99" s="198">
        <f>P100+P173+P183</f>
        <v>0</v>
      </c>
      <c r="Q99" s="197"/>
      <c r="R99" s="198">
        <f>R100+R173+R183</f>
        <v>0</v>
      </c>
      <c r="S99" s="197"/>
      <c r="T99" s="199">
        <f>T100+T173+T183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80</v>
      </c>
      <c r="AT99" s="201" t="s">
        <v>71</v>
      </c>
      <c r="AU99" s="201" t="s">
        <v>72</v>
      </c>
      <c r="AY99" s="200" t="s">
        <v>133</v>
      </c>
      <c r="BK99" s="202">
        <f>BK100+BK173+BK183</f>
        <v>0</v>
      </c>
    </row>
    <row r="100" spans="1:63" s="12" customFormat="1" ht="22.8" customHeight="1">
      <c r="A100" s="12"/>
      <c r="B100" s="189"/>
      <c r="C100" s="190"/>
      <c r="D100" s="191" t="s">
        <v>71</v>
      </c>
      <c r="E100" s="203" t="s">
        <v>134</v>
      </c>
      <c r="F100" s="203" t="s">
        <v>135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SUM(P101:P172)</f>
        <v>0</v>
      </c>
      <c r="Q100" s="197"/>
      <c r="R100" s="198">
        <f>SUM(R101:R172)</f>
        <v>0</v>
      </c>
      <c r="S100" s="197"/>
      <c r="T100" s="199">
        <f>SUM(T101:T172)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80</v>
      </c>
      <c r="AT100" s="201" t="s">
        <v>71</v>
      </c>
      <c r="AU100" s="201" t="s">
        <v>80</v>
      </c>
      <c r="AY100" s="200" t="s">
        <v>133</v>
      </c>
      <c r="BK100" s="202">
        <f>SUM(BK101:BK172)</f>
        <v>0</v>
      </c>
    </row>
    <row r="101" spans="1:65" s="2" customFormat="1" ht="24.15" customHeight="1">
      <c r="A101" s="39"/>
      <c r="B101" s="40"/>
      <c r="C101" s="205" t="s">
        <v>80</v>
      </c>
      <c r="D101" s="205" t="s">
        <v>136</v>
      </c>
      <c r="E101" s="206" t="s">
        <v>137</v>
      </c>
      <c r="F101" s="207" t="s">
        <v>138</v>
      </c>
      <c r="G101" s="208" t="s">
        <v>139</v>
      </c>
      <c r="H101" s="209">
        <v>753.5</v>
      </c>
      <c r="I101" s="210"/>
      <c r="J101" s="211">
        <f>ROUND(I101*H101,2)</f>
        <v>0</v>
      </c>
      <c r="K101" s="207" t="s">
        <v>140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141</v>
      </c>
      <c r="AT101" s="216" t="s">
        <v>136</v>
      </c>
      <c r="AU101" s="216" t="s">
        <v>82</v>
      </c>
      <c r="AY101" s="18" t="s">
        <v>133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141</v>
      </c>
      <c r="BM101" s="216" t="s">
        <v>142</v>
      </c>
    </row>
    <row r="102" spans="1:47" s="2" customFormat="1" ht="12">
      <c r="A102" s="39"/>
      <c r="B102" s="40"/>
      <c r="C102" s="41"/>
      <c r="D102" s="218" t="s">
        <v>143</v>
      </c>
      <c r="E102" s="41"/>
      <c r="F102" s="219" t="s">
        <v>144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82</v>
      </c>
    </row>
    <row r="103" spans="1:51" s="13" customFormat="1" ht="12">
      <c r="A103" s="13"/>
      <c r="B103" s="223"/>
      <c r="C103" s="224"/>
      <c r="D103" s="225" t="s">
        <v>145</v>
      </c>
      <c r="E103" s="226" t="s">
        <v>19</v>
      </c>
      <c r="F103" s="227" t="s">
        <v>146</v>
      </c>
      <c r="G103" s="224"/>
      <c r="H103" s="228">
        <v>215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145</v>
      </c>
      <c r="AU103" s="234" t="s">
        <v>82</v>
      </c>
      <c r="AV103" s="13" t="s">
        <v>82</v>
      </c>
      <c r="AW103" s="13" t="s">
        <v>33</v>
      </c>
      <c r="AX103" s="13" t="s">
        <v>72</v>
      </c>
      <c r="AY103" s="234" t="s">
        <v>133</v>
      </c>
    </row>
    <row r="104" spans="1:51" s="13" customFormat="1" ht="12">
      <c r="A104" s="13"/>
      <c r="B104" s="223"/>
      <c r="C104" s="224"/>
      <c r="D104" s="225" t="s">
        <v>145</v>
      </c>
      <c r="E104" s="226" t="s">
        <v>19</v>
      </c>
      <c r="F104" s="227" t="s">
        <v>147</v>
      </c>
      <c r="G104" s="224"/>
      <c r="H104" s="228">
        <v>202.5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145</v>
      </c>
      <c r="AU104" s="234" t="s">
        <v>82</v>
      </c>
      <c r="AV104" s="13" t="s">
        <v>82</v>
      </c>
      <c r="AW104" s="13" t="s">
        <v>33</v>
      </c>
      <c r="AX104" s="13" t="s">
        <v>72</v>
      </c>
      <c r="AY104" s="234" t="s">
        <v>133</v>
      </c>
    </row>
    <row r="105" spans="1:51" s="13" customFormat="1" ht="12">
      <c r="A105" s="13"/>
      <c r="B105" s="223"/>
      <c r="C105" s="224"/>
      <c r="D105" s="225" t="s">
        <v>145</v>
      </c>
      <c r="E105" s="226" t="s">
        <v>19</v>
      </c>
      <c r="F105" s="227" t="s">
        <v>148</v>
      </c>
      <c r="G105" s="224"/>
      <c r="H105" s="228">
        <v>176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145</v>
      </c>
      <c r="AU105" s="234" t="s">
        <v>82</v>
      </c>
      <c r="AV105" s="13" t="s">
        <v>82</v>
      </c>
      <c r="AW105" s="13" t="s">
        <v>33</v>
      </c>
      <c r="AX105" s="13" t="s">
        <v>72</v>
      </c>
      <c r="AY105" s="234" t="s">
        <v>133</v>
      </c>
    </row>
    <row r="106" spans="1:51" s="13" customFormat="1" ht="12">
      <c r="A106" s="13"/>
      <c r="B106" s="223"/>
      <c r="C106" s="224"/>
      <c r="D106" s="225" t="s">
        <v>145</v>
      </c>
      <c r="E106" s="226" t="s">
        <v>19</v>
      </c>
      <c r="F106" s="227" t="s">
        <v>149</v>
      </c>
      <c r="G106" s="224"/>
      <c r="H106" s="228">
        <v>160</v>
      </c>
      <c r="I106" s="229"/>
      <c r="J106" s="224"/>
      <c r="K106" s="224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145</v>
      </c>
      <c r="AU106" s="234" t="s">
        <v>82</v>
      </c>
      <c r="AV106" s="13" t="s">
        <v>82</v>
      </c>
      <c r="AW106" s="13" t="s">
        <v>33</v>
      </c>
      <c r="AX106" s="13" t="s">
        <v>72</v>
      </c>
      <c r="AY106" s="234" t="s">
        <v>133</v>
      </c>
    </row>
    <row r="107" spans="1:51" s="14" customFormat="1" ht="12">
      <c r="A107" s="14"/>
      <c r="B107" s="235"/>
      <c r="C107" s="236"/>
      <c r="D107" s="225" t="s">
        <v>145</v>
      </c>
      <c r="E107" s="237" t="s">
        <v>19</v>
      </c>
      <c r="F107" s="238" t="s">
        <v>150</v>
      </c>
      <c r="G107" s="236"/>
      <c r="H107" s="239">
        <v>753.5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145</v>
      </c>
      <c r="AU107" s="245" t="s">
        <v>82</v>
      </c>
      <c r="AV107" s="14" t="s">
        <v>141</v>
      </c>
      <c r="AW107" s="14" t="s">
        <v>33</v>
      </c>
      <c r="AX107" s="14" t="s">
        <v>80</v>
      </c>
      <c r="AY107" s="245" t="s">
        <v>133</v>
      </c>
    </row>
    <row r="108" spans="1:65" s="2" customFormat="1" ht="24.15" customHeight="1">
      <c r="A108" s="39"/>
      <c r="B108" s="40"/>
      <c r="C108" s="205" t="s">
        <v>82</v>
      </c>
      <c r="D108" s="205" t="s">
        <v>136</v>
      </c>
      <c r="E108" s="206" t="s">
        <v>151</v>
      </c>
      <c r="F108" s="207" t="s">
        <v>152</v>
      </c>
      <c r="G108" s="208" t="s">
        <v>139</v>
      </c>
      <c r="H108" s="209">
        <v>67815</v>
      </c>
      <c r="I108" s="210"/>
      <c r="J108" s="211">
        <f>ROUND(I108*H108,2)</f>
        <v>0</v>
      </c>
      <c r="K108" s="207" t="s">
        <v>140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153</v>
      </c>
      <c r="AT108" s="216" t="s">
        <v>136</v>
      </c>
      <c r="AU108" s="216" t="s">
        <v>82</v>
      </c>
      <c r="AY108" s="18" t="s">
        <v>133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153</v>
      </c>
      <c r="BM108" s="216" t="s">
        <v>154</v>
      </c>
    </row>
    <row r="109" spans="1:47" s="2" customFormat="1" ht="12">
      <c r="A109" s="39"/>
      <c r="B109" s="40"/>
      <c r="C109" s="41"/>
      <c r="D109" s="218" t="s">
        <v>143</v>
      </c>
      <c r="E109" s="41"/>
      <c r="F109" s="219" t="s">
        <v>155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82</v>
      </c>
    </row>
    <row r="110" spans="1:51" s="13" customFormat="1" ht="12">
      <c r="A110" s="13"/>
      <c r="B110" s="223"/>
      <c r="C110" s="224"/>
      <c r="D110" s="225" t="s">
        <v>145</v>
      </c>
      <c r="E110" s="226" t="s">
        <v>19</v>
      </c>
      <c r="F110" s="227" t="s">
        <v>146</v>
      </c>
      <c r="G110" s="224"/>
      <c r="H110" s="228">
        <v>215</v>
      </c>
      <c r="I110" s="229"/>
      <c r="J110" s="224"/>
      <c r="K110" s="224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145</v>
      </c>
      <c r="AU110" s="234" t="s">
        <v>82</v>
      </c>
      <c r="AV110" s="13" t="s">
        <v>82</v>
      </c>
      <c r="AW110" s="13" t="s">
        <v>33</v>
      </c>
      <c r="AX110" s="13" t="s">
        <v>72</v>
      </c>
      <c r="AY110" s="234" t="s">
        <v>133</v>
      </c>
    </row>
    <row r="111" spans="1:51" s="13" customFormat="1" ht="12">
      <c r="A111" s="13"/>
      <c r="B111" s="223"/>
      <c r="C111" s="224"/>
      <c r="D111" s="225" t="s">
        <v>145</v>
      </c>
      <c r="E111" s="226" t="s">
        <v>19</v>
      </c>
      <c r="F111" s="227" t="s">
        <v>147</v>
      </c>
      <c r="G111" s="224"/>
      <c r="H111" s="228">
        <v>202.5</v>
      </c>
      <c r="I111" s="229"/>
      <c r="J111" s="224"/>
      <c r="K111" s="224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145</v>
      </c>
      <c r="AU111" s="234" t="s">
        <v>82</v>
      </c>
      <c r="AV111" s="13" t="s">
        <v>82</v>
      </c>
      <c r="AW111" s="13" t="s">
        <v>33</v>
      </c>
      <c r="AX111" s="13" t="s">
        <v>72</v>
      </c>
      <c r="AY111" s="234" t="s">
        <v>133</v>
      </c>
    </row>
    <row r="112" spans="1:51" s="13" customFormat="1" ht="12">
      <c r="A112" s="13"/>
      <c r="B112" s="223"/>
      <c r="C112" s="224"/>
      <c r="D112" s="225" t="s">
        <v>145</v>
      </c>
      <c r="E112" s="226" t="s">
        <v>19</v>
      </c>
      <c r="F112" s="227" t="s">
        <v>148</v>
      </c>
      <c r="G112" s="224"/>
      <c r="H112" s="228">
        <v>176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145</v>
      </c>
      <c r="AU112" s="234" t="s">
        <v>82</v>
      </c>
      <c r="AV112" s="13" t="s">
        <v>82</v>
      </c>
      <c r="AW112" s="13" t="s">
        <v>33</v>
      </c>
      <c r="AX112" s="13" t="s">
        <v>72</v>
      </c>
      <c r="AY112" s="234" t="s">
        <v>133</v>
      </c>
    </row>
    <row r="113" spans="1:51" s="13" customFormat="1" ht="12">
      <c r="A113" s="13"/>
      <c r="B113" s="223"/>
      <c r="C113" s="224"/>
      <c r="D113" s="225" t="s">
        <v>145</v>
      </c>
      <c r="E113" s="226" t="s">
        <v>19</v>
      </c>
      <c r="F113" s="227" t="s">
        <v>149</v>
      </c>
      <c r="G113" s="224"/>
      <c r="H113" s="228">
        <v>160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145</v>
      </c>
      <c r="AU113" s="234" t="s">
        <v>82</v>
      </c>
      <c r="AV113" s="13" t="s">
        <v>82</v>
      </c>
      <c r="AW113" s="13" t="s">
        <v>33</v>
      </c>
      <c r="AX113" s="13" t="s">
        <v>72</v>
      </c>
      <c r="AY113" s="234" t="s">
        <v>133</v>
      </c>
    </row>
    <row r="114" spans="1:51" s="14" customFormat="1" ht="12">
      <c r="A114" s="14"/>
      <c r="B114" s="235"/>
      <c r="C114" s="236"/>
      <c r="D114" s="225" t="s">
        <v>145</v>
      </c>
      <c r="E114" s="237" t="s">
        <v>19</v>
      </c>
      <c r="F114" s="238" t="s">
        <v>150</v>
      </c>
      <c r="G114" s="236"/>
      <c r="H114" s="239">
        <v>753.5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145</v>
      </c>
      <c r="AU114" s="245" t="s">
        <v>82</v>
      </c>
      <c r="AV114" s="14" t="s">
        <v>141</v>
      </c>
      <c r="AW114" s="14" t="s">
        <v>33</v>
      </c>
      <c r="AX114" s="14" t="s">
        <v>80</v>
      </c>
      <c r="AY114" s="245" t="s">
        <v>133</v>
      </c>
    </row>
    <row r="115" spans="1:51" s="13" customFormat="1" ht="12">
      <c r="A115" s="13"/>
      <c r="B115" s="223"/>
      <c r="C115" s="224"/>
      <c r="D115" s="225" t="s">
        <v>145</v>
      </c>
      <c r="E115" s="224"/>
      <c r="F115" s="227" t="s">
        <v>156</v>
      </c>
      <c r="G115" s="224"/>
      <c r="H115" s="228">
        <v>67815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145</v>
      </c>
      <c r="AU115" s="234" t="s">
        <v>82</v>
      </c>
      <c r="AV115" s="13" t="s">
        <v>82</v>
      </c>
      <c r="AW115" s="13" t="s">
        <v>4</v>
      </c>
      <c r="AX115" s="13" t="s">
        <v>80</v>
      </c>
      <c r="AY115" s="234" t="s">
        <v>133</v>
      </c>
    </row>
    <row r="116" spans="1:65" s="2" customFormat="1" ht="24.15" customHeight="1">
      <c r="A116" s="39"/>
      <c r="B116" s="40"/>
      <c r="C116" s="205" t="s">
        <v>157</v>
      </c>
      <c r="D116" s="205" t="s">
        <v>136</v>
      </c>
      <c r="E116" s="206" t="s">
        <v>158</v>
      </c>
      <c r="F116" s="207" t="s">
        <v>159</v>
      </c>
      <c r="G116" s="208" t="s">
        <v>139</v>
      </c>
      <c r="H116" s="209">
        <v>753.5</v>
      </c>
      <c r="I116" s="210"/>
      <c r="J116" s="211">
        <f>ROUND(I116*H116,2)</f>
        <v>0</v>
      </c>
      <c r="K116" s="207" t="s">
        <v>140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141</v>
      </c>
      <c r="AT116" s="216" t="s">
        <v>136</v>
      </c>
      <c r="AU116" s="216" t="s">
        <v>82</v>
      </c>
      <c r="AY116" s="18" t="s">
        <v>133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141</v>
      </c>
      <c r="BM116" s="216" t="s">
        <v>160</v>
      </c>
    </row>
    <row r="117" spans="1:47" s="2" customFormat="1" ht="12">
      <c r="A117" s="39"/>
      <c r="B117" s="40"/>
      <c r="C117" s="41"/>
      <c r="D117" s="218" t="s">
        <v>143</v>
      </c>
      <c r="E117" s="41"/>
      <c r="F117" s="219" t="s">
        <v>161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82</v>
      </c>
    </row>
    <row r="118" spans="1:51" s="13" customFormat="1" ht="12">
      <c r="A118" s="13"/>
      <c r="B118" s="223"/>
      <c r="C118" s="224"/>
      <c r="D118" s="225" t="s">
        <v>145</v>
      </c>
      <c r="E118" s="226" t="s">
        <v>19</v>
      </c>
      <c r="F118" s="227" t="s">
        <v>146</v>
      </c>
      <c r="G118" s="224"/>
      <c r="H118" s="228">
        <v>215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145</v>
      </c>
      <c r="AU118" s="234" t="s">
        <v>82</v>
      </c>
      <c r="AV118" s="13" t="s">
        <v>82</v>
      </c>
      <c r="AW118" s="13" t="s">
        <v>33</v>
      </c>
      <c r="AX118" s="13" t="s">
        <v>72</v>
      </c>
      <c r="AY118" s="234" t="s">
        <v>133</v>
      </c>
    </row>
    <row r="119" spans="1:51" s="13" customFormat="1" ht="12">
      <c r="A119" s="13"/>
      <c r="B119" s="223"/>
      <c r="C119" s="224"/>
      <c r="D119" s="225" t="s">
        <v>145</v>
      </c>
      <c r="E119" s="226" t="s">
        <v>19</v>
      </c>
      <c r="F119" s="227" t="s">
        <v>147</v>
      </c>
      <c r="G119" s="224"/>
      <c r="H119" s="228">
        <v>202.5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145</v>
      </c>
      <c r="AU119" s="234" t="s">
        <v>82</v>
      </c>
      <c r="AV119" s="13" t="s">
        <v>82</v>
      </c>
      <c r="AW119" s="13" t="s">
        <v>33</v>
      </c>
      <c r="AX119" s="13" t="s">
        <v>72</v>
      </c>
      <c r="AY119" s="234" t="s">
        <v>133</v>
      </c>
    </row>
    <row r="120" spans="1:51" s="13" customFormat="1" ht="12">
      <c r="A120" s="13"/>
      <c r="B120" s="223"/>
      <c r="C120" s="224"/>
      <c r="D120" s="225" t="s">
        <v>145</v>
      </c>
      <c r="E120" s="226" t="s">
        <v>19</v>
      </c>
      <c r="F120" s="227" t="s">
        <v>148</v>
      </c>
      <c r="G120" s="224"/>
      <c r="H120" s="228">
        <v>176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145</v>
      </c>
      <c r="AU120" s="234" t="s">
        <v>82</v>
      </c>
      <c r="AV120" s="13" t="s">
        <v>82</v>
      </c>
      <c r="AW120" s="13" t="s">
        <v>33</v>
      </c>
      <c r="AX120" s="13" t="s">
        <v>72</v>
      </c>
      <c r="AY120" s="234" t="s">
        <v>133</v>
      </c>
    </row>
    <row r="121" spans="1:51" s="13" customFormat="1" ht="12">
      <c r="A121" s="13"/>
      <c r="B121" s="223"/>
      <c r="C121" s="224"/>
      <c r="D121" s="225" t="s">
        <v>145</v>
      </c>
      <c r="E121" s="226" t="s">
        <v>19</v>
      </c>
      <c r="F121" s="227" t="s">
        <v>149</v>
      </c>
      <c r="G121" s="224"/>
      <c r="H121" s="228">
        <v>160</v>
      </c>
      <c r="I121" s="229"/>
      <c r="J121" s="224"/>
      <c r="K121" s="224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145</v>
      </c>
      <c r="AU121" s="234" t="s">
        <v>82</v>
      </c>
      <c r="AV121" s="13" t="s">
        <v>82</v>
      </c>
      <c r="AW121" s="13" t="s">
        <v>33</v>
      </c>
      <c r="AX121" s="13" t="s">
        <v>72</v>
      </c>
      <c r="AY121" s="234" t="s">
        <v>133</v>
      </c>
    </row>
    <row r="122" spans="1:51" s="14" customFormat="1" ht="12">
      <c r="A122" s="14"/>
      <c r="B122" s="235"/>
      <c r="C122" s="236"/>
      <c r="D122" s="225" t="s">
        <v>145</v>
      </c>
      <c r="E122" s="237" t="s">
        <v>19</v>
      </c>
      <c r="F122" s="238" t="s">
        <v>150</v>
      </c>
      <c r="G122" s="236"/>
      <c r="H122" s="239">
        <v>753.5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145</v>
      </c>
      <c r="AU122" s="245" t="s">
        <v>82</v>
      </c>
      <c r="AV122" s="14" t="s">
        <v>141</v>
      </c>
      <c r="AW122" s="14" t="s">
        <v>33</v>
      </c>
      <c r="AX122" s="14" t="s">
        <v>80</v>
      </c>
      <c r="AY122" s="245" t="s">
        <v>133</v>
      </c>
    </row>
    <row r="123" spans="1:65" s="2" customFormat="1" ht="16.5" customHeight="1">
      <c r="A123" s="39"/>
      <c r="B123" s="40"/>
      <c r="C123" s="205" t="s">
        <v>141</v>
      </c>
      <c r="D123" s="205" t="s">
        <v>136</v>
      </c>
      <c r="E123" s="206" t="s">
        <v>162</v>
      </c>
      <c r="F123" s="207" t="s">
        <v>163</v>
      </c>
      <c r="G123" s="208" t="s">
        <v>139</v>
      </c>
      <c r="H123" s="209">
        <v>753.5</v>
      </c>
      <c r="I123" s="210"/>
      <c r="J123" s="211">
        <f>ROUND(I123*H123,2)</f>
        <v>0</v>
      </c>
      <c r="K123" s="207" t="s">
        <v>140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141</v>
      </c>
      <c r="AT123" s="216" t="s">
        <v>136</v>
      </c>
      <c r="AU123" s="216" t="s">
        <v>82</v>
      </c>
      <c r="AY123" s="18" t="s">
        <v>133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141</v>
      </c>
      <c r="BM123" s="216" t="s">
        <v>164</v>
      </c>
    </row>
    <row r="124" spans="1:47" s="2" customFormat="1" ht="12">
      <c r="A124" s="39"/>
      <c r="B124" s="40"/>
      <c r="C124" s="41"/>
      <c r="D124" s="218" t="s">
        <v>143</v>
      </c>
      <c r="E124" s="41"/>
      <c r="F124" s="219" t="s">
        <v>165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82</v>
      </c>
    </row>
    <row r="125" spans="1:51" s="13" customFormat="1" ht="12">
      <c r="A125" s="13"/>
      <c r="B125" s="223"/>
      <c r="C125" s="224"/>
      <c r="D125" s="225" t="s">
        <v>145</v>
      </c>
      <c r="E125" s="226" t="s">
        <v>19</v>
      </c>
      <c r="F125" s="227" t="s">
        <v>146</v>
      </c>
      <c r="G125" s="224"/>
      <c r="H125" s="228">
        <v>215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145</v>
      </c>
      <c r="AU125" s="234" t="s">
        <v>82</v>
      </c>
      <c r="AV125" s="13" t="s">
        <v>82</v>
      </c>
      <c r="AW125" s="13" t="s">
        <v>33</v>
      </c>
      <c r="AX125" s="13" t="s">
        <v>72</v>
      </c>
      <c r="AY125" s="234" t="s">
        <v>133</v>
      </c>
    </row>
    <row r="126" spans="1:51" s="13" customFormat="1" ht="12">
      <c r="A126" s="13"/>
      <c r="B126" s="223"/>
      <c r="C126" s="224"/>
      <c r="D126" s="225" t="s">
        <v>145</v>
      </c>
      <c r="E126" s="226" t="s">
        <v>19</v>
      </c>
      <c r="F126" s="227" t="s">
        <v>147</v>
      </c>
      <c r="G126" s="224"/>
      <c r="H126" s="228">
        <v>202.5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145</v>
      </c>
      <c r="AU126" s="234" t="s">
        <v>82</v>
      </c>
      <c r="AV126" s="13" t="s">
        <v>82</v>
      </c>
      <c r="AW126" s="13" t="s">
        <v>33</v>
      </c>
      <c r="AX126" s="13" t="s">
        <v>72</v>
      </c>
      <c r="AY126" s="234" t="s">
        <v>133</v>
      </c>
    </row>
    <row r="127" spans="1:51" s="13" customFormat="1" ht="12">
      <c r="A127" s="13"/>
      <c r="B127" s="223"/>
      <c r="C127" s="224"/>
      <c r="D127" s="225" t="s">
        <v>145</v>
      </c>
      <c r="E127" s="226" t="s">
        <v>19</v>
      </c>
      <c r="F127" s="227" t="s">
        <v>148</v>
      </c>
      <c r="G127" s="224"/>
      <c r="H127" s="228">
        <v>176</v>
      </c>
      <c r="I127" s="229"/>
      <c r="J127" s="224"/>
      <c r="K127" s="224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145</v>
      </c>
      <c r="AU127" s="234" t="s">
        <v>82</v>
      </c>
      <c r="AV127" s="13" t="s">
        <v>82</v>
      </c>
      <c r="AW127" s="13" t="s">
        <v>33</v>
      </c>
      <c r="AX127" s="13" t="s">
        <v>72</v>
      </c>
      <c r="AY127" s="234" t="s">
        <v>133</v>
      </c>
    </row>
    <row r="128" spans="1:51" s="13" customFormat="1" ht="12">
      <c r="A128" s="13"/>
      <c r="B128" s="223"/>
      <c r="C128" s="224"/>
      <c r="D128" s="225" t="s">
        <v>145</v>
      </c>
      <c r="E128" s="226" t="s">
        <v>19</v>
      </c>
      <c r="F128" s="227" t="s">
        <v>149</v>
      </c>
      <c r="G128" s="224"/>
      <c r="H128" s="228">
        <v>160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145</v>
      </c>
      <c r="AU128" s="234" t="s">
        <v>82</v>
      </c>
      <c r="AV128" s="13" t="s">
        <v>82</v>
      </c>
      <c r="AW128" s="13" t="s">
        <v>33</v>
      </c>
      <c r="AX128" s="13" t="s">
        <v>72</v>
      </c>
      <c r="AY128" s="234" t="s">
        <v>133</v>
      </c>
    </row>
    <row r="129" spans="1:51" s="14" customFormat="1" ht="12">
      <c r="A129" s="14"/>
      <c r="B129" s="235"/>
      <c r="C129" s="236"/>
      <c r="D129" s="225" t="s">
        <v>145</v>
      </c>
      <c r="E129" s="237" t="s">
        <v>19</v>
      </c>
      <c r="F129" s="238" t="s">
        <v>150</v>
      </c>
      <c r="G129" s="236"/>
      <c r="H129" s="239">
        <v>753.5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145</v>
      </c>
      <c r="AU129" s="245" t="s">
        <v>82</v>
      </c>
      <c r="AV129" s="14" t="s">
        <v>141</v>
      </c>
      <c r="AW129" s="14" t="s">
        <v>33</v>
      </c>
      <c r="AX129" s="14" t="s">
        <v>80</v>
      </c>
      <c r="AY129" s="245" t="s">
        <v>133</v>
      </c>
    </row>
    <row r="130" spans="1:65" s="2" customFormat="1" ht="24.15" customHeight="1">
      <c r="A130" s="39"/>
      <c r="B130" s="40"/>
      <c r="C130" s="205" t="s">
        <v>166</v>
      </c>
      <c r="D130" s="205" t="s">
        <v>136</v>
      </c>
      <c r="E130" s="206" t="s">
        <v>167</v>
      </c>
      <c r="F130" s="207" t="s">
        <v>168</v>
      </c>
      <c r="G130" s="208" t="s">
        <v>139</v>
      </c>
      <c r="H130" s="209">
        <v>67815</v>
      </c>
      <c r="I130" s="210"/>
      <c r="J130" s="211">
        <f>ROUND(I130*H130,2)</f>
        <v>0</v>
      </c>
      <c r="K130" s="207" t="s">
        <v>140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141</v>
      </c>
      <c r="AT130" s="216" t="s">
        <v>136</v>
      </c>
      <c r="AU130" s="216" t="s">
        <v>82</v>
      </c>
      <c r="AY130" s="18" t="s">
        <v>133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141</v>
      </c>
      <c r="BM130" s="216" t="s">
        <v>169</v>
      </c>
    </row>
    <row r="131" spans="1:47" s="2" customFormat="1" ht="12">
      <c r="A131" s="39"/>
      <c r="B131" s="40"/>
      <c r="C131" s="41"/>
      <c r="D131" s="218" t="s">
        <v>143</v>
      </c>
      <c r="E131" s="41"/>
      <c r="F131" s="219" t="s">
        <v>170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82</v>
      </c>
    </row>
    <row r="132" spans="1:51" s="13" customFormat="1" ht="12">
      <c r="A132" s="13"/>
      <c r="B132" s="223"/>
      <c r="C132" s="224"/>
      <c r="D132" s="225" t="s">
        <v>145</v>
      </c>
      <c r="E132" s="226" t="s">
        <v>19</v>
      </c>
      <c r="F132" s="227" t="s">
        <v>146</v>
      </c>
      <c r="G132" s="224"/>
      <c r="H132" s="228">
        <v>215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145</v>
      </c>
      <c r="AU132" s="234" t="s">
        <v>82</v>
      </c>
      <c r="AV132" s="13" t="s">
        <v>82</v>
      </c>
      <c r="AW132" s="13" t="s">
        <v>33</v>
      </c>
      <c r="AX132" s="13" t="s">
        <v>72</v>
      </c>
      <c r="AY132" s="234" t="s">
        <v>133</v>
      </c>
    </row>
    <row r="133" spans="1:51" s="13" customFormat="1" ht="12">
      <c r="A133" s="13"/>
      <c r="B133" s="223"/>
      <c r="C133" s="224"/>
      <c r="D133" s="225" t="s">
        <v>145</v>
      </c>
      <c r="E133" s="226" t="s">
        <v>19</v>
      </c>
      <c r="F133" s="227" t="s">
        <v>147</v>
      </c>
      <c r="G133" s="224"/>
      <c r="H133" s="228">
        <v>202.5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145</v>
      </c>
      <c r="AU133" s="234" t="s">
        <v>82</v>
      </c>
      <c r="AV133" s="13" t="s">
        <v>82</v>
      </c>
      <c r="AW133" s="13" t="s">
        <v>33</v>
      </c>
      <c r="AX133" s="13" t="s">
        <v>72</v>
      </c>
      <c r="AY133" s="234" t="s">
        <v>133</v>
      </c>
    </row>
    <row r="134" spans="1:51" s="13" customFormat="1" ht="12">
      <c r="A134" s="13"/>
      <c r="B134" s="223"/>
      <c r="C134" s="224"/>
      <c r="D134" s="225" t="s">
        <v>145</v>
      </c>
      <c r="E134" s="226" t="s">
        <v>19</v>
      </c>
      <c r="F134" s="227" t="s">
        <v>148</v>
      </c>
      <c r="G134" s="224"/>
      <c r="H134" s="228">
        <v>176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145</v>
      </c>
      <c r="AU134" s="234" t="s">
        <v>82</v>
      </c>
      <c r="AV134" s="13" t="s">
        <v>82</v>
      </c>
      <c r="AW134" s="13" t="s">
        <v>33</v>
      </c>
      <c r="AX134" s="13" t="s">
        <v>72</v>
      </c>
      <c r="AY134" s="234" t="s">
        <v>133</v>
      </c>
    </row>
    <row r="135" spans="1:51" s="13" customFormat="1" ht="12">
      <c r="A135" s="13"/>
      <c r="B135" s="223"/>
      <c r="C135" s="224"/>
      <c r="D135" s="225" t="s">
        <v>145</v>
      </c>
      <c r="E135" s="226" t="s">
        <v>19</v>
      </c>
      <c r="F135" s="227" t="s">
        <v>149</v>
      </c>
      <c r="G135" s="224"/>
      <c r="H135" s="228">
        <v>160</v>
      </c>
      <c r="I135" s="229"/>
      <c r="J135" s="224"/>
      <c r="K135" s="224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145</v>
      </c>
      <c r="AU135" s="234" t="s">
        <v>82</v>
      </c>
      <c r="AV135" s="13" t="s">
        <v>82</v>
      </c>
      <c r="AW135" s="13" t="s">
        <v>33</v>
      </c>
      <c r="AX135" s="13" t="s">
        <v>72</v>
      </c>
      <c r="AY135" s="234" t="s">
        <v>133</v>
      </c>
    </row>
    <row r="136" spans="1:51" s="14" customFormat="1" ht="12">
      <c r="A136" s="14"/>
      <c r="B136" s="235"/>
      <c r="C136" s="236"/>
      <c r="D136" s="225" t="s">
        <v>145</v>
      </c>
      <c r="E136" s="237" t="s">
        <v>19</v>
      </c>
      <c r="F136" s="238" t="s">
        <v>150</v>
      </c>
      <c r="G136" s="236"/>
      <c r="H136" s="239">
        <v>753.5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145</v>
      </c>
      <c r="AU136" s="245" t="s">
        <v>82</v>
      </c>
      <c r="AV136" s="14" t="s">
        <v>141</v>
      </c>
      <c r="AW136" s="14" t="s">
        <v>33</v>
      </c>
      <c r="AX136" s="14" t="s">
        <v>80</v>
      </c>
      <c r="AY136" s="245" t="s">
        <v>133</v>
      </c>
    </row>
    <row r="137" spans="1:51" s="13" customFormat="1" ht="12">
      <c r="A137" s="13"/>
      <c r="B137" s="223"/>
      <c r="C137" s="224"/>
      <c r="D137" s="225" t="s">
        <v>145</v>
      </c>
      <c r="E137" s="224"/>
      <c r="F137" s="227" t="s">
        <v>156</v>
      </c>
      <c r="G137" s="224"/>
      <c r="H137" s="228">
        <v>67815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145</v>
      </c>
      <c r="AU137" s="234" t="s">
        <v>82</v>
      </c>
      <c r="AV137" s="13" t="s">
        <v>82</v>
      </c>
      <c r="AW137" s="13" t="s">
        <v>4</v>
      </c>
      <c r="AX137" s="13" t="s">
        <v>80</v>
      </c>
      <c r="AY137" s="234" t="s">
        <v>133</v>
      </c>
    </row>
    <row r="138" spans="1:65" s="2" customFormat="1" ht="16.5" customHeight="1">
      <c r="A138" s="39"/>
      <c r="B138" s="40"/>
      <c r="C138" s="205" t="s">
        <v>171</v>
      </c>
      <c r="D138" s="205" t="s">
        <v>136</v>
      </c>
      <c r="E138" s="206" t="s">
        <v>172</v>
      </c>
      <c r="F138" s="207" t="s">
        <v>173</v>
      </c>
      <c r="G138" s="208" t="s">
        <v>139</v>
      </c>
      <c r="H138" s="209">
        <v>753.5</v>
      </c>
      <c r="I138" s="210"/>
      <c r="J138" s="211">
        <f>ROUND(I138*H138,2)</f>
        <v>0</v>
      </c>
      <c r="K138" s="207" t="s">
        <v>140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141</v>
      </c>
      <c r="AT138" s="216" t="s">
        <v>136</v>
      </c>
      <c r="AU138" s="216" t="s">
        <v>82</v>
      </c>
      <c r="AY138" s="18" t="s">
        <v>133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141</v>
      </c>
      <c r="BM138" s="216" t="s">
        <v>174</v>
      </c>
    </row>
    <row r="139" spans="1:47" s="2" customFormat="1" ht="12">
      <c r="A139" s="39"/>
      <c r="B139" s="40"/>
      <c r="C139" s="41"/>
      <c r="D139" s="218" t="s">
        <v>143</v>
      </c>
      <c r="E139" s="41"/>
      <c r="F139" s="219" t="s">
        <v>175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143</v>
      </c>
      <c r="AU139" s="18" t="s">
        <v>82</v>
      </c>
    </row>
    <row r="140" spans="1:51" s="13" customFormat="1" ht="12">
      <c r="A140" s="13"/>
      <c r="B140" s="223"/>
      <c r="C140" s="224"/>
      <c r="D140" s="225" t="s">
        <v>145</v>
      </c>
      <c r="E140" s="226" t="s">
        <v>19</v>
      </c>
      <c r="F140" s="227" t="s">
        <v>146</v>
      </c>
      <c r="G140" s="224"/>
      <c r="H140" s="228">
        <v>215</v>
      </c>
      <c r="I140" s="229"/>
      <c r="J140" s="224"/>
      <c r="K140" s="224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145</v>
      </c>
      <c r="AU140" s="234" t="s">
        <v>82</v>
      </c>
      <c r="AV140" s="13" t="s">
        <v>82</v>
      </c>
      <c r="AW140" s="13" t="s">
        <v>33</v>
      </c>
      <c r="AX140" s="13" t="s">
        <v>72</v>
      </c>
      <c r="AY140" s="234" t="s">
        <v>133</v>
      </c>
    </row>
    <row r="141" spans="1:51" s="13" customFormat="1" ht="12">
      <c r="A141" s="13"/>
      <c r="B141" s="223"/>
      <c r="C141" s="224"/>
      <c r="D141" s="225" t="s">
        <v>145</v>
      </c>
      <c r="E141" s="226" t="s">
        <v>19</v>
      </c>
      <c r="F141" s="227" t="s">
        <v>147</v>
      </c>
      <c r="G141" s="224"/>
      <c r="H141" s="228">
        <v>202.5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145</v>
      </c>
      <c r="AU141" s="234" t="s">
        <v>82</v>
      </c>
      <c r="AV141" s="13" t="s">
        <v>82</v>
      </c>
      <c r="AW141" s="13" t="s">
        <v>33</v>
      </c>
      <c r="AX141" s="13" t="s">
        <v>72</v>
      </c>
      <c r="AY141" s="234" t="s">
        <v>133</v>
      </c>
    </row>
    <row r="142" spans="1:51" s="13" customFormat="1" ht="12">
      <c r="A142" s="13"/>
      <c r="B142" s="223"/>
      <c r="C142" s="224"/>
      <c r="D142" s="225" t="s">
        <v>145</v>
      </c>
      <c r="E142" s="226" t="s">
        <v>19</v>
      </c>
      <c r="F142" s="227" t="s">
        <v>148</v>
      </c>
      <c r="G142" s="224"/>
      <c r="H142" s="228">
        <v>176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145</v>
      </c>
      <c r="AU142" s="234" t="s">
        <v>82</v>
      </c>
      <c r="AV142" s="13" t="s">
        <v>82</v>
      </c>
      <c r="AW142" s="13" t="s">
        <v>33</v>
      </c>
      <c r="AX142" s="13" t="s">
        <v>72</v>
      </c>
      <c r="AY142" s="234" t="s">
        <v>133</v>
      </c>
    </row>
    <row r="143" spans="1:51" s="13" customFormat="1" ht="12">
      <c r="A143" s="13"/>
      <c r="B143" s="223"/>
      <c r="C143" s="224"/>
      <c r="D143" s="225" t="s">
        <v>145</v>
      </c>
      <c r="E143" s="226" t="s">
        <v>19</v>
      </c>
      <c r="F143" s="227" t="s">
        <v>149</v>
      </c>
      <c r="G143" s="224"/>
      <c r="H143" s="228">
        <v>160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145</v>
      </c>
      <c r="AU143" s="234" t="s">
        <v>82</v>
      </c>
      <c r="AV143" s="13" t="s">
        <v>82</v>
      </c>
      <c r="AW143" s="13" t="s">
        <v>33</v>
      </c>
      <c r="AX143" s="13" t="s">
        <v>72</v>
      </c>
      <c r="AY143" s="234" t="s">
        <v>133</v>
      </c>
    </row>
    <row r="144" spans="1:51" s="14" customFormat="1" ht="12">
      <c r="A144" s="14"/>
      <c r="B144" s="235"/>
      <c r="C144" s="236"/>
      <c r="D144" s="225" t="s">
        <v>145</v>
      </c>
      <c r="E144" s="237" t="s">
        <v>19</v>
      </c>
      <c r="F144" s="238" t="s">
        <v>150</v>
      </c>
      <c r="G144" s="236"/>
      <c r="H144" s="239">
        <v>753.5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145</v>
      </c>
      <c r="AU144" s="245" t="s">
        <v>82</v>
      </c>
      <c r="AV144" s="14" t="s">
        <v>141</v>
      </c>
      <c r="AW144" s="14" t="s">
        <v>33</v>
      </c>
      <c r="AX144" s="14" t="s">
        <v>80</v>
      </c>
      <c r="AY144" s="245" t="s">
        <v>133</v>
      </c>
    </row>
    <row r="145" spans="1:65" s="2" customFormat="1" ht="24.15" customHeight="1">
      <c r="A145" s="39"/>
      <c r="B145" s="40"/>
      <c r="C145" s="205" t="s">
        <v>176</v>
      </c>
      <c r="D145" s="205" t="s">
        <v>136</v>
      </c>
      <c r="E145" s="206" t="s">
        <v>177</v>
      </c>
      <c r="F145" s="207" t="s">
        <v>178</v>
      </c>
      <c r="G145" s="208" t="s">
        <v>179</v>
      </c>
      <c r="H145" s="209">
        <v>4</v>
      </c>
      <c r="I145" s="210"/>
      <c r="J145" s="211">
        <f>ROUND(I145*H145,2)</f>
        <v>0</v>
      </c>
      <c r="K145" s="207" t="s">
        <v>140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141</v>
      </c>
      <c r="AT145" s="216" t="s">
        <v>136</v>
      </c>
      <c r="AU145" s="216" t="s">
        <v>82</v>
      </c>
      <c r="AY145" s="18" t="s">
        <v>133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141</v>
      </c>
      <c r="BM145" s="216" t="s">
        <v>180</v>
      </c>
    </row>
    <row r="146" spans="1:47" s="2" customFormat="1" ht="12">
      <c r="A146" s="39"/>
      <c r="B146" s="40"/>
      <c r="C146" s="41"/>
      <c r="D146" s="218" t="s">
        <v>143</v>
      </c>
      <c r="E146" s="41"/>
      <c r="F146" s="219" t="s">
        <v>181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143</v>
      </c>
      <c r="AU146" s="18" t="s">
        <v>82</v>
      </c>
    </row>
    <row r="147" spans="1:51" s="13" customFormat="1" ht="12">
      <c r="A147" s="13"/>
      <c r="B147" s="223"/>
      <c r="C147" s="224"/>
      <c r="D147" s="225" t="s">
        <v>145</v>
      </c>
      <c r="E147" s="226" t="s">
        <v>19</v>
      </c>
      <c r="F147" s="227" t="s">
        <v>182</v>
      </c>
      <c r="G147" s="224"/>
      <c r="H147" s="228">
        <v>4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145</v>
      </c>
      <c r="AU147" s="234" t="s">
        <v>82</v>
      </c>
      <c r="AV147" s="13" t="s">
        <v>82</v>
      </c>
      <c r="AW147" s="13" t="s">
        <v>33</v>
      </c>
      <c r="AX147" s="13" t="s">
        <v>80</v>
      </c>
      <c r="AY147" s="234" t="s">
        <v>133</v>
      </c>
    </row>
    <row r="148" spans="1:65" s="2" customFormat="1" ht="24.15" customHeight="1">
      <c r="A148" s="39"/>
      <c r="B148" s="40"/>
      <c r="C148" s="205" t="s">
        <v>183</v>
      </c>
      <c r="D148" s="205" t="s">
        <v>136</v>
      </c>
      <c r="E148" s="206" t="s">
        <v>184</v>
      </c>
      <c r="F148" s="207" t="s">
        <v>185</v>
      </c>
      <c r="G148" s="208" t="s">
        <v>179</v>
      </c>
      <c r="H148" s="209">
        <v>360</v>
      </c>
      <c r="I148" s="210"/>
      <c r="J148" s="211">
        <f>ROUND(I148*H148,2)</f>
        <v>0</v>
      </c>
      <c r="K148" s="207" t="s">
        <v>140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141</v>
      </c>
      <c r="AT148" s="216" t="s">
        <v>136</v>
      </c>
      <c r="AU148" s="216" t="s">
        <v>82</v>
      </c>
      <c r="AY148" s="18" t="s">
        <v>133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141</v>
      </c>
      <c r="BM148" s="216" t="s">
        <v>186</v>
      </c>
    </row>
    <row r="149" spans="1:47" s="2" customFormat="1" ht="12">
      <c r="A149" s="39"/>
      <c r="B149" s="40"/>
      <c r="C149" s="41"/>
      <c r="D149" s="218" t="s">
        <v>143</v>
      </c>
      <c r="E149" s="41"/>
      <c r="F149" s="219" t="s">
        <v>187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82</v>
      </c>
    </row>
    <row r="150" spans="1:51" s="13" customFormat="1" ht="12">
      <c r="A150" s="13"/>
      <c r="B150" s="223"/>
      <c r="C150" s="224"/>
      <c r="D150" s="225" t="s">
        <v>145</v>
      </c>
      <c r="E150" s="226" t="s">
        <v>19</v>
      </c>
      <c r="F150" s="227" t="s">
        <v>182</v>
      </c>
      <c r="G150" s="224"/>
      <c r="H150" s="228">
        <v>4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145</v>
      </c>
      <c r="AU150" s="234" t="s">
        <v>82</v>
      </c>
      <c r="AV150" s="13" t="s">
        <v>82</v>
      </c>
      <c r="AW150" s="13" t="s">
        <v>33</v>
      </c>
      <c r="AX150" s="13" t="s">
        <v>80</v>
      </c>
      <c r="AY150" s="234" t="s">
        <v>133</v>
      </c>
    </row>
    <row r="151" spans="1:51" s="13" customFormat="1" ht="12">
      <c r="A151" s="13"/>
      <c r="B151" s="223"/>
      <c r="C151" s="224"/>
      <c r="D151" s="225" t="s">
        <v>145</v>
      </c>
      <c r="E151" s="224"/>
      <c r="F151" s="227" t="s">
        <v>188</v>
      </c>
      <c r="G151" s="224"/>
      <c r="H151" s="228">
        <v>360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145</v>
      </c>
      <c r="AU151" s="234" t="s">
        <v>82</v>
      </c>
      <c r="AV151" s="13" t="s">
        <v>82</v>
      </c>
      <c r="AW151" s="13" t="s">
        <v>4</v>
      </c>
      <c r="AX151" s="13" t="s">
        <v>80</v>
      </c>
      <c r="AY151" s="234" t="s">
        <v>133</v>
      </c>
    </row>
    <row r="152" spans="1:65" s="2" customFormat="1" ht="24.15" customHeight="1">
      <c r="A152" s="39"/>
      <c r="B152" s="40"/>
      <c r="C152" s="205" t="s">
        <v>134</v>
      </c>
      <c r="D152" s="205" t="s">
        <v>136</v>
      </c>
      <c r="E152" s="206" t="s">
        <v>189</v>
      </c>
      <c r="F152" s="207" t="s">
        <v>190</v>
      </c>
      <c r="G152" s="208" t="s">
        <v>179</v>
      </c>
      <c r="H152" s="209">
        <v>4</v>
      </c>
      <c r="I152" s="210"/>
      <c r="J152" s="211">
        <f>ROUND(I152*H152,2)</f>
        <v>0</v>
      </c>
      <c r="K152" s="207" t="s">
        <v>140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141</v>
      </c>
      <c r="AT152" s="216" t="s">
        <v>136</v>
      </c>
      <c r="AU152" s="216" t="s">
        <v>82</v>
      </c>
      <c r="AY152" s="18" t="s">
        <v>133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141</v>
      </c>
      <c r="BM152" s="216" t="s">
        <v>191</v>
      </c>
    </row>
    <row r="153" spans="1:47" s="2" customFormat="1" ht="12">
      <c r="A153" s="39"/>
      <c r="B153" s="40"/>
      <c r="C153" s="41"/>
      <c r="D153" s="218" t="s">
        <v>143</v>
      </c>
      <c r="E153" s="41"/>
      <c r="F153" s="219" t="s">
        <v>192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82</v>
      </c>
    </row>
    <row r="154" spans="1:51" s="13" customFormat="1" ht="12">
      <c r="A154" s="13"/>
      <c r="B154" s="223"/>
      <c r="C154" s="224"/>
      <c r="D154" s="225" t="s">
        <v>145</v>
      </c>
      <c r="E154" s="226" t="s">
        <v>19</v>
      </c>
      <c r="F154" s="227" t="s">
        <v>182</v>
      </c>
      <c r="G154" s="224"/>
      <c r="H154" s="228">
        <v>4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145</v>
      </c>
      <c r="AU154" s="234" t="s">
        <v>82</v>
      </c>
      <c r="AV154" s="13" t="s">
        <v>82</v>
      </c>
      <c r="AW154" s="13" t="s">
        <v>33</v>
      </c>
      <c r="AX154" s="13" t="s">
        <v>80</v>
      </c>
      <c r="AY154" s="234" t="s">
        <v>133</v>
      </c>
    </row>
    <row r="155" spans="1:65" s="2" customFormat="1" ht="21.75" customHeight="1">
      <c r="A155" s="39"/>
      <c r="B155" s="40"/>
      <c r="C155" s="205" t="s">
        <v>193</v>
      </c>
      <c r="D155" s="205" t="s">
        <v>136</v>
      </c>
      <c r="E155" s="206" t="s">
        <v>194</v>
      </c>
      <c r="F155" s="207" t="s">
        <v>195</v>
      </c>
      <c r="G155" s="208" t="s">
        <v>139</v>
      </c>
      <c r="H155" s="209">
        <v>441.137</v>
      </c>
      <c r="I155" s="210"/>
      <c r="J155" s="211">
        <f>ROUND(I155*H155,2)</f>
        <v>0</v>
      </c>
      <c r="K155" s="207" t="s">
        <v>140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141</v>
      </c>
      <c r="AT155" s="216" t="s">
        <v>136</v>
      </c>
      <c r="AU155" s="216" t="s">
        <v>82</v>
      </c>
      <c r="AY155" s="18" t="s">
        <v>133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141</v>
      </c>
      <c r="BM155" s="216" t="s">
        <v>196</v>
      </c>
    </row>
    <row r="156" spans="1:47" s="2" customFormat="1" ht="12">
      <c r="A156" s="39"/>
      <c r="B156" s="40"/>
      <c r="C156" s="41"/>
      <c r="D156" s="218" t="s">
        <v>143</v>
      </c>
      <c r="E156" s="41"/>
      <c r="F156" s="219" t="s">
        <v>197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143</v>
      </c>
      <c r="AU156" s="18" t="s">
        <v>82</v>
      </c>
    </row>
    <row r="157" spans="1:51" s="13" customFormat="1" ht="12">
      <c r="A157" s="13"/>
      <c r="B157" s="223"/>
      <c r="C157" s="224"/>
      <c r="D157" s="225" t="s">
        <v>145</v>
      </c>
      <c r="E157" s="226" t="s">
        <v>19</v>
      </c>
      <c r="F157" s="227" t="s">
        <v>198</v>
      </c>
      <c r="G157" s="224"/>
      <c r="H157" s="228">
        <v>195.55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145</v>
      </c>
      <c r="AU157" s="234" t="s">
        <v>82</v>
      </c>
      <c r="AV157" s="13" t="s">
        <v>82</v>
      </c>
      <c r="AW157" s="13" t="s">
        <v>33</v>
      </c>
      <c r="AX157" s="13" t="s">
        <v>72</v>
      </c>
      <c r="AY157" s="234" t="s">
        <v>133</v>
      </c>
    </row>
    <row r="158" spans="1:51" s="13" customFormat="1" ht="12">
      <c r="A158" s="13"/>
      <c r="B158" s="223"/>
      <c r="C158" s="224"/>
      <c r="D158" s="225" t="s">
        <v>145</v>
      </c>
      <c r="E158" s="226" t="s">
        <v>19</v>
      </c>
      <c r="F158" s="227" t="s">
        <v>199</v>
      </c>
      <c r="G158" s="224"/>
      <c r="H158" s="228">
        <v>15.34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145</v>
      </c>
      <c r="AU158" s="234" t="s">
        <v>82</v>
      </c>
      <c r="AV158" s="13" t="s">
        <v>82</v>
      </c>
      <c r="AW158" s="13" t="s">
        <v>33</v>
      </c>
      <c r="AX158" s="13" t="s">
        <v>72</v>
      </c>
      <c r="AY158" s="234" t="s">
        <v>133</v>
      </c>
    </row>
    <row r="159" spans="1:51" s="13" customFormat="1" ht="12">
      <c r="A159" s="13"/>
      <c r="B159" s="223"/>
      <c r="C159" s="224"/>
      <c r="D159" s="225" t="s">
        <v>145</v>
      </c>
      <c r="E159" s="226" t="s">
        <v>19</v>
      </c>
      <c r="F159" s="227" t="s">
        <v>200</v>
      </c>
      <c r="G159" s="224"/>
      <c r="H159" s="228">
        <v>0.72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145</v>
      </c>
      <c r="AU159" s="234" t="s">
        <v>82</v>
      </c>
      <c r="AV159" s="13" t="s">
        <v>82</v>
      </c>
      <c r="AW159" s="13" t="s">
        <v>33</v>
      </c>
      <c r="AX159" s="13" t="s">
        <v>72</v>
      </c>
      <c r="AY159" s="234" t="s">
        <v>133</v>
      </c>
    </row>
    <row r="160" spans="1:51" s="15" customFormat="1" ht="12">
      <c r="A160" s="15"/>
      <c r="B160" s="246"/>
      <c r="C160" s="247"/>
      <c r="D160" s="225" t="s">
        <v>145</v>
      </c>
      <c r="E160" s="248" t="s">
        <v>19</v>
      </c>
      <c r="F160" s="249" t="s">
        <v>201</v>
      </c>
      <c r="G160" s="247"/>
      <c r="H160" s="250">
        <v>211.61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145</v>
      </c>
      <c r="AU160" s="256" t="s">
        <v>82</v>
      </c>
      <c r="AV160" s="15" t="s">
        <v>157</v>
      </c>
      <c r="AW160" s="15" t="s">
        <v>33</v>
      </c>
      <c r="AX160" s="15" t="s">
        <v>72</v>
      </c>
      <c r="AY160" s="256" t="s">
        <v>133</v>
      </c>
    </row>
    <row r="161" spans="1:51" s="13" customFormat="1" ht="12">
      <c r="A161" s="13"/>
      <c r="B161" s="223"/>
      <c r="C161" s="224"/>
      <c r="D161" s="225" t="s">
        <v>145</v>
      </c>
      <c r="E161" s="226" t="s">
        <v>19</v>
      </c>
      <c r="F161" s="227" t="s">
        <v>202</v>
      </c>
      <c r="G161" s="224"/>
      <c r="H161" s="228">
        <v>30.1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145</v>
      </c>
      <c r="AU161" s="234" t="s">
        <v>82</v>
      </c>
      <c r="AV161" s="13" t="s">
        <v>82</v>
      </c>
      <c r="AW161" s="13" t="s">
        <v>33</v>
      </c>
      <c r="AX161" s="13" t="s">
        <v>72</v>
      </c>
      <c r="AY161" s="234" t="s">
        <v>133</v>
      </c>
    </row>
    <row r="162" spans="1:51" s="13" customFormat="1" ht="12">
      <c r="A162" s="13"/>
      <c r="B162" s="223"/>
      <c r="C162" s="224"/>
      <c r="D162" s="225" t="s">
        <v>145</v>
      </c>
      <c r="E162" s="226" t="s">
        <v>19</v>
      </c>
      <c r="F162" s="227" t="s">
        <v>203</v>
      </c>
      <c r="G162" s="224"/>
      <c r="H162" s="228">
        <v>33.06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145</v>
      </c>
      <c r="AU162" s="234" t="s">
        <v>82</v>
      </c>
      <c r="AV162" s="13" t="s">
        <v>82</v>
      </c>
      <c r="AW162" s="13" t="s">
        <v>33</v>
      </c>
      <c r="AX162" s="13" t="s">
        <v>72</v>
      </c>
      <c r="AY162" s="234" t="s">
        <v>133</v>
      </c>
    </row>
    <row r="163" spans="1:51" s="13" customFormat="1" ht="12">
      <c r="A163" s="13"/>
      <c r="B163" s="223"/>
      <c r="C163" s="224"/>
      <c r="D163" s="225" t="s">
        <v>145</v>
      </c>
      <c r="E163" s="226" t="s">
        <v>19</v>
      </c>
      <c r="F163" s="227" t="s">
        <v>204</v>
      </c>
      <c r="G163" s="224"/>
      <c r="H163" s="228">
        <v>42.45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145</v>
      </c>
      <c r="AU163" s="234" t="s">
        <v>82</v>
      </c>
      <c r="AV163" s="13" t="s">
        <v>82</v>
      </c>
      <c r="AW163" s="13" t="s">
        <v>33</v>
      </c>
      <c r="AX163" s="13" t="s">
        <v>72</v>
      </c>
      <c r="AY163" s="234" t="s">
        <v>133</v>
      </c>
    </row>
    <row r="164" spans="1:51" s="13" customFormat="1" ht="12">
      <c r="A164" s="13"/>
      <c r="B164" s="223"/>
      <c r="C164" s="224"/>
      <c r="D164" s="225" t="s">
        <v>145</v>
      </c>
      <c r="E164" s="226" t="s">
        <v>19</v>
      </c>
      <c r="F164" s="227" t="s">
        <v>205</v>
      </c>
      <c r="G164" s="224"/>
      <c r="H164" s="228">
        <v>22.9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145</v>
      </c>
      <c r="AU164" s="234" t="s">
        <v>82</v>
      </c>
      <c r="AV164" s="13" t="s">
        <v>82</v>
      </c>
      <c r="AW164" s="13" t="s">
        <v>33</v>
      </c>
      <c r="AX164" s="13" t="s">
        <v>72</v>
      </c>
      <c r="AY164" s="234" t="s">
        <v>133</v>
      </c>
    </row>
    <row r="165" spans="1:51" s="15" customFormat="1" ht="12">
      <c r="A165" s="15"/>
      <c r="B165" s="246"/>
      <c r="C165" s="247"/>
      <c r="D165" s="225" t="s">
        <v>145</v>
      </c>
      <c r="E165" s="248" t="s">
        <v>19</v>
      </c>
      <c r="F165" s="249" t="s">
        <v>206</v>
      </c>
      <c r="G165" s="247"/>
      <c r="H165" s="250">
        <v>128.51000000000002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145</v>
      </c>
      <c r="AU165" s="256" t="s">
        <v>82</v>
      </c>
      <c r="AV165" s="15" t="s">
        <v>157</v>
      </c>
      <c r="AW165" s="15" t="s">
        <v>33</v>
      </c>
      <c r="AX165" s="15" t="s">
        <v>72</v>
      </c>
      <c r="AY165" s="256" t="s">
        <v>133</v>
      </c>
    </row>
    <row r="166" spans="1:51" s="13" customFormat="1" ht="12">
      <c r="A166" s="13"/>
      <c r="B166" s="223"/>
      <c r="C166" s="224"/>
      <c r="D166" s="225" t="s">
        <v>145</v>
      </c>
      <c r="E166" s="226" t="s">
        <v>19</v>
      </c>
      <c r="F166" s="227" t="s">
        <v>207</v>
      </c>
      <c r="G166" s="224"/>
      <c r="H166" s="228">
        <v>25.47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145</v>
      </c>
      <c r="AU166" s="234" t="s">
        <v>82</v>
      </c>
      <c r="AV166" s="13" t="s">
        <v>82</v>
      </c>
      <c r="AW166" s="13" t="s">
        <v>33</v>
      </c>
      <c r="AX166" s="13" t="s">
        <v>72</v>
      </c>
      <c r="AY166" s="234" t="s">
        <v>133</v>
      </c>
    </row>
    <row r="167" spans="1:51" s="13" customFormat="1" ht="12">
      <c r="A167" s="13"/>
      <c r="B167" s="223"/>
      <c r="C167" s="224"/>
      <c r="D167" s="225" t="s">
        <v>145</v>
      </c>
      <c r="E167" s="226" t="s">
        <v>19</v>
      </c>
      <c r="F167" s="227" t="s">
        <v>208</v>
      </c>
      <c r="G167" s="224"/>
      <c r="H167" s="228">
        <v>19.12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145</v>
      </c>
      <c r="AU167" s="234" t="s">
        <v>82</v>
      </c>
      <c r="AV167" s="13" t="s">
        <v>82</v>
      </c>
      <c r="AW167" s="13" t="s">
        <v>33</v>
      </c>
      <c r="AX167" s="13" t="s">
        <v>72</v>
      </c>
      <c r="AY167" s="234" t="s">
        <v>133</v>
      </c>
    </row>
    <row r="168" spans="1:51" s="13" customFormat="1" ht="12">
      <c r="A168" s="13"/>
      <c r="B168" s="223"/>
      <c r="C168" s="224"/>
      <c r="D168" s="225" t="s">
        <v>145</v>
      </c>
      <c r="E168" s="226" t="s">
        <v>19</v>
      </c>
      <c r="F168" s="227" t="s">
        <v>209</v>
      </c>
      <c r="G168" s="224"/>
      <c r="H168" s="228">
        <v>15.92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145</v>
      </c>
      <c r="AU168" s="234" t="s">
        <v>82</v>
      </c>
      <c r="AV168" s="13" t="s">
        <v>82</v>
      </c>
      <c r="AW168" s="13" t="s">
        <v>33</v>
      </c>
      <c r="AX168" s="13" t="s">
        <v>72</v>
      </c>
      <c r="AY168" s="234" t="s">
        <v>133</v>
      </c>
    </row>
    <row r="169" spans="1:51" s="13" customFormat="1" ht="12">
      <c r="A169" s="13"/>
      <c r="B169" s="223"/>
      <c r="C169" s="224"/>
      <c r="D169" s="225" t="s">
        <v>145</v>
      </c>
      <c r="E169" s="226" t="s">
        <v>19</v>
      </c>
      <c r="F169" s="227" t="s">
        <v>210</v>
      </c>
      <c r="G169" s="224"/>
      <c r="H169" s="228">
        <v>19.5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145</v>
      </c>
      <c r="AU169" s="234" t="s">
        <v>82</v>
      </c>
      <c r="AV169" s="13" t="s">
        <v>82</v>
      </c>
      <c r="AW169" s="13" t="s">
        <v>33</v>
      </c>
      <c r="AX169" s="13" t="s">
        <v>72</v>
      </c>
      <c r="AY169" s="234" t="s">
        <v>133</v>
      </c>
    </row>
    <row r="170" spans="1:51" s="15" customFormat="1" ht="12">
      <c r="A170" s="15"/>
      <c r="B170" s="246"/>
      <c r="C170" s="247"/>
      <c r="D170" s="225" t="s">
        <v>145</v>
      </c>
      <c r="E170" s="248" t="s">
        <v>19</v>
      </c>
      <c r="F170" s="249" t="s">
        <v>211</v>
      </c>
      <c r="G170" s="247"/>
      <c r="H170" s="250">
        <v>80.01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145</v>
      </c>
      <c r="AU170" s="256" t="s">
        <v>82</v>
      </c>
      <c r="AV170" s="15" t="s">
        <v>157</v>
      </c>
      <c r="AW170" s="15" t="s">
        <v>33</v>
      </c>
      <c r="AX170" s="15" t="s">
        <v>72</v>
      </c>
      <c r="AY170" s="256" t="s">
        <v>133</v>
      </c>
    </row>
    <row r="171" spans="1:51" s="14" customFormat="1" ht="12">
      <c r="A171" s="14"/>
      <c r="B171" s="235"/>
      <c r="C171" s="236"/>
      <c r="D171" s="225" t="s">
        <v>145</v>
      </c>
      <c r="E171" s="237" t="s">
        <v>19</v>
      </c>
      <c r="F171" s="238" t="s">
        <v>150</v>
      </c>
      <c r="G171" s="236"/>
      <c r="H171" s="239">
        <v>420.12999999999994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145</v>
      </c>
      <c r="AU171" s="245" t="s">
        <v>82</v>
      </c>
      <c r="AV171" s="14" t="s">
        <v>141</v>
      </c>
      <c r="AW171" s="14" t="s">
        <v>33</v>
      </c>
      <c r="AX171" s="14" t="s">
        <v>80</v>
      </c>
      <c r="AY171" s="245" t="s">
        <v>133</v>
      </c>
    </row>
    <row r="172" spans="1:51" s="13" customFormat="1" ht="12">
      <c r="A172" s="13"/>
      <c r="B172" s="223"/>
      <c r="C172" s="224"/>
      <c r="D172" s="225" t="s">
        <v>145</v>
      </c>
      <c r="E172" s="224"/>
      <c r="F172" s="227" t="s">
        <v>212</v>
      </c>
      <c r="G172" s="224"/>
      <c r="H172" s="228">
        <v>441.137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145</v>
      </c>
      <c r="AU172" s="234" t="s">
        <v>82</v>
      </c>
      <c r="AV172" s="13" t="s">
        <v>82</v>
      </c>
      <c r="AW172" s="13" t="s">
        <v>4</v>
      </c>
      <c r="AX172" s="13" t="s">
        <v>80</v>
      </c>
      <c r="AY172" s="234" t="s">
        <v>133</v>
      </c>
    </row>
    <row r="173" spans="1:63" s="12" customFormat="1" ht="22.8" customHeight="1">
      <c r="A173" s="12"/>
      <c r="B173" s="189"/>
      <c r="C173" s="190"/>
      <c r="D173" s="191" t="s">
        <v>71</v>
      </c>
      <c r="E173" s="203" t="s">
        <v>213</v>
      </c>
      <c r="F173" s="203" t="s">
        <v>214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SUM(P174:P182)</f>
        <v>0</v>
      </c>
      <c r="Q173" s="197"/>
      <c r="R173" s="198">
        <f>SUM(R174:R182)</f>
        <v>0</v>
      </c>
      <c r="S173" s="197"/>
      <c r="T173" s="199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80</v>
      </c>
      <c r="AT173" s="201" t="s">
        <v>71</v>
      </c>
      <c r="AU173" s="201" t="s">
        <v>80</v>
      </c>
      <c r="AY173" s="200" t="s">
        <v>133</v>
      </c>
      <c r="BK173" s="202">
        <f>SUM(BK174:BK182)</f>
        <v>0</v>
      </c>
    </row>
    <row r="174" spans="1:65" s="2" customFormat="1" ht="24.15" customHeight="1">
      <c r="A174" s="39"/>
      <c r="B174" s="40"/>
      <c r="C174" s="205" t="s">
        <v>215</v>
      </c>
      <c r="D174" s="205" t="s">
        <v>136</v>
      </c>
      <c r="E174" s="206" t="s">
        <v>216</v>
      </c>
      <c r="F174" s="207" t="s">
        <v>217</v>
      </c>
      <c r="G174" s="208" t="s">
        <v>218</v>
      </c>
      <c r="H174" s="209">
        <v>11.389</v>
      </c>
      <c r="I174" s="210"/>
      <c r="J174" s="211">
        <f>ROUND(I174*H174,2)</f>
        <v>0</v>
      </c>
      <c r="K174" s="207" t="s">
        <v>140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141</v>
      </c>
      <c r="AT174" s="216" t="s">
        <v>136</v>
      </c>
      <c r="AU174" s="216" t="s">
        <v>82</v>
      </c>
      <c r="AY174" s="18" t="s">
        <v>133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141</v>
      </c>
      <c r="BM174" s="216" t="s">
        <v>219</v>
      </c>
    </row>
    <row r="175" spans="1:47" s="2" customFormat="1" ht="12">
      <c r="A175" s="39"/>
      <c r="B175" s="40"/>
      <c r="C175" s="41"/>
      <c r="D175" s="218" t="s">
        <v>143</v>
      </c>
      <c r="E175" s="41"/>
      <c r="F175" s="219" t="s">
        <v>220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82</v>
      </c>
    </row>
    <row r="176" spans="1:65" s="2" customFormat="1" ht="21.75" customHeight="1">
      <c r="A176" s="39"/>
      <c r="B176" s="40"/>
      <c r="C176" s="205" t="s">
        <v>221</v>
      </c>
      <c r="D176" s="205" t="s">
        <v>136</v>
      </c>
      <c r="E176" s="206" t="s">
        <v>222</v>
      </c>
      <c r="F176" s="207" t="s">
        <v>223</v>
      </c>
      <c r="G176" s="208" t="s">
        <v>218</v>
      </c>
      <c r="H176" s="209">
        <v>11.389</v>
      </c>
      <c r="I176" s="210"/>
      <c r="J176" s="211">
        <f>ROUND(I176*H176,2)</f>
        <v>0</v>
      </c>
      <c r="K176" s="207" t="s">
        <v>140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153</v>
      </c>
      <c r="AT176" s="216" t="s">
        <v>136</v>
      </c>
      <c r="AU176" s="216" t="s">
        <v>82</v>
      </c>
      <c r="AY176" s="18" t="s">
        <v>133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153</v>
      </c>
      <c r="BM176" s="216" t="s">
        <v>224</v>
      </c>
    </row>
    <row r="177" spans="1:47" s="2" customFormat="1" ht="12">
      <c r="A177" s="39"/>
      <c r="B177" s="40"/>
      <c r="C177" s="41"/>
      <c r="D177" s="218" t="s">
        <v>143</v>
      </c>
      <c r="E177" s="41"/>
      <c r="F177" s="219" t="s">
        <v>225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143</v>
      </c>
      <c r="AU177" s="18" t="s">
        <v>82</v>
      </c>
    </row>
    <row r="178" spans="1:65" s="2" customFormat="1" ht="24.15" customHeight="1">
      <c r="A178" s="39"/>
      <c r="B178" s="40"/>
      <c r="C178" s="205" t="s">
        <v>226</v>
      </c>
      <c r="D178" s="205" t="s">
        <v>136</v>
      </c>
      <c r="E178" s="206" t="s">
        <v>227</v>
      </c>
      <c r="F178" s="207" t="s">
        <v>228</v>
      </c>
      <c r="G178" s="208" t="s">
        <v>218</v>
      </c>
      <c r="H178" s="209">
        <v>489.727</v>
      </c>
      <c r="I178" s="210"/>
      <c r="J178" s="211">
        <f>ROUND(I178*H178,2)</f>
        <v>0</v>
      </c>
      <c r="K178" s="207" t="s">
        <v>140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153</v>
      </c>
      <c r="AT178" s="216" t="s">
        <v>136</v>
      </c>
      <c r="AU178" s="216" t="s">
        <v>82</v>
      </c>
      <c r="AY178" s="18" t="s">
        <v>133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153</v>
      </c>
      <c r="BM178" s="216" t="s">
        <v>229</v>
      </c>
    </row>
    <row r="179" spans="1:47" s="2" customFormat="1" ht="12">
      <c r="A179" s="39"/>
      <c r="B179" s="40"/>
      <c r="C179" s="41"/>
      <c r="D179" s="218" t="s">
        <v>143</v>
      </c>
      <c r="E179" s="41"/>
      <c r="F179" s="219" t="s">
        <v>230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143</v>
      </c>
      <c r="AU179" s="18" t="s">
        <v>82</v>
      </c>
    </row>
    <row r="180" spans="1:51" s="13" customFormat="1" ht="12">
      <c r="A180" s="13"/>
      <c r="B180" s="223"/>
      <c r="C180" s="224"/>
      <c r="D180" s="225" t="s">
        <v>145</v>
      </c>
      <c r="E180" s="224"/>
      <c r="F180" s="227" t="s">
        <v>231</v>
      </c>
      <c r="G180" s="224"/>
      <c r="H180" s="228">
        <v>489.727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145</v>
      </c>
      <c r="AU180" s="234" t="s">
        <v>82</v>
      </c>
      <c r="AV180" s="13" t="s">
        <v>82</v>
      </c>
      <c r="AW180" s="13" t="s">
        <v>4</v>
      </c>
      <c r="AX180" s="13" t="s">
        <v>80</v>
      </c>
      <c r="AY180" s="234" t="s">
        <v>133</v>
      </c>
    </row>
    <row r="181" spans="1:65" s="2" customFormat="1" ht="24.15" customHeight="1">
      <c r="A181" s="39"/>
      <c r="B181" s="40"/>
      <c r="C181" s="205" t="s">
        <v>232</v>
      </c>
      <c r="D181" s="205" t="s">
        <v>136</v>
      </c>
      <c r="E181" s="206" t="s">
        <v>233</v>
      </c>
      <c r="F181" s="207" t="s">
        <v>234</v>
      </c>
      <c r="G181" s="208" t="s">
        <v>218</v>
      </c>
      <c r="H181" s="209">
        <v>12.021</v>
      </c>
      <c r="I181" s="210"/>
      <c r="J181" s="211">
        <f>ROUND(I181*H181,2)</f>
        <v>0</v>
      </c>
      <c r="K181" s="207" t="s">
        <v>140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153</v>
      </c>
      <c r="AT181" s="216" t="s">
        <v>136</v>
      </c>
      <c r="AU181" s="216" t="s">
        <v>82</v>
      </c>
      <c r="AY181" s="18" t="s">
        <v>133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153</v>
      </c>
      <c r="BM181" s="216" t="s">
        <v>235</v>
      </c>
    </row>
    <row r="182" spans="1:47" s="2" customFormat="1" ht="12">
      <c r="A182" s="39"/>
      <c r="B182" s="40"/>
      <c r="C182" s="41"/>
      <c r="D182" s="218" t="s">
        <v>143</v>
      </c>
      <c r="E182" s="41"/>
      <c r="F182" s="219" t="s">
        <v>236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143</v>
      </c>
      <c r="AU182" s="18" t="s">
        <v>82</v>
      </c>
    </row>
    <row r="183" spans="1:63" s="12" customFormat="1" ht="22.8" customHeight="1">
      <c r="A183" s="12"/>
      <c r="B183" s="189"/>
      <c r="C183" s="190"/>
      <c r="D183" s="191" t="s">
        <v>71</v>
      </c>
      <c r="E183" s="203" t="s">
        <v>237</v>
      </c>
      <c r="F183" s="203" t="s">
        <v>238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SUM(P184:P185)</f>
        <v>0</v>
      </c>
      <c r="Q183" s="197"/>
      <c r="R183" s="198">
        <f>SUM(R184:R185)</f>
        <v>0</v>
      </c>
      <c r="S183" s="197"/>
      <c r="T183" s="199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80</v>
      </c>
      <c r="AT183" s="201" t="s">
        <v>71</v>
      </c>
      <c r="AU183" s="201" t="s">
        <v>80</v>
      </c>
      <c r="AY183" s="200" t="s">
        <v>133</v>
      </c>
      <c r="BK183" s="202">
        <f>SUM(BK184:BK185)</f>
        <v>0</v>
      </c>
    </row>
    <row r="184" spans="1:65" s="2" customFormat="1" ht="33" customHeight="1">
      <c r="A184" s="39"/>
      <c r="B184" s="40"/>
      <c r="C184" s="205" t="s">
        <v>8</v>
      </c>
      <c r="D184" s="205" t="s">
        <v>136</v>
      </c>
      <c r="E184" s="206" t="s">
        <v>239</v>
      </c>
      <c r="F184" s="207" t="s">
        <v>240</v>
      </c>
      <c r="G184" s="208" t="s">
        <v>218</v>
      </c>
      <c r="H184" s="209">
        <v>2.922</v>
      </c>
      <c r="I184" s="210"/>
      <c r="J184" s="211">
        <f>ROUND(I184*H184,2)</f>
        <v>0</v>
      </c>
      <c r="K184" s="207" t="s">
        <v>140</v>
      </c>
      <c r="L184" s="45"/>
      <c r="M184" s="212" t="s">
        <v>19</v>
      </c>
      <c r="N184" s="213" t="s">
        <v>43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141</v>
      </c>
      <c r="AT184" s="216" t="s">
        <v>136</v>
      </c>
      <c r="AU184" s="216" t="s">
        <v>82</v>
      </c>
      <c r="AY184" s="18" t="s">
        <v>133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141</v>
      </c>
      <c r="BM184" s="216" t="s">
        <v>241</v>
      </c>
    </row>
    <row r="185" spans="1:47" s="2" customFormat="1" ht="12">
      <c r="A185" s="39"/>
      <c r="B185" s="40"/>
      <c r="C185" s="41"/>
      <c r="D185" s="218" t="s">
        <v>143</v>
      </c>
      <c r="E185" s="41"/>
      <c r="F185" s="219" t="s">
        <v>242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143</v>
      </c>
      <c r="AU185" s="18" t="s">
        <v>82</v>
      </c>
    </row>
    <row r="186" spans="1:63" s="12" customFormat="1" ht="25.9" customHeight="1">
      <c r="A186" s="12"/>
      <c r="B186" s="189"/>
      <c r="C186" s="190"/>
      <c r="D186" s="191" t="s">
        <v>71</v>
      </c>
      <c r="E186" s="192" t="s">
        <v>243</v>
      </c>
      <c r="F186" s="192" t="s">
        <v>244</v>
      </c>
      <c r="G186" s="190"/>
      <c r="H186" s="190"/>
      <c r="I186" s="193"/>
      <c r="J186" s="194">
        <f>BK186</f>
        <v>0</v>
      </c>
      <c r="K186" s="190"/>
      <c r="L186" s="195"/>
      <c r="M186" s="196"/>
      <c r="N186" s="197"/>
      <c r="O186" s="197"/>
      <c r="P186" s="198">
        <f>P187+P271+P275+P284+P288+P325+P465</f>
        <v>0</v>
      </c>
      <c r="Q186" s="197"/>
      <c r="R186" s="198">
        <f>R187+R271+R275+R284+R288+R325+R465</f>
        <v>8.57009343</v>
      </c>
      <c r="S186" s="197"/>
      <c r="T186" s="199">
        <f>T187+T271+T275+T284+T288+T325+T465</f>
        <v>11.38914721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0" t="s">
        <v>82</v>
      </c>
      <c r="AT186" s="201" t="s">
        <v>71</v>
      </c>
      <c r="AU186" s="201" t="s">
        <v>72</v>
      </c>
      <c r="AY186" s="200" t="s">
        <v>133</v>
      </c>
      <c r="BK186" s="202">
        <f>BK187+BK271+BK275+BK284+BK288+BK325+BK465</f>
        <v>0</v>
      </c>
    </row>
    <row r="187" spans="1:63" s="12" customFormat="1" ht="22.8" customHeight="1">
      <c r="A187" s="12"/>
      <c r="B187" s="189"/>
      <c r="C187" s="190"/>
      <c r="D187" s="191" t="s">
        <v>71</v>
      </c>
      <c r="E187" s="203" t="s">
        <v>245</v>
      </c>
      <c r="F187" s="203" t="s">
        <v>246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SUM(P188:P270)</f>
        <v>0</v>
      </c>
      <c r="Q187" s="197"/>
      <c r="R187" s="198">
        <f>SUM(R188:R270)</f>
        <v>1.48071468</v>
      </c>
      <c r="S187" s="197"/>
      <c r="T187" s="199">
        <f>SUM(T188:T270)</f>
        <v>3.6661515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82</v>
      </c>
      <c r="AT187" s="201" t="s">
        <v>71</v>
      </c>
      <c r="AU187" s="201" t="s">
        <v>80</v>
      </c>
      <c r="AY187" s="200" t="s">
        <v>133</v>
      </c>
      <c r="BK187" s="202">
        <f>SUM(BK188:BK270)</f>
        <v>0</v>
      </c>
    </row>
    <row r="188" spans="1:65" s="2" customFormat="1" ht="21.75" customHeight="1">
      <c r="A188" s="39"/>
      <c r="B188" s="40"/>
      <c r="C188" s="205" t="s">
        <v>153</v>
      </c>
      <c r="D188" s="205" t="s">
        <v>136</v>
      </c>
      <c r="E188" s="206" t="s">
        <v>247</v>
      </c>
      <c r="F188" s="207" t="s">
        <v>248</v>
      </c>
      <c r="G188" s="208" t="s">
        <v>139</v>
      </c>
      <c r="H188" s="209">
        <v>222.191</v>
      </c>
      <c r="I188" s="210"/>
      <c r="J188" s="211">
        <f>ROUND(I188*H188,2)</f>
        <v>0</v>
      </c>
      <c r="K188" s="207" t="s">
        <v>140</v>
      </c>
      <c r="L188" s="45"/>
      <c r="M188" s="212" t="s">
        <v>19</v>
      </c>
      <c r="N188" s="213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0.011</v>
      </c>
      <c r="T188" s="215">
        <f>S188*H188</f>
        <v>2.444101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153</v>
      </c>
      <c r="AT188" s="216" t="s">
        <v>136</v>
      </c>
      <c r="AU188" s="216" t="s">
        <v>82</v>
      </c>
      <c r="AY188" s="18" t="s">
        <v>133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153</v>
      </c>
      <c r="BM188" s="216" t="s">
        <v>249</v>
      </c>
    </row>
    <row r="189" spans="1:47" s="2" customFormat="1" ht="12">
      <c r="A189" s="39"/>
      <c r="B189" s="40"/>
      <c r="C189" s="41"/>
      <c r="D189" s="218" t="s">
        <v>143</v>
      </c>
      <c r="E189" s="41"/>
      <c r="F189" s="219" t="s">
        <v>250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143</v>
      </c>
      <c r="AU189" s="18" t="s">
        <v>82</v>
      </c>
    </row>
    <row r="190" spans="1:51" s="13" customFormat="1" ht="12">
      <c r="A190" s="13"/>
      <c r="B190" s="223"/>
      <c r="C190" s="224"/>
      <c r="D190" s="225" t="s">
        <v>145</v>
      </c>
      <c r="E190" s="226" t="s">
        <v>19</v>
      </c>
      <c r="F190" s="227" t="s">
        <v>198</v>
      </c>
      <c r="G190" s="224"/>
      <c r="H190" s="228">
        <v>195.55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145</v>
      </c>
      <c r="AU190" s="234" t="s">
        <v>82</v>
      </c>
      <c r="AV190" s="13" t="s">
        <v>82</v>
      </c>
      <c r="AW190" s="13" t="s">
        <v>33</v>
      </c>
      <c r="AX190" s="13" t="s">
        <v>72</v>
      </c>
      <c r="AY190" s="234" t="s">
        <v>133</v>
      </c>
    </row>
    <row r="191" spans="1:51" s="13" customFormat="1" ht="12">
      <c r="A191" s="13"/>
      <c r="B191" s="223"/>
      <c r="C191" s="224"/>
      <c r="D191" s="225" t="s">
        <v>145</v>
      </c>
      <c r="E191" s="226" t="s">
        <v>19</v>
      </c>
      <c r="F191" s="227" t="s">
        <v>199</v>
      </c>
      <c r="G191" s="224"/>
      <c r="H191" s="228">
        <v>15.34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145</v>
      </c>
      <c r="AU191" s="234" t="s">
        <v>82</v>
      </c>
      <c r="AV191" s="13" t="s">
        <v>82</v>
      </c>
      <c r="AW191" s="13" t="s">
        <v>33</v>
      </c>
      <c r="AX191" s="13" t="s">
        <v>72</v>
      </c>
      <c r="AY191" s="234" t="s">
        <v>133</v>
      </c>
    </row>
    <row r="192" spans="1:51" s="13" customFormat="1" ht="12">
      <c r="A192" s="13"/>
      <c r="B192" s="223"/>
      <c r="C192" s="224"/>
      <c r="D192" s="225" t="s">
        <v>145</v>
      </c>
      <c r="E192" s="226" t="s">
        <v>19</v>
      </c>
      <c r="F192" s="227" t="s">
        <v>200</v>
      </c>
      <c r="G192" s="224"/>
      <c r="H192" s="228">
        <v>0.72</v>
      </c>
      <c r="I192" s="229"/>
      <c r="J192" s="224"/>
      <c r="K192" s="224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145</v>
      </c>
      <c r="AU192" s="234" t="s">
        <v>82</v>
      </c>
      <c r="AV192" s="13" t="s">
        <v>82</v>
      </c>
      <c r="AW192" s="13" t="s">
        <v>33</v>
      </c>
      <c r="AX192" s="13" t="s">
        <v>72</v>
      </c>
      <c r="AY192" s="234" t="s">
        <v>133</v>
      </c>
    </row>
    <row r="193" spans="1:51" s="14" customFormat="1" ht="12">
      <c r="A193" s="14"/>
      <c r="B193" s="235"/>
      <c r="C193" s="236"/>
      <c r="D193" s="225" t="s">
        <v>145</v>
      </c>
      <c r="E193" s="237" t="s">
        <v>19</v>
      </c>
      <c r="F193" s="238" t="s">
        <v>150</v>
      </c>
      <c r="G193" s="236"/>
      <c r="H193" s="239">
        <v>211.61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145</v>
      </c>
      <c r="AU193" s="245" t="s">
        <v>82</v>
      </c>
      <c r="AV193" s="14" t="s">
        <v>141</v>
      </c>
      <c r="AW193" s="14" t="s">
        <v>33</v>
      </c>
      <c r="AX193" s="14" t="s">
        <v>80</v>
      </c>
      <c r="AY193" s="245" t="s">
        <v>133</v>
      </c>
    </row>
    <row r="194" spans="1:51" s="13" customFormat="1" ht="12">
      <c r="A194" s="13"/>
      <c r="B194" s="223"/>
      <c r="C194" s="224"/>
      <c r="D194" s="225" t="s">
        <v>145</v>
      </c>
      <c r="E194" s="224"/>
      <c r="F194" s="227" t="s">
        <v>251</v>
      </c>
      <c r="G194" s="224"/>
      <c r="H194" s="228">
        <v>222.191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145</v>
      </c>
      <c r="AU194" s="234" t="s">
        <v>82</v>
      </c>
      <c r="AV194" s="13" t="s">
        <v>82</v>
      </c>
      <c r="AW194" s="13" t="s">
        <v>4</v>
      </c>
      <c r="AX194" s="13" t="s">
        <v>80</v>
      </c>
      <c r="AY194" s="234" t="s">
        <v>133</v>
      </c>
    </row>
    <row r="195" spans="1:65" s="2" customFormat="1" ht="24.15" customHeight="1">
      <c r="A195" s="39"/>
      <c r="B195" s="40"/>
      <c r="C195" s="205" t="s">
        <v>252</v>
      </c>
      <c r="D195" s="205" t="s">
        <v>136</v>
      </c>
      <c r="E195" s="206" t="s">
        <v>253</v>
      </c>
      <c r="F195" s="207" t="s">
        <v>254</v>
      </c>
      <c r="G195" s="208" t="s">
        <v>139</v>
      </c>
      <c r="H195" s="209">
        <v>222.191</v>
      </c>
      <c r="I195" s="210"/>
      <c r="J195" s="211">
        <f>ROUND(I195*H195,2)</f>
        <v>0</v>
      </c>
      <c r="K195" s="207" t="s">
        <v>140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0.0055</v>
      </c>
      <c r="T195" s="215">
        <f>S195*H195</f>
        <v>1.2220505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153</v>
      </c>
      <c r="AT195" s="216" t="s">
        <v>136</v>
      </c>
      <c r="AU195" s="216" t="s">
        <v>82</v>
      </c>
      <c r="AY195" s="18" t="s">
        <v>133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153</v>
      </c>
      <c r="BM195" s="216" t="s">
        <v>255</v>
      </c>
    </row>
    <row r="196" spans="1:47" s="2" customFormat="1" ht="12">
      <c r="A196" s="39"/>
      <c r="B196" s="40"/>
      <c r="C196" s="41"/>
      <c r="D196" s="218" t="s">
        <v>143</v>
      </c>
      <c r="E196" s="41"/>
      <c r="F196" s="219" t="s">
        <v>256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82</v>
      </c>
    </row>
    <row r="197" spans="1:51" s="13" customFormat="1" ht="12">
      <c r="A197" s="13"/>
      <c r="B197" s="223"/>
      <c r="C197" s="224"/>
      <c r="D197" s="225" t="s">
        <v>145</v>
      </c>
      <c r="E197" s="226" t="s">
        <v>19</v>
      </c>
      <c r="F197" s="227" t="s">
        <v>257</v>
      </c>
      <c r="G197" s="224"/>
      <c r="H197" s="228">
        <v>195.55</v>
      </c>
      <c r="I197" s="229"/>
      <c r="J197" s="224"/>
      <c r="K197" s="224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145</v>
      </c>
      <c r="AU197" s="234" t="s">
        <v>82</v>
      </c>
      <c r="AV197" s="13" t="s">
        <v>82</v>
      </c>
      <c r="AW197" s="13" t="s">
        <v>33</v>
      </c>
      <c r="AX197" s="13" t="s">
        <v>72</v>
      </c>
      <c r="AY197" s="234" t="s">
        <v>133</v>
      </c>
    </row>
    <row r="198" spans="1:51" s="13" customFormat="1" ht="12">
      <c r="A198" s="13"/>
      <c r="B198" s="223"/>
      <c r="C198" s="224"/>
      <c r="D198" s="225" t="s">
        <v>145</v>
      </c>
      <c r="E198" s="226" t="s">
        <v>19</v>
      </c>
      <c r="F198" s="227" t="s">
        <v>199</v>
      </c>
      <c r="G198" s="224"/>
      <c r="H198" s="228">
        <v>15.34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145</v>
      </c>
      <c r="AU198" s="234" t="s">
        <v>82</v>
      </c>
      <c r="AV198" s="13" t="s">
        <v>82</v>
      </c>
      <c r="AW198" s="13" t="s">
        <v>33</v>
      </c>
      <c r="AX198" s="13" t="s">
        <v>72</v>
      </c>
      <c r="AY198" s="234" t="s">
        <v>133</v>
      </c>
    </row>
    <row r="199" spans="1:51" s="13" customFormat="1" ht="12">
      <c r="A199" s="13"/>
      <c r="B199" s="223"/>
      <c r="C199" s="224"/>
      <c r="D199" s="225" t="s">
        <v>145</v>
      </c>
      <c r="E199" s="226" t="s">
        <v>19</v>
      </c>
      <c r="F199" s="227" t="s">
        <v>200</v>
      </c>
      <c r="G199" s="224"/>
      <c r="H199" s="228">
        <v>0.72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145</v>
      </c>
      <c r="AU199" s="234" t="s">
        <v>82</v>
      </c>
      <c r="AV199" s="13" t="s">
        <v>82</v>
      </c>
      <c r="AW199" s="13" t="s">
        <v>33</v>
      </c>
      <c r="AX199" s="13" t="s">
        <v>72</v>
      </c>
      <c r="AY199" s="234" t="s">
        <v>133</v>
      </c>
    </row>
    <row r="200" spans="1:51" s="14" customFormat="1" ht="12">
      <c r="A200" s="14"/>
      <c r="B200" s="235"/>
      <c r="C200" s="236"/>
      <c r="D200" s="225" t="s">
        <v>145</v>
      </c>
      <c r="E200" s="237" t="s">
        <v>19</v>
      </c>
      <c r="F200" s="238" t="s">
        <v>150</v>
      </c>
      <c r="G200" s="236"/>
      <c r="H200" s="239">
        <v>211.61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145</v>
      </c>
      <c r="AU200" s="245" t="s">
        <v>82</v>
      </c>
      <c r="AV200" s="14" t="s">
        <v>141</v>
      </c>
      <c r="AW200" s="14" t="s">
        <v>33</v>
      </c>
      <c r="AX200" s="14" t="s">
        <v>80</v>
      </c>
      <c r="AY200" s="245" t="s">
        <v>133</v>
      </c>
    </row>
    <row r="201" spans="1:51" s="13" customFormat="1" ht="12">
      <c r="A201" s="13"/>
      <c r="B201" s="223"/>
      <c r="C201" s="224"/>
      <c r="D201" s="225" t="s">
        <v>145</v>
      </c>
      <c r="E201" s="224"/>
      <c r="F201" s="227" t="s">
        <v>251</v>
      </c>
      <c r="G201" s="224"/>
      <c r="H201" s="228">
        <v>222.191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145</v>
      </c>
      <c r="AU201" s="234" t="s">
        <v>82</v>
      </c>
      <c r="AV201" s="13" t="s">
        <v>82</v>
      </c>
      <c r="AW201" s="13" t="s">
        <v>4</v>
      </c>
      <c r="AX201" s="13" t="s">
        <v>80</v>
      </c>
      <c r="AY201" s="234" t="s">
        <v>133</v>
      </c>
    </row>
    <row r="202" spans="1:65" s="2" customFormat="1" ht="16.5" customHeight="1">
      <c r="A202" s="39"/>
      <c r="B202" s="40"/>
      <c r="C202" s="205" t="s">
        <v>258</v>
      </c>
      <c r="D202" s="205" t="s">
        <v>136</v>
      </c>
      <c r="E202" s="206" t="s">
        <v>259</v>
      </c>
      <c r="F202" s="207" t="s">
        <v>260</v>
      </c>
      <c r="G202" s="208" t="s">
        <v>139</v>
      </c>
      <c r="H202" s="209">
        <v>279.416</v>
      </c>
      <c r="I202" s="210"/>
      <c r="J202" s="211">
        <f>ROUND(I202*H202,2)</f>
        <v>0</v>
      </c>
      <c r="K202" s="207" t="s">
        <v>140</v>
      </c>
      <c r="L202" s="45"/>
      <c r="M202" s="212" t="s">
        <v>19</v>
      </c>
      <c r="N202" s="213" t="s">
        <v>43</v>
      </c>
      <c r="O202" s="85"/>
      <c r="P202" s="214">
        <f>O202*H202</f>
        <v>0</v>
      </c>
      <c r="Q202" s="214">
        <v>3E-05</v>
      </c>
      <c r="R202" s="214">
        <f>Q202*H202</f>
        <v>0.00838248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153</v>
      </c>
      <c r="AT202" s="216" t="s">
        <v>136</v>
      </c>
      <c r="AU202" s="216" t="s">
        <v>82</v>
      </c>
      <c r="AY202" s="18" t="s">
        <v>133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80</v>
      </c>
      <c r="BK202" s="217">
        <f>ROUND(I202*H202,2)</f>
        <v>0</v>
      </c>
      <c r="BL202" s="18" t="s">
        <v>153</v>
      </c>
      <c r="BM202" s="216" t="s">
        <v>261</v>
      </c>
    </row>
    <row r="203" spans="1:47" s="2" customFormat="1" ht="12">
      <c r="A203" s="39"/>
      <c r="B203" s="40"/>
      <c r="C203" s="41"/>
      <c r="D203" s="218" t="s">
        <v>143</v>
      </c>
      <c r="E203" s="41"/>
      <c r="F203" s="219" t="s">
        <v>262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143</v>
      </c>
      <c r="AU203" s="18" t="s">
        <v>82</v>
      </c>
    </row>
    <row r="204" spans="1:51" s="13" customFormat="1" ht="12">
      <c r="A204" s="13"/>
      <c r="B204" s="223"/>
      <c r="C204" s="224"/>
      <c r="D204" s="225" t="s">
        <v>145</v>
      </c>
      <c r="E204" s="226" t="s">
        <v>19</v>
      </c>
      <c r="F204" s="227" t="s">
        <v>198</v>
      </c>
      <c r="G204" s="224"/>
      <c r="H204" s="228">
        <v>195.55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145</v>
      </c>
      <c r="AU204" s="234" t="s">
        <v>82</v>
      </c>
      <c r="AV204" s="13" t="s">
        <v>82</v>
      </c>
      <c r="AW204" s="13" t="s">
        <v>33</v>
      </c>
      <c r="AX204" s="13" t="s">
        <v>72</v>
      </c>
      <c r="AY204" s="234" t="s">
        <v>133</v>
      </c>
    </row>
    <row r="205" spans="1:51" s="13" customFormat="1" ht="12">
      <c r="A205" s="13"/>
      <c r="B205" s="223"/>
      <c r="C205" s="224"/>
      <c r="D205" s="225" t="s">
        <v>145</v>
      </c>
      <c r="E205" s="226" t="s">
        <v>19</v>
      </c>
      <c r="F205" s="227" t="s">
        <v>199</v>
      </c>
      <c r="G205" s="224"/>
      <c r="H205" s="228">
        <v>15.34</v>
      </c>
      <c r="I205" s="229"/>
      <c r="J205" s="224"/>
      <c r="K205" s="224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145</v>
      </c>
      <c r="AU205" s="234" t="s">
        <v>82</v>
      </c>
      <c r="AV205" s="13" t="s">
        <v>82</v>
      </c>
      <c r="AW205" s="13" t="s">
        <v>33</v>
      </c>
      <c r="AX205" s="13" t="s">
        <v>72</v>
      </c>
      <c r="AY205" s="234" t="s">
        <v>133</v>
      </c>
    </row>
    <row r="206" spans="1:51" s="13" customFormat="1" ht="12">
      <c r="A206" s="13"/>
      <c r="B206" s="223"/>
      <c r="C206" s="224"/>
      <c r="D206" s="225" t="s">
        <v>145</v>
      </c>
      <c r="E206" s="226" t="s">
        <v>19</v>
      </c>
      <c r="F206" s="227" t="s">
        <v>200</v>
      </c>
      <c r="G206" s="224"/>
      <c r="H206" s="228">
        <v>0.72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145</v>
      </c>
      <c r="AU206" s="234" t="s">
        <v>82</v>
      </c>
      <c r="AV206" s="13" t="s">
        <v>82</v>
      </c>
      <c r="AW206" s="13" t="s">
        <v>33</v>
      </c>
      <c r="AX206" s="13" t="s">
        <v>72</v>
      </c>
      <c r="AY206" s="234" t="s">
        <v>133</v>
      </c>
    </row>
    <row r="207" spans="1:51" s="13" customFormat="1" ht="12">
      <c r="A207" s="13"/>
      <c r="B207" s="223"/>
      <c r="C207" s="224"/>
      <c r="D207" s="225" t="s">
        <v>145</v>
      </c>
      <c r="E207" s="226" t="s">
        <v>19</v>
      </c>
      <c r="F207" s="227" t="s">
        <v>263</v>
      </c>
      <c r="G207" s="224"/>
      <c r="H207" s="228">
        <v>54.5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145</v>
      </c>
      <c r="AU207" s="234" t="s">
        <v>82</v>
      </c>
      <c r="AV207" s="13" t="s">
        <v>82</v>
      </c>
      <c r="AW207" s="13" t="s">
        <v>33</v>
      </c>
      <c r="AX207" s="13" t="s">
        <v>72</v>
      </c>
      <c r="AY207" s="234" t="s">
        <v>133</v>
      </c>
    </row>
    <row r="208" spans="1:51" s="14" customFormat="1" ht="12">
      <c r="A208" s="14"/>
      <c r="B208" s="235"/>
      <c r="C208" s="236"/>
      <c r="D208" s="225" t="s">
        <v>145</v>
      </c>
      <c r="E208" s="237" t="s">
        <v>19</v>
      </c>
      <c r="F208" s="238" t="s">
        <v>150</v>
      </c>
      <c r="G208" s="236"/>
      <c r="H208" s="239">
        <v>266.11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145</v>
      </c>
      <c r="AU208" s="245" t="s">
        <v>82</v>
      </c>
      <c r="AV208" s="14" t="s">
        <v>141</v>
      </c>
      <c r="AW208" s="14" t="s">
        <v>33</v>
      </c>
      <c r="AX208" s="14" t="s">
        <v>80</v>
      </c>
      <c r="AY208" s="245" t="s">
        <v>133</v>
      </c>
    </row>
    <row r="209" spans="1:51" s="13" customFormat="1" ht="12">
      <c r="A209" s="13"/>
      <c r="B209" s="223"/>
      <c r="C209" s="224"/>
      <c r="D209" s="225" t="s">
        <v>145</v>
      </c>
      <c r="E209" s="224"/>
      <c r="F209" s="227" t="s">
        <v>264</v>
      </c>
      <c r="G209" s="224"/>
      <c r="H209" s="228">
        <v>279.416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145</v>
      </c>
      <c r="AU209" s="234" t="s">
        <v>82</v>
      </c>
      <c r="AV209" s="13" t="s">
        <v>82</v>
      </c>
      <c r="AW209" s="13" t="s">
        <v>4</v>
      </c>
      <c r="AX209" s="13" t="s">
        <v>80</v>
      </c>
      <c r="AY209" s="234" t="s">
        <v>133</v>
      </c>
    </row>
    <row r="210" spans="1:65" s="2" customFormat="1" ht="16.5" customHeight="1">
      <c r="A210" s="39"/>
      <c r="B210" s="40"/>
      <c r="C210" s="257" t="s">
        <v>265</v>
      </c>
      <c r="D210" s="257" t="s">
        <v>266</v>
      </c>
      <c r="E210" s="258" t="s">
        <v>267</v>
      </c>
      <c r="F210" s="259" t="s">
        <v>268</v>
      </c>
      <c r="G210" s="260" t="s">
        <v>139</v>
      </c>
      <c r="H210" s="261">
        <v>325.66</v>
      </c>
      <c r="I210" s="262"/>
      <c r="J210" s="263">
        <f>ROUND(I210*H210,2)</f>
        <v>0</v>
      </c>
      <c r="K210" s="259" t="s">
        <v>140</v>
      </c>
      <c r="L210" s="264"/>
      <c r="M210" s="265" t="s">
        <v>19</v>
      </c>
      <c r="N210" s="266" t="s">
        <v>43</v>
      </c>
      <c r="O210" s="85"/>
      <c r="P210" s="214">
        <f>O210*H210</f>
        <v>0</v>
      </c>
      <c r="Q210" s="214">
        <v>0.0025</v>
      </c>
      <c r="R210" s="214">
        <f>Q210*H210</f>
        <v>0.81415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269</v>
      </c>
      <c r="AT210" s="216" t="s">
        <v>266</v>
      </c>
      <c r="AU210" s="216" t="s">
        <v>82</v>
      </c>
      <c r="AY210" s="18" t="s">
        <v>133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153</v>
      </c>
      <c r="BM210" s="216" t="s">
        <v>270</v>
      </c>
    </row>
    <row r="211" spans="1:51" s="13" customFormat="1" ht="12">
      <c r="A211" s="13"/>
      <c r="B211" s="223"/>
      <c r="C211" s="224"/>
      <c r="D211" s="225" t="s">
        <v>145</v>
      </c>
      <c r="E211" s="224"/>
      <c r="F211" s="227" t="s">
        <v>271</v>
      </c>
      <c r="G211" s="224"/>
      <c r="H211" s="228">
        <v>325.66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145</v>
      </c>
      <c r="AU211" s="234" t="s">
        <v>82</v>
      </c>
      <c r="AV211" s="13" t="s">
        <v>82</v>
      </c>
      <c r="AW211" s="13" t="s">
        <v>4</v>
      </c>
      <c r="AX211" s="13" t="s">
        <v>80</v>
      </c>
      <c r="AY211" s="234" t="s">
        <v>133</v>
      </c>
    </row>
    <row r="212" spans="1:65" s="2" customFormat="1" ht="33" customHeight="1">
      <c r="A212" s="39"/>
      <c r="B212" s="40"/>
      <c r="C212" s="205" t="s">
        <v>272</v>
      </c>
      <c r="D212" s="205" t="s">
        <v>136</v>
      </c>
      <c r="E212" s="206" t="s">
        <v>273</v>
      </c>
      <c r="F212" s="207" t="s">
        <v>274</v>
      </c>
      <c r="G212" s="208" t="s">
        <v>275</v>
      </c>
      <c r="H212" s="209">
        <v>12</v>
      </c>
      <c r="I212" s="210"/>
      <c r="J212" s="211">
        <f>ROUND(I212*H212,2)</f>
        <v>0</v>
      </c>
      <c r="K212" s="207" t="s">
        <v>140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0.0075</v>
      </c>
      <c r="R212" s="214">
        <f>Q212*H212</f>
        <v>0.09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153</v>
      </c>
      <c r="AT212" s="216" t="s">
        <v>136</v>
      </c>
      <c r="AU212" s="216" t="s">
        <v>82</v>
      </c>
      <c r="AY212" s="18" t="s">
        <v>133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153</v>
      </c>
      <c r="BM212" s="216" t="s">
        <v>276</v>
      </c>
    </row>
    <row r="213" spans="1:47" s="2" customFormat="1" ht="12">
      <c r="A213" s="39"/>
      <c r="B213" s="40"/>
      <c r="C213" s="41"/>
      <c r="D213" s="218" t="s">
        <v>143</v>
      </c>
      <c r="E213" s="41"/>
      <c r="F213" s="219" t="s">
        <v>277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143</v>
      </c>
      <c r="AU213" s="18" t="s">
        <v>82</v>
      </c>
    </row>
    <row r="214" spans="1:51" s="13" customFormat="1" ht="12">
      <c r="A214" s="13"/>
      <c r="B214" s="223"/>
      <c r="C214" s="224"/>
      <c r="D214" s="225" t="s">
        <v>145</v>
      </c>
      <c r="E214" s="226" t="s">
        <v>19</v>
      </c>
      <c r="F214" s="227" t="s">
        <v>221</v>
      </c>
      <c r="G214" s="224"/>
      <c r="H214" s="228">
        <v>12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145</v>
      </c>
      <c r="AU214" s="234" t="s">
        <v>82</v>
      </c>
      <c r="AV214" s="13" t="s">
        <v>82</v>
      </c>
      <c r="AW214" s="13" t="s">
        <v>33</v>
      </c>
      <c r="AX214" s="13" t="s">
        <v>80</v>
      </c>
      <c r="AY214" s="234" t="s">
        <v>133</v>
      </c>
    </row>
    <row r="215" spans="1:65" s="2" customFormat="1" ht="16.5" customHeight="1">
      <c r="A215" s="39"/>
      <c r="B215" s="40"/>
      <c r="C215" s="257" t="s">
        <v>7</v>
      </c>
      <c r="D215" s="257" t="s">
        <v>266</v>
      </c>
      <c r="E215" s="258" t="s">
        <v>278</v>
      </c>
      <c r="F215" s="259" t="s">
        <v>279</v>
      </c>
      <c r="G215" s="260" t="s">
        <v>275</v>
      </c>
      <c r="H215" s="261">
        <v>12</v>
      </c>
      <c r="I215" s="262"/>
      <c r="J215" s="263">
        <f>ROUND(I215*H215,2)</f>
        <v>0</v>
      </c>
      <c r="K215" s="259" t="s">
        <v>140</v>
      </c>
      <c r="L215" s="264"/>
      <c r="M215" s="265" t="s">
        <v>19</v>
      </c>
      <c r="N215" s="266" t="s">
        <v>43</v>
      </c>
      <c r="O215" s="85"/>
      <c r="P215" s="214">
        <f>O215*H215</f>
        <v>0</v>
      </c>
      <c r="Q215" s="214">
        <v>0.0003</v>
      </c>
      <c r="R215" s="214">
        <f>Q215*H215</f>
        <v>0.0036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269</v>
      </c>
      <c r="AT215" s="216" t="s">
        <v>266</v>
      </c>
      <c r="AU215" s="216" t="s">
        <v>82</v>
      </c>
      <c r="AY215" s="18" t="s">
        <v>133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153</v>
      </c>
      <c r="BM215" s="216" t="s">
        <v>280</v>
      </c>
    </row>
    <row r="216" spans="1:65" s="2" customFormat="1" ht="37.8" customHeight="1">
      <c r="A216" s="39"/>
      <c r="B216" s="40"/>
      <c r="C216" s="205" t="s">
        <v>281</v>
      </c>
      <c r="D216" s="205" t="s">
        <v>136</v>
      </c>
      <c r="E216" s="206" t="s">
        <v>282</v>
      </c>
      <c r="F216" s="207" t="s">
        <v>283</v>
      </c>
      <c r="G216" s="208" t="s">
        <v>275</v>
      </c>
      <c r="H216" s="209">
        <v>20</v>
      </c>
      <c r="I216" s="210"/>
      <c r="J216" s="211">
        <f>ROUND(I216*H216,2)</f>
        <v>0</v>
      </c>
      <c r="K216" s="207" t="s">
        <v>140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153</v>
      </c>
      <c r="AT216" s="216" t="s">
        <v>136</v>
      </c>
      <c r="AU216" s="216" t="s">
        <v>82</v>
      </c>
      <c r="AY216" s="18" t="s">
        <v>133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153</v>
      </c>
      <c r="BM216" s="216" t="s">
        <v>284</v>
      </c>
    </row>
    <row r="217" spans="1:47" s="2" customFormat="1" ht="12">
      <c r="A217" s="39"/>
      <c r="B217" s="40"/>
      <c r="C217" s="41"/>
      <c r="D217" s="218" t="s">
        <v>143</v>
      </c>
      <c r="E217" s="41"/>
      <c r="F217" s="219" t="s">
        <v>285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143</v>
      </c>
      <c r="AU217" s="18" t="s">
        <v>82</v>
      </c>
    </row>
    <row r="218" spans="1:51" s="13" customFormat="1" ht="12">
      <c r="A218" s="13"/>
      <c r="B218" s="223"/>
      <c r="C218" s="224"/>
      <c r="D218" s="225" t="s">
        <v>145</v>
      </c>
      <c r="E218" s="226" t="s">
        <v>19</v>
      </c>
      <c r="F218" s="227" t="s">
        <v>272</v>
      </c>
      <c r="G218" s="224"/>
      <c r="H218" s="228">
        <v>20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145</v>
      </c>
      <c r="AU218" s="234" t="s">
        <v>82</v>
      </c>
      <c r="AV218" s="13" t="s">
        <v>82</v>
      </c>
      <c r="AW218" s="13" t="s">
        <v>33</v>
      </c>
      <c r="AX218" s="13" t="s">
        <v>80</v>
      </c>
      <c r="AY218" s="234" t="s">
        <v>133</v>
      </c>
    </row>
    <row r="219" spans="1:65" s="2" customFormat="1" ht="16.5" customHeight="1">
      <c r="A219" s="39"/>
      <c r="B219" s="40"/>
      <c r="C219" s="257" t="s">
        <v>286</v>
      </c>
      <c r="D219" s="257" t="s">
        <v>266</v>
      </c>
      <c r="E219" s="258" t="s">
        <v>287</v>
      </c>
      <c r="F219" s="259" t="s">
        <v>288</v>
      </c>
      <c r="G219" s="260" t="s">
        <v>275</v>
      </c>
      <c r="H219" s="261">
        <v>20</v>
      </c>
      <c r="I219" s="262"/>
      <c r="J219" s="263">
        <f>ROUND(I219*H219,2)</f>
        <v>0</v>
      </c>
      <c r="K219" s="259" t="s">
        <v>140</v>
      </c>
      <c r="L219" s="264"/>
      <c r="M219" s="265" t="s">
        <v>19</v>
      </c>
      <c r="N219" s="266" t="s">
        <v>43</v>
      </c>
      <c r="O219" s="85"/>
      <c r="P219" s="214">
        <f>O219*H219</f>
        <v>0</v>
      </c>
      <c r="Q219" s="214">
        <v>0.0002</v>
      </c>
      <c r="R219" s="214">
        <f>Q219*H219</f>
        <v>0.004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269</v>
      </c>
      <c r="AT219" s="216" t="s">
        <v>266</v>
      </c>
      <c r="AU219" s="216" t="s">
        <v>82</v>
      </c>
      <c r="AY219" s="18" t="s">
        <v>133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153</v>
      </c>
      <c r="BM219" s="216" t="s">
        <v>289</v>
      </c>
    </row>
    <row r="220" spans="1:65" s="2" customFormat="1" ht="24.15" customHeight="1">
      <c r="A220" s="39"/>
      <c r="B220" s="40"/>
      <c r="C220" s="205" t="s">
        <v>290</v>
      </c>
      <c r="D220" s="205" t="s">
        <v>136</v>
      </c>
      <c r="E220" s="206" t="s">
        <v>291</v>
      </c>
      <c r="F220" s="207" t="s">
        <v>292</v>
      </c>
      <c r="G220" s="208" t="s">
        <v>179</v>
      </c>
      <c r="H220" s="209">
        <v>139.06</v>
      </c>
      <c r="I220" s="210"/>
      <c r="J220" s="211">
        <f>ROUND(I220*H220,2)</f>
        <v>0</v>
      </c>
      <c r="K220" s="207" t="s">
        <v>140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0.0006</v>
      </c>
      <c r="R220" s="214">
        <f>Q220*H220</f>
        <v>0.083436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153</v>
      </c>
      <c r="AT220" s="216" t="s">
        <v>136</v>
      </c>
      <c r="AU220" s="216" t="s">
        <v>82</v>
      </c>
      <c r="AY220" s="18" t="s">
        <v>133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153</v>
      </c>
      <c r="BM220" s="216" t="s">
        <v>293</v>
      </c>
    </row>
    <row r="221" spans="1:47" s="2" customFormat="1" ht="12">
      <c r="A221" s="39"/>
      <c r="B221" s="40"/>
      <c r="C221" s="41"/>
      <c r="D221" s="218" t="s">
        <v>143</v>
      </c>
      <c r="E221" s="41"/>
      <c r="F221" s="219" t="s">
        <v>294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143</v>
      </c>
      <c r="AU221" s="18" t="s">
        <v>82</v>
      </c>
    </row>
    <row r="222" spans="1:51" s="13" customFormat="1" ht="12">
      <c r="A222" s="13"/>
      <c r="B222" s="223"/>
      <c r="C222" s="224"/>
      <c r="D222" s="225" t="s">
        <v>145</v>
      </c>
      <c r="E222" s="226" t="s">
        <v>19</v>
      </c>
      <c r="F222" s="227" t="s">
        <v>295</v>
      </c>
      <c r="G222" s="224"/>
      <c r="H222" s="228">
        <v>107.5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145</v>
      </c>
      <c r="AU222" s="234" t="s">
        <v>82</v>
      </c>
      <c r="AV222" s="13" t="s">
        <v>82</v>
      </c>
      <c r="AW222" s="13" t="s">
        <v>33</v>
      </c>
      <c r="AX222" s="13" t="s">
        <v>72</v>
      </c>
      <c r="AY222" s="234" t="s">
        <v>133</v>
      </c>
    </row>
    <row r="223" spans="1:51" s="13" customFormat="1" ht="12">
      <c r="A223" s="13"/>
      <c r="B223" s="223"/>
      <c r="C223" s="224"/>
      <c r="D223" s="225" t="s">
        <v>145</v>
      </c>
      <c r="E223" s="226" t="s">
        <v>19</v>
      </c>
      <c r="F223" s="227" t="s">
        <v>296</v>
      </c>
      <c r="G223" s="224"/>
      <c r="H223" s="228">
        <v>23.06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145</v>
      </c>
      <c r="AU223" s="234" t="s">
        <v>82</v>
      </c>
      <c r="AV223" s="13" t="s">
        <v>82</v>
      </c>
      <c r="AW223" s="13" t="s">
        <v>33</v>
      </c>
      <c r="AX223" s="13" t="s">
        <v>72</v>
      </c>
      <c r="AY223" s="234" t="s">
        <v>133</v>
      </c>
    </row>
    <row r="224" spans="1:51" s="13" customFormat="1" ht="12">
      <c r="A224" s="13"/>
      <c r="B224" s="223"/>
      <c r="C224" s="224"/>
      <c r="D224" s="225" t="s">
        <v>145</v>
      </c>
      <c r="E224" s="226" t="s">
        <v>19</v>
      </c>
      <c r="F224" s="227" t="s">
        <v>297</v>
      </c>
      <c r="G224" s="224"/>
      <c r="H224" s="228">
        <v>3.5</v>
      </c>
      <c r="I224" s="229"/>
      <c r="J224" s="224"/>
      <c r="K224" s="224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145</v>
      </c>
      <c r="AU224" s="234" t="s">
        <v>82</v>
      </c>
      <c r="AV224" s="13" t="s">
        <v>82</v>
      </c>
      <c r="AW224" s="13" t="s">
        <v>33</v>
      </c>
      <c r="AX224" s="13" t="s">
        <v>72</v>
      </c>
      <c r="AY224" s="234" t="s">
        <v>133</v>
      </c>
    </row>
    <row r="225" spans="1:51" s="13" customFormat="1" ht="12">
      <c r="A225" s="13"/>
      <c r="B225" s="223"/>
      <c r="C225" s="224"/>
      <c r="D225" s="225" t="s">
        <v>145</v>
      </c>
      <c r="E225" s="226" t="s">
        <v>19</v>
      </c>
      <c r="F225" s="227" t="s">
        <v>298</v>
      </c>
      <c r="G225" s="224"/>
      <c r="H225" s="228">
        <v>5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145</v>
      </c>
      <c r="AU225" s="234" t="s">
        <v>82</v>
      </c>
      <c r="AV225" s="13" t="s">
        <v>82</v>
      </c>
      <c r="AW225" s="13" t="s">
        <v>33</v>
      </c>
      <c r="AX225" s="13" t="s">
        <v>72</v>
      </c>
      <c r="AY225" s="234" t="s">
        <v>133</v>
      </c>
    </row>
    <row r="226" spans="1:51" s="14" customFormat="1" ht="12">
      <c r="A226" s="14"/>
      <c r="B226" s="235"/>
      <c r="C226" s="236"/>
      <c r="D226" s="225" t="s">
        <v>145</v>
      </c>
      <c r="E226" s="237" t="s">
        <v>19</v>
      </c>
      <c r="F226" s="238" t="s">
        <v>150</v>
      </c>
      <c r="G226" s="236"/>
      <c r="H226" s="239">
        <v>139.06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145</v>
      </c>
      <c r="AU226" s="245" t="s">
        <v>82</v>
      </c>
      <c r="AV226" s="14" t="s">
        <v>141</v>
      </c>
      <c r="AW226" s="14" t="s">
        <v>33</v>
      </c>
      <c r="AX226" s="14" t="s">
        <v>80</v>
      </c>
      <c r="AY226" s="245" t="s">
        <v>133</v>
      </c>
    </row>
    <row r="227" spans="1:65" s="2" customFormat="1" ht="24.15" customHeight="1">
      <c r="A227" s="39"/>
      <c r="B227" s="40"/>
      <c r="C227" s="205" t="s">
        <v>299</v>
      </c>
      <c r="D227" s="205" t="s">
        <v>136</v>
      </c>
      <c r="E227" s="206" t="s">
        <v>300</v>
      </c>
      <c r="F227" s="207" t="s">
        <v>301</v>
      </c>
      <c r="G227" s="208" t="s">
        <v>179</v>
      </c>
      <c r="H227" s="209">
        <v>33.76</v>
      </c>
      <c r="I227" s="210"/>
      <c r="J227" s="211">
        <f>ROUND(I227*H227,2)</f>
        <v>0</v>
      </c>
      <c r="K227" s="207" t="s">
        <v>140</v>
      </c>
      <c r="L227" s="45"/>
      <c r="M227" s="212" t="s">
        <v>19</v>
      </c>
      <c r="N227" s="213" t="s">
        <v>43</v>
      </c>
      <c r="O227" s="85"/>
      <c r="P227" s="214">
        <f>O227*H227</f>
        <v>0</v>
      </c>
      <c r="Q227" s="214">
        <v>0.0006</v>
      </c>
      <c r="R227" s="214">
        <f>Q227*H227</f>
        <v>0.020255999999999996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153</v>
      </c>
      <c r="AT227" s="216" t="s">
        <v>136</v>
      </c>
      <c r="AU227" s="216" t="s">
        <v>82</v>
      </c>
      <c r="AY227" s="18" t="s">
        <v>133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80</v>
      </c>
      <c r="BK227" s="217">
        <f>ROUND(I227*H227,2)</f>
        <v>0</v>
      </c>
      <c r="BL227" s="18" t="s">
        <v>153</v>
      </c>
      <c r="BM227" s="216" t="s">
        <v>302</v>
      </c>
    </row>
    <row r="228" spans="1:47" s="2" customFormat="1" ht="12">
      <c r="A228" s="39"/>
      <c r="B228" s="40"/>
      <c r="C228" s="41"/>
      <c r="D228" s="218" t="s">
        <v>143</v>
      </c>
      <c r="E228" s="41"/>
      <c r="F228" s="219" t="s">
        <v>303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143</v>
      </c>
      <c r="AU228" s="18" t="s">
        <v>82</v>
      </c>
    </row>
    <row r="229" spans="1:51" s="13" customFormat="1" ht="12">
      <c r="A229" s="13"/>
      <c r="B229" s="223"/>
      <c r="C229" s="224"/>
      <c r="D229" s="225" t="s">
        <v>145</v>
      </c>
      <c r="E229" s="226" t="s">
        <v>19</v>
      </c>
      <c r="F229" s="227" t="s">
        <v>304</v>
      </c>
      <c r="G229" s="224"/>
      <c r="H229" s="228">
        <v>0.5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145</v>
      </c>
      <c r="AU229" s="234" t="s">
        <v>82</v>
      </c>
      <c r="AV229" s="13" t="s">
        <v>82</v>
      </c>
      <c r="AW229" s="13" t="s">
        <v>33</v>
      </c>
      <c r="AX229" s="13" t="s">
        <v>72</v>
      </c>
      <c r="AY229" s="234" t="s">
        <v>133</v>
      </c>
    </row>
    <row r="230" spans="1:51" s="13" customFormat="1" ht="12">
      <c r="A230" s="13"/>
      <c r="B230" s="223"/>
      <c r="C230" s="224"/>
      <c r="D230" s="225" t="s">
        <v>145</v>
      </c>
      <c r="E230" s="226" t="s">
        <v>19</v>
      </c>
      <c r="F230" s="227" t="s">
        <v>305</v>
      </c>
      <c r="G230" s="224"/>
      <c r="H230" s="228">
        <v>3</v>
      </c>
      <c r="I230" s="229"/>
      <c r="J230" s="224"/>
      <c r="K230" s="224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145</v>
      </c>
      <c r="AU230" s="234" t="s">
        <v>82</v>
      </c>
      <c r="AV230" s="13" t="s">
        <v>82</v>
      </c>
      <c r="AW230" s="13" t="s">
        <v>33</v>
      </c>
      <c r="AX230" s="13" t="s">
        <v>72</v>
      </c>
      <c r="AY230" s="234" t="s">
        <v>133</v>
      </c>
    </row>
    <row r="231" spans="1:51" s="13" customFormat="1" ht="12">
      <c r="A231" s="13"/>
      <c r="B231" s="223"/>
      <c r="C231" s="224"/>
      <c r="D231" s="225" t="s">
        <v>145</v>
      </c>
      <c r="E231" s="226" t="s">
        <v>19</v>
      </c>
      <c r="F231" s="227" t="s">
        <v>306</v>
      </c>
      <c r="G231" s="224"/>
      <c r="H231" s="228">
        <v>23.06</v>
      </c>
      <c r="I231" s="229"/>
      <c r="J231" s="224"/>
      <c r="K231" s="224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145</v>
      </c>
      <c r="AU231" s="234" t="s">
        <v>82</v>
      </c>
      <c r="AV231" s="13" t="s">
        <v>82</v>
      </c>
      <c r="AW231" s="13" t="s">
        <v>33</v>
      </c>
      <c r="AX231" s="13" t="s">
        <v>72</v>
      </c>
      <c r="AY231" s="234" t="s">
        <v>133</v>
      </c>
    </row>
    <row r="232" spans="1:51" s="13" customFormat="1" ht="12">
      <c r="A232" s="13"/>
      <c r="B232" s="223"/>
      <c r="C232" s="224"/>
      <c r="D232" s="225" t="s">
        <v>145</v>
      </c>
      <c r="E232" s="226" t="s">
        <v>19</v>
      </c>
      <c r="F232" s="227" t="s">
        <v>307</v>
      </c>
      <c r="G232" s="224"/>
      <c r="H232" s="228">
        <v>7.2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145</v>
      </c>
      <c r="AU232" s="234" t="s">
        <v>82</v>
      </c>
      <c r="AV232" s="13" t="s">
        <v>82</v>
      </c>
      <c r="AW232" s="13" t="s">
        <v>33</v>
      </c>
      <c r="AX232" s="13" t="s">
        <v>72</v>
      </c>
      <c r="AY232" s="234" t="s">
        <v>133</v>
      </c>
    </row>
    <row r="233" spans="1:51" s="14" customFormat="1" ht="12">
      <c r="A233" s="14"/>
      <c r="B233" s="235"/>
      <c r="C233" s="236"/>
      <c r="D233" s="225" t="s">
        <v>145</v>
      </c>
      <c r="E233" s="237" t="s">
        <v>19</v>
      </c>
      <c r="F233" s="238" t="s">
        <v>150</v>
      </c>
      <c r="G233" s="236"/>
      <c r="H233" s="239">
        <v>33.76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145</v>
      </c>
      <c r="AU233" s="245" t="s">
        <v>82</v>
      </c>
      <c r="AV233" s="14" t="s">
        <v>141</v>
      </c>
      <c r="AW233" s="14" t="s">
        <v>33</v>
      </c>
      <c r="AX233" s="14" t="s">
        <v>80</v>
      </c>
      <c r="AY233" s="245" t="s">
        <v>133</v>
      </c>
    </row>
    <row r="234" spans="1:65" s="2" customFormat="1" ht="21.75" customHeight="1">
      <c r="A234" s="39"/>
      <c r="B234" s="40"/>
      <c r="C234" s="205" t="s">
        <v>308</v>
      </c>
      <c r="D234" s="205" t="s">
        <v>136</v>
      </c>
      <c r="E234" s="206" t="s">
        <v>309</v>
      </c>
      <c r="F234" s="207" t="s">
        <v>310</v>
      </c>
      <c r="G234" s="208" t="s">
        <v>179</v>
      </c>
      <c r="H234" s="209">
        <v>52.3</v>
      </c>
      <c r="I234" s="210"/>
      <c r="J234" s="211">
        <f>ROUND(I234*H234,2)</f>
        <v>0</v>
      </c>
      <c r="K234" s="207" t="s">
        <v>140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0.0015</v>
      </c>
      <c r="R234" s="214">
        <f>Q234*H234</f>
        <v>0.07844999999999999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153</v>
      </c>
      <c r="AT234" s="216" t="s">
        <v>136</v>
      </c>
      <c r="AU234" s="216" t="s">
        <v>82</v>
      </c>
      <c r="AY234" s="18" t="s">
        <v>133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153</v>
      </c>
      <c r="BM234" s="216" t="s">
        <v>311</v>
      </c>
    </row>
    <row r="235" spans="1:47" s="2" customFormat="1" ht="12">
      <c r="A235" s="39"/>
      <c r="B235" s="40"/>
      <c r="C235" s="41"/>
      <c r="D235" s="218" t="s">
        <v>143</v>
      </c>
      <c r="E235" s="41"/>
      <c r="F235" s="219" t="s">
        <v>312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143</v>
      </c>
      <c r="AU235" s="18" t="s">
        <v>82</v>
      </c>
    </row>
    <row r="236" spans="1:51" s="13" customFormat="1" ht="12">
      <c r="A236" s="13"/>
      <c r="B236" s="223"/>
      <c r="C236" s="224"/>
      <c r="D236" s="225" t="s">
        <v>145</v>
      </c>
      <c r="E236" s="226" t="s">
        <v>19</v>
      </c>
      <c r="F236" s="227" t="s">
        <v>313</v>
      </c>
      <c r="G236" s="224"/>
      <c r="H236" s="228">
        <v>52.3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145</v>
      </c>
      <c r="AU236" s="234" t="s">
        <v>82</v>
      </c>
      <c r="AV236" s="13" t="s">
        <v>82</v>
      </c>
      <c r="AW236" s="13" t="s">
        <v>33</v>
      </c>
      <c r="AX236" s="13" t="s">
        <v>72</v>
      </c>
      <c r="AY236" s="234" t="s">
        <v>133</v>
      </c>
    </row>
    <row r="237" spans="1:51" s="14" customFormat="1" ht="12">
      <c r="A237" s="14"/>
      <c r="B237" s="235"/>
      <c r="C237" s="236"/>
      <c r="D237" s="225" t="s">
        <v>145</v>
      </c>
      <c r="E237" s="237" t="s">
        <v>19</v>
      </c>
      <c r="F237" s="238" t="s">
        <v>150</v>
      </c>
      <c r="G237" s="236"/>
      <c r="H237" s="239">
        <v>52.3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145</v>
      </c>
      <c r="AU237" s="245" t="s">
        <v>82</v>
      </c>
      <c r="AV237" s="14" t="s">
        <v>141</v>
      </c>
      <c r="AW237" s="14" t="s">
        <v>33</v>
      </c>
      <c r="AX237" s="14" t="s">
        <v>80</v>
      </c>
      <c r="AY237" s="245" t="s">
        <v>133</v>
      </c>
    </row>
    <row r="238" spans="1:65" s="2" customFormat="1" ht="21.75" customHeight="1">
      <c r="A238" s="39"/>
      <c r="B238" s="40"/>
      <c r="C238" s="205" t="s">
        <v>314</v>
      </c>
      <c r="D238" s="205" t="s">
        <v>136</v>
      </c>
      <c r="E238" s="206" t="s">
        <v>315</v>
      </c>
      <c r="F238" s="207" t="s">
        <v>316</v>
      </c>
      <c r="G238" s="208" t="s">
        <v>179</v>
      </c>
      <c r="H238" s="209">
        <v>3</v>
      </c>
      <c r="I238" s="210"/>
      <c r="J238" s="211">
        <f>ROUND(I238*H238,2)</f>
        <v>0</v>
      </c>
      <c r="K238" s="207" t="s">
        <v>140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0.00162</v>
      </c>
      <c r="R238" s="214">
        <f>Q238*H238</f>
        <v>0.00486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153</v>
      </c>
      <c r="AT238" s="216" t="s">
        <v>136</v>
      </c>
      <c r="AU238" s="216" t="s">
        <v>82</v>
      </c>
      <c r="AY238" s="18" t="s">
        <v>133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153</v>
      </c>
      <c r="BM238" s="216" t="s">
        <v>317</v>
      </c>
    </row>
    <row r="239" spans="1:47" s="2" customFormat="1" ht="12">
      <c r="A239" s="39"/>
      <c r="B239" s="40"/>
      <c r="C239" s="41"/>
      <c r="D239" s="218" t="s">
        <v>143</v>
      </c>
      <c r="E239" s="41"/>
      <c r="F239" s="219" t="s">
        <v>318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143</v>
      </c>
      <c r="AU239" s="18" t="s">
        <v>82</v>
      </c>
    </row>
    <row r="240" spans="1:51" s="13" customFormat="1" ht="12">
      <c r="A240" s="13"/>
      <c r="B240" s="223"/>
      <c r="C240" s="224"/>
      <c r="D240" s="225" t="s">
        <v>145</v>
      </c>
      <c r="E240" s="226" t="s">
        <v>19</v>
      </c>
      <c r="F240" s="227" t="s">
        <v>319</v>
      </c>
      <c r="G240" s="224"/>
      <c r="H240" s="228">
        <v>1.4</v>
      </c>
      <c r="I240" s="229"/>
      <c r="J240" s="224"/>
      <c r="K240" s="224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145</v>
      </c>
      <c r="AU240" s="234" t="s">
        <v>82</v>
      </c>
      <c r="AV240" s="13" t="s">
        <v>82</v>
      </c>
      <c r="AW240" s="13" t="s">
        <v>33</v>
      </c>
      <c r="AX240" s="13" t="s">
        <v>72</v>
      </c>
      <c r="AY240" s="234" t="s">
        <v>133</v>
      </c>
    </row>
    <row r="241" spans="1:51" s="13" customFormat="1" ht="12">
      <c r="A241" s="13"/>
      <c r="B241" s="223"/>
      <c r="C241" s="224"/>
      <c r="D241" s="225" t="s">
        <v>145</v>
      </c>
      <c r="E241" s="226" t="s">
        <v>19</v>
      </c>
      <c r="F241" s="227" t="s">
        <v>320</v>
      </c>
      <c r="G241" s="224"/>
      <c r="H241" s="228">
        <v>1.6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145</v>
      </c>
      <c r="AU241" s="234" t="s">
        <v>82</v>
      </c>
      <c r="AV241" s="13" t="s">
        <v>82</v>
      </c>
      <c r="AW241" s="13" t="s">
        <v>33</v>
      </c>
      <c r="AX241" s="13" t="s">
        <v>72</v>
      </c>
      <c r="AY241" s="234" t="s">
        <v>133</v>
      </c>
    </row>
    <row r="242" spans="1:51" s="14" customFormat="1" ht="12">
      <c r="A242" s="14"/>
      <c r="B242" s="235"/>
      <c r="C242" s="236"/>
      <c r="D242" s="225" t="s">
        <v>145</v>
      </c>
      <c r="E242" s="237" t="s">
        <v>19</v>
      </c>
      <c r="F242" s="238" t="s">
        <v>150</v>
      </c>
      <c r="G242" s="236"/>
      <c r="H242" s="239">
        <v>3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145</v>
      </c>
      <c r="AU242" s="245" t="s">
        <v>82</v>
      </c>
      <c r="AV242" s="14" t="s">
        <v>141</v>
      </c>
      <c r="AW242" s="14" t="s">
        <v>33</v>
      </c>
      <c r="AX242" s="14" t="s">
        <v>80</v>
      </c>
      <c r="AY242" s="245" t="s">
        <v>133</v>
      </c>
    </row>
    <row r="243" spans="1:65" s="2" customFormat="1" ht="21.75" customHeight="1">
      <c r="A243" s="39"/>
      <c r="B243" s="40"/>
      <c r="C243" s="205" t="s">
        <v>321</v>
      </c>
      <c r="D243" s="205" t="s">
        <v>136</v>
      </c>
      <c r="E243" s="206" t="s">
        <v>322</v>
      </c>
      <c r="F243" s="207" t="s">
        <v>323</v>
      </c>
      <c r="G243" s="208" t="s">
        <v>179</v>
      </c>
      <c r="H243" s="209">
        <v>56.4</v>
      </c>
      <c r="I243" s="210"/>
      <c r="J243" s="211">
        <f>ROUND(I243*H243,2)</f>
        <v>0</v>
      </c>
      <c r="K243" s="207" t="s">
        <v>140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0.00054</v>
      </c>
      <c r="R243" s="214">
        <f>Q243*H243</f>
        <v>0.030456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153</v>
      </c>
      <c r="AT243" s="216" t="s">
        <v>136</v>
      </c>
      <c r="AU243" s="216" t="s">
        <v>82</v>
      </c>
      <c r="AY243" s="18" t="s">
        <v>133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153</v>
      </c>
      <c r="BM243" s="216" t="s">
        <v>324</v>
      </c>
    </row>
    <row r="244" spans="1:47" s="2" customFormat="1" ht="12">
      <c r="A244" s="39"/>
      <c r="B244" s="40"/>
      <c r="C244" s="41"/>
      <c r="D244" s="218" t="s">
        <v>143</v>
      </c>
      <c r="E244" s="41"/>
      <c r="F244" s="219" t="s">
        <v>325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143</v>
      </c>
      <c r="AU244" s="18" t="s">
        <v>82</v>
      </c>
    </row>
    <row r="245" spans="1:51" s="13" customFormat="1" ht="12">
      <c r="A245" s="13"/>
      <c r="B245" s="223"/>
      <c r="C245" s="224"/>
      <c r="D245" s="225" t="s">
        <v>145</v>
      </c>
      <c r="E245" s="226" t="s">
        <v>19</v>
      </c>
      <c r="F245" s="227" t="s">
        <v>326</v>
      </c>
      <c r="G245" s="224"/>
      <c r="H245" s="228">
        <v>54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145</v>
      </c>
      <c r="AU245" s="234" t="s">
        <v>82</v>
      </c>
      <c r="AV245" s="13" t="s">
        <v>82</v>
      </c>
      <c r="AW245" s="13" t="s">
        <v>33</v>
      </c>
      <c r="AX245" s="13" t="s">
        <v>72</v>
      </c>
      <c r="AY245" s="234" t="s">
        <v>133</v>
      </c>
    </row>
    <row r="246" spans="1:51" s="13" customFormat="1" ht="12">
      <c r="A246" s="13"/>
      <c r="B246" s="223"/>
      <c r="C246" s="224"/>
      <c r="D246" s="225" t="s">
        <v>145</v>
      </c>
      <c r="E246" s="226" t="s">
        <v>19</v>
      </c>
      <c r="F246" s="227" t="s">
        <v>327</v>
      </c>
      <c r="G246" s="224"/>
      <c r="H246" s="228">
        <v>2.4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145</v>
      </c>
      <c r="AU246" s="234" t="s">
        <v>82</v>
      </c>
      <c r="AV246" s="13" t="s">
        <v>82</v>
      </c>
      <c r="AW246" s="13" t="s">
        <v>33</v>
      </c>
      <c r="AX246" s="13" t="s">
        <v>72</v>
      </c>
      <c r="AY246" s="234" t="s">
        <v>133</v>
      </c>
    </row>
    <row r="247" spans="1:51" s="14" customFormat="1" ht="12">
      <c r="A247" s="14"/>
      <c r="B247" s="235"/>
      <c r="C247" s="236"/>
      <c r="D247" s="225" t="s">
        <v>145</v>
      </c>
      <c r="E247" s="237" t="s">
        <v>19</v>
      </c>
      <c r="F247" s="238" t="s">
        <v>150</v>
      </c>
      <c r="G247" s="236"/>
      <c r="H247" s="239">
        <v>56.4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145</v>
      </c>
      <c r="AU247" s="245" t="s">
        <v>82</v>
      </c>
      <c r="AV247" s="14" t="s">
        <v>141</v>
      </c>
      <c r="AW247" s="14" t="s">
        <v>33</v>
      </c>
      <c r="AX247" s="14" t="s">
        <v>80</v>
      </c>
      <c r="AY247" s="245" t="s">
        <v>133</v>
      </c>
    </row>
    <row r="248" spans="1:65" s="2" customFormat="1" ht="24.15" customHeight="1">
      <c r="A248" s="39"/>
      <c r="B248" s="40"/>
      <c r="C248" s="205" t="s">
        <v>328</v>
      </c>
      <c r="D248" s="205" t="s">
        <v>136</v>
      </c>
      <c r="E248" s="206" t="s">
        <v>329</v>
      </c>
      <c r="F248" s="207" t="s">
        <v>330</v>
      </c>
      <c r="G248" s="208" t="s">
        <v>139</v>
      </c>
      <c r="H248" s="209">
        <v>16.8</v>
      </c>
      <c r="I248" s="210"/>
      <c r="J248" s="211">
        <f>ROUND(I248*H248,2)</f>
        <v>0</v>
      </c>
      <c r="K248" s="207" t="s">
        <v>140</v>
      </c>
      <c r="L248" s="45"/>
      <c r="M248" s="212" t="s">
        <v>19</v>
      </c>
      <c r="N248" s="213" t="s">
        <v>43</v>
      </c>
      <c r="O248" s="85"/>
      <c r="P248" s="214">
        <f>O248*H248</f>
        <v>0</v>
      </c>
      <c r="Q248" s="214">
        <v>0.0108</v>
      </c>
      <c r="R248" s="214">
        <f>Q248*H248</f>
        <v>0.18144000000000002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153</v>
      </c>
      <c r="AT248" s="216" t="s">
        <v>136</v>
      </c>
      <c r="AU248" s="216" t="s">
        <v>82</v>
      </c>
      <c r="AY248" s="18" t="s">
        <v>133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80</v>
      </c>
      <c r="BK248" s="217">
        <f>ROUND(I248*H248,2)</f>
        <v>0</v>
      </c>
      <c r="BL248" s="18" t="s">
        <v>153</v>
      </c>
      <c r="BM248" s="216" t="s">
        <v>331</v>
      </c>
    </row>
    <row r="249" spans="1:47" s="2" customFormat="1" ht="12">
      <c r="A249" s="39"/>
      <c r="B249" s="40"/>
      <c r="C249" s="41"/>
      <c r="D249" s="218" t="s">
        <v>143</v>
      </c>
      <c r="E249" s="41"/>
      <c r="F249" s="219" t="s">
        <v>332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143</v>
      </c>
      <c r="AU249" s="18" t="s">
        <v>82</v>
      </c>
    </row>
    <row r="250" spans="1:51" s="13" customFormat="1" ht="12">
      <c r="A250" s="13"/>
      <c r="B250" s="223"/>
      <c r="C250" s="224"/>
      <c r="D250" s="225" t="s">
        <v>145</v>
      </c>
      <c r="E250" s="226" t="s">
        <v>19</v>
      </c>
      <c r="F250" s="227" t="s">
        <v>333</v>
      </c>
      <c r="G250" s="224"/>
      <c r="H250" s="228">
        <v>2.55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145</v>
      </c>
      <c r="AU250" s="234" t="s">
        <v>82</v>
      </c>
      <c r="AV250" s="13" t="s">
        <v>82</v>
      </c>
      <c r="AW250" s="13" t="s">
        <v>33</v>
      </c>
      <c r="AX250" s="13" t="s">
        <v>72</v>
      </c>
      <c r="AY250" s="234" t="s">
        <v>133</v>
      </c>
    </row>
    <row r="251" spans="1:51" s="13" customFormat="1" ht="12">
      <c r="A251" s="13"/>
      <c r="B251" s="223"/>
      <c r="C251" s="224"/>
      <c r="D251" s="225" t="s">
        <v>145</v>
      </c>
      <c r="E251" s="226" t="s">
        <v>19</v>
      </c>
      <c r="F251" s="227" t="s">
        <v>334</v>
      </c>
      <c r="G251" s="224"/>
      <c r="H251" s="228">
        <v>14.25</v>
      </c>
      <c r="I251" s="229"/>
      <c r="J251" s="224"/>
      <c r="K251" s="224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145</v>
      </c>
      <c r="AU251" s="234" t="s">
        <v>82</v>
      </c>
      <c r="AV251" s="13" t="s">
        <v>82</v>
      </c>
      <c r="AW251" s="13" t="s">
        <v>33</v>
      </c>
      <c r="AX251" s="13" t="s">
        <v>72</v>
      </c>
      <c r="AY251" s="234" t="s">
        <v>133</v>
      </c>
    </row>
    <row r="252" spans="1:51" s="14" customFormat="1" ht="12">
      <c r="A252" s="14"/>
      <c r="B252" s="235"/>
      <c r="C252" s="236"/>
      <c r="D252" s="225" t="s">
        <v>145</v>
      </c>
      <c r="E252" s="237" t="s">
        <v>19</v>
      </c>
      <c r="F252" s="238" t="s">
        <v>150</v>
      </c>
      <c r="G252" s="236"/>
      <c r="H252" s="239">
        <v>16.8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145</v>
      </c>
      <c r="AU252" s="245" t="s">
        <v>82</v>
      </c>
      <c r="AV252" s="14" t="s">
        <v>141</v>
      </c>
      <c r="AW252" s="14" t="s">
        <v>33</v>
      </c>
      <c r="AX252" s="14" t="s">
        <v>80</v>
      </c>
      <c r="AY252" s="245" t="s">
        <v>133</v>
      </c>
    </row>
    <row r="253" spans="1:65" s="2" customFormat="1" ht="16.5" customHeight="1">
      <c r="A253" s="39"/>
      <c r="B253" s="40"/>
      <c r="C253" s="205" t="s">
        <v>335</v>
      </c>
      <c r="D253" s="205" t="s">
        <v>136</v>
      </c>
      <c r="E253" s="206" t="s">
        <v>336</v>
      </c>
      <c r="F253" s="207" t="s">
        <v>337</v>
      </c>
      <c r="G253" s="208" t="s">
        <v>139</v>
      </c>
      <c r="H253" s="209">
        <v>16.06</v>
      </c>
      <c r="I253" s="210"/>
      <c r="J253" s="211">
        <f>ROUND(I253*H253,2)</f>
        <v>0</v>
      </c>
      <c r="K253" s="207" t="s">
        <v>19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2E-05</v>
      </c>
      <c r="R253" s="214">
        <f>Q253*H253</f>
        <v>0.0003212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153</v>
      </c>
      <c r="AT253" s="216" t="s">
        <v>136</v>
      </c>
      <c r="AU253" s="216" t="s">
        <v>82</v>
      </c>
      <c r="AY253" s="18" t="s">
        <v>133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153</v>
      </c>
      <c r="BM253" s="216" t="s">
        <v>338</v>
      </c>
    </row>
    <row r="254" spans="1:51" s="13" customFormat="1" ht="12">
      <c r="A254" s="13"/>
      <c r="B254" s="223"/>
      <c r="C254" s="224"/>
      <c r="D254" s="225" t="s">
        <v>145</v>
      </c>
      <c r="E254" s="226" t="s">
        <v>19</v>
      </c>
      <c r="F254" s="227" t="s">
        <v>199</v>
      </c>
      <c r="G254" s="224"/>
      <c r="H254" s="228">
        <v>15.34</v>
      </c>
      <c r="I254" s="229"/>
      <c r="J254" s="224"/>
      <c r="K254" s="224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145</v>
      </c>
      <c r="AU254" s="234" t="s">
        <v>82</v>
      </c>
      <c r="AV254" s="13" t="s">
        <v>82</v>
      </c>
      <c r="AW254" s="13" t="s">
        <v>33</v>
      </c>
      <c r="AX254" s="13" t="s">
        <v>72</v>
      </c>
      <c r="AY254" s="234" t="s">
        <v>133</v>
      </c>
    </row>
    <row r="255" spans="1:51" s="13" customFormat="1" ht="12">
      <c r="A255" s="13"/>
      <c r="B255" s="223"/>
      <c r="C255" s="224"/>
      <c r="D255" s="225" t="s">
        <v>145</v>
      </c>
      <c r="E255" s="226" t="s">
        <v>19</v>
      </c>
      <c r="F255" s="227" t="s">
        <v>200</v>
      </c>
      <c r="G255" s="224"/>
      <c r="H255" s="228">
        <v>0.72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145</v>
      </c>
      <c r="AU255" s="234" t="s">
        <v>82</v>
      </c>
      <c r="AV255" s="13" t="s">
        <v>82</v>
      </c>
      <c r="AW255" s="13" t="s">
        <v>33</v>
      </c>
      <c r="AX255" s="13" t="s">
        <v>72</v>
      </c>
      <c r="AY255" s="234" t="s">
        <v>133</v>
      </c>
    </row>
    <row r="256" spans="1:51" s="14" customFormat="1" ht="12">
      <c r="A256" s="14"/>
      <c r="B256" s="235"/>
      <c r="C256" s="236"/>
      <c r="D256" s="225" t="s">
        <v>145</v>
      </c>
      <c r="E256" s="237" t="s">
        <v>19</v>
      </c>
      <c r="F256" s="238" t="s">
        <v>150</v>
      </c>
      <c r="G256" s="236"/>
      <c r="H256" s="239">
        <v>16.06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145</v>
      </c>
      <c r="AU256" s="245" t="s">
        <v>82</v>
      </c>
      <c r="AV256" s="14" t="s">
        <v>141</v>
      </c>
      <c r="AW256" s="14" t="s">
        <v>33</v>
      </c>
      <c r="AX256" s="14" t="s">
        <v>80</v>
      </c>
      <c r="AY256" s="245" t="s">
        <v>133</v>
      </c>
    </row>
    <row r="257" spans="1:65" s="2" customFormat="1" ht="21.75" customHeight="1">
      <c r="A257" s="39"/>
      <c r="B257" s="40"/>
      <c r="C257" s="205" t="s">
        <v>339</v>
      </c>
      <c r="D257" s="205" t="s">
        <v>136</v>
      </c>
      <c r="E257" s="206" t="s">
        <v>340</v>
      </c>
      <c r="F257" s="207" t="s">
        <v>341</v>
      </c>
      <c r="G257" s="208" t="s">
        <v>139</v>
      </c>
      <c r="H257" s="209">
        <v>279.416</v>
      </c>
      <c r="I257" s="210"/>
      <c r="J257" s="211">
        <f>ROUND(I257*H257,2)</f>
        <v>0</v>
      </c>
      <c r="K257" s="207" t="s">
        <v>140</v>
      </c>
      <c r="L257" s="45"/>
      <c r="M257" s="212" t="s">
        <v>19</v>
      </c>
      <c r="N257" s="213" t="s">
        <v>43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153</v>
      </c>
      <c r="AT257" s="216" t="s">
        <v>136</v>
      </c>
      <c r="AU257" s="216" t="s">
        <v>82</v>
      </c>
      <c r="AY257" s="18" t="s">
        <v>133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153</v>
      </c>
      <c r="BM257" s="216" t="s">
        <v>342</v>
      </c>
    </row>
    <row r="258" spans="1:47" s="2" customFormat="1" ht="12">
      <c r="A258" s="39"/>
      <c r="B258" s="40"/>
      <c r="C258" s="41"/>
      <c r="D258" s="218" t="s">
        <v>143</v>
      </c>
      <c r="E258" s="41"/>
      <c r="F258" s="219" t="s">
        <v>343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143</v>
      </c>
      <c r="AU258" s="18" t="s">
        <v>82</v>
      </c>
    </row>
    <row r="259" spans="1:51" s="13" customFormat="1" ht="12">
      <c r="A259" s="13"/>
      <c r="B259" s="223"/>
      <c r="C259" s="224"/>
      <c r="D259" s="225" t="s">
        <v>145</v>
      </c>
      <c r="E259" s="226" t="s">
        <v>19</v>
      </c>
      <c r="F259" s="227" t="s">
        <v>198</v>
      </c>
      <c r="G259" s="224"/>
      <c r="H259" s="228">
        <v>195.55</v>
      </c>
      <c r="I259" s="229"/>
      <c r="J259" s="224"/>
      <c r="K259" s="224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145</v>
      </c>
      <c r="AU259" s="234" t="s">
        <v>82</v>
      </c>
      <c r="AV259" s="13" t="s">
        <v>82</v>
      </c>
      <c r="AW259" s="13" t="s">
        <v>33</v>
      </c>
      <c r="AX259" s="13" t="s">
        <v>72</v>
      </c>
      <c r="AY259" s="234" t="s">
        <v>133</v>
      </c>
    </row>
    <row r="260" spans="1:51" s="13" customFormat="1" ht="12">
      <c r="A260" s="13"/>
      <c r="B260" s="223"/>
      <c r="C260" s="224"/>
      <c r="D260" s="225" t="s">
        <v>145</v>
      </c>
      <c r="E260" s="226" t="s">
        <v>19</v>
      </c>
      <c r="F260" s="227" t="s">
        <v>199</v>
      </c>
      <c r="G260" s="224"/>
      <c r="H260" s="228">
        <v>15.34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145</v>
      </c>
      <c r="AU260" s="234" t="s">
        <v>82</v>
      </c>
      <c r="AV260" s="13" t="s">
        <v>82</v>
      </c>
      <c r="AW260" s="13" t="s">
        <v>33</v>
      </c>
      <c r="AX260" s="13" t="s">
        <v>72</v>
      </c>
      <c r="AY260" s="234" t="s">
        <v>133</v>
      </c>
    </row>
    <row r="261" spans="1:51" s="13" customFormat="1" ht="12">
      <c r="A261" s="13"/>
      <c r="B261" s="223"/>
      <c r="C261" s="224"/>
      <c r="D261" s="225" t="s">
        <v>145</v>
      </c>
      <c r="E261" s="226" t="s">
        <v>19</v>
      </c>
      <c r="F261" s="227" t="s">
        <v>200</v>
      </c>
      <c r="G261" s="224"/>
      <c r="H261" s="228">
        <v>0.72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145</v>
      </c>
      <c r="AU261" s="234" t="s">
        <v>82</v>
      </c>
      <c r="AV261" s="13" t="s">
        <v>82</v>
      </c>
      <c r="AW261" s="13" t="s">
        <v>33</v>
      </c>
      <c r="AX261" s="13" t="s">
        <v>72</v>
      </c>
      <c r="AY261" s="234" t="s">
        <v>133</v>
      </c>
    </row>
    <row r="262" spans="1:51" s="13" customFormat="1" ht="12">
      <c r="A262" s="13"/>
      <c r="B262" s="223"/>
      <c r="C262" s="224"/>
      <c r="D262" s="225" t="s">
        <v>145</v>
      </c>
      <c r="E262" s="226" t="s">
        <v>19</v>
      </c>
      <c r="F262" s="227" t="s">
        <v>263</v>
      </c>
      <c r="G262" s="224"/>
      <c r="H262" s="228">
        <v>54.5</v>
      </c>
      <c r="I262" s="229"/>
      <c r="J262" s="224"/>
      <c r="K262" s="224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145</v>
      </c>
      <c r="AU262" s="234" t="s">
        <v>82</v>
      </c>
      <c r="AV262" s="13" t="s">
        <v>82</v>
      </c>
      <c r="AW262" s="13" t="s">
        <v>33</v>
      </c>
      <c r="AX262" s="13" t="s">
        <v>72</v>
      </c>
      <c r="AY262" s="234" t="s">
        <v>133</v>
      </c>
    </row>
    <row r="263" spans="1:51" s="14" customFormat="1" ht="12">
      <c r="A263" s="14"/>
      <c r="B263" s="235"/>
      <c r="C263" s="236"/>
      <c r="D263" s="225" t="s">
        <v>145</v>
      </c>
      <c r="E263" s="237" t="s">
        <v>19</v>
      </c>
      <c r="F263" s="238" t="s">
        <v>150</v>
      </c>
      <c r="G263" s="236"/>
      <c r="H263" s="239">
        <v>266.11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145</v>
      </c>
      <c r="AU263" s="245" t="s">
        <v>82</v>
      </c>
      <c r="AV263" s="14" t="s">
        <v>141</v>
      </c>
      <c r="AW263" s="14" t="s">
        <v>33</v>
      </c>
      <c r="AX263" s="14" t="s">
        <v>80</v>
      </c>
      <c r="AY263" s="245" t="s">
        <v>133</v>
      </c>
    </row>
    <row r="264" spans="1:51" s="13" customFormat="1" ht="12">
      <c r="A264" s="13"/>
      <c r="B264" s="223"/>
      <c r="C264" s="224"/>
      <c r="D264" s="225" t="s">
        <v>145</v>
      </c>
      <c r="E264" s="224"/>
      <c r="F264" s="227" t="s">
        <v>264</v>
      </c>
      <c r="G264" s="224"/>
      <c r="H264" s="228">
        <v>279.416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145</v>
      </c>
      <c r="AU264" s="234" t="s">
        <v>82</v>
      </c>
      <c r="AV264" s="13" t="s">
        <v>82</v>
      </c>
      <c r="AW264" s="13" t="s">
        <v>4</v>
      </c>
      <c r="AX264" s="13" t="s">
        <v>80</v>
      </c>
      <c r="AY264" s="234" t="s">
        <v>133</v>
      </c>
    </row>
    <row r="265" spans="1:65" s="2" customFormat="1" ht="16.5" customHeight="1">
      <c r="A265" s="39"/>
      <c r="B265" s="40"/>
      <c r="C265" s="257" t="s">
        <v>269</v>
      </c>
      <c r="D265" s="257" t="s">
        <v>266</v>
      </c>
      <c r="E265" s="258" t="s">
        <v>344</v>
      </c>
      <c r="F265" s="259" t="s">
        <v>345</v>
      </c>
      <c r="G265" s="260" t="s">
        <v>139</v>
      </c>
      <c r="H265" s="261">
        <v>322.726</v>
      </c>
      <c r="I265" s="262"/>
      <c r="J265" s="263">
        <f>ROUND(I265*H265,2)</f>
        <v>0</v>
      </c>
      <c r="K265" s="259" t="s">
        <v>140</v>
      </c>
      <c r="L265" s="264"/>
      <c r="M265" s="265" t="s">
        <v>19</v>
      </c>
      <c r="N265" s="266" t="s">
        <v>43</v>
      </c>
      <c r="O265" s="85"/>
      <c r="P265" s="214">
        <f>O265*H265</f>
        <v>0</v>
      </c>
      <c r="Q265" s="214">
        <v>0.0005</v>
      </c>
      <c r="R265" s="214">
        <f>Q265*H265</f>
        <v>0.161363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269</v>
      </c>
      <c r="AT265" s="216" t="s">
        <v>266</v>
      </c>
      <c r="AU265" s="216" t="s">
        <v>82</v>
      </c>
      <c r="AY265" s="18" t="s">
        <v>133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153</v>
      </c>
      <c r="BM265" s="216" t="s">
        <v>346</v>
      </c>
    </row>
    <row r="266" spans="1:51" s="13" customFormat="1" ht="12">
      <c r="A266" s="13"/>
      <c r="B266" s="223"/>
      <c r="C266" s="224"/>
      <c r="D266" s="225" t="s">
        <v>145</v>
      </c>
      <c r="E266" s="224"/>
      <c r="F266" s="227" t="s">
        <v>347</v>
      </c>
      <c r="G266" s="224"/>
      <c r="H266" s="228">
        <v>322.726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145</v>
      </c>
      <c r="AU266" s="234" t="s">
        <v>82</v>
      </c>
      <c r="AV266" s="13" t="s">
        <v>82</v>
      </c>
      <c r="AW266" s="13" t="s">
        <v>4</v>
      </c>
      <c r="AX266" s="13" t="s">
        <v>80</v>
      </c>
      <c r="AY266" s="234" t="s">
        <v>133</v>
      </c>
    </row>
    <row r="267" spans="1:65" s="2" customFormat="1" ht="24.15" customHeight="1">
      <c r="A267" s="39"/>
      <c r="B267" s="40"/>
      <c r="C267" s="205" t="s">
        <v>348</v>
      </c>
      <c r="D267" s="205" t="s">
        <v>136</v>
      </c>
      <c r="E267" s="206" t="s">
        <v>349</v>
      </c>
      <c r="F267" s="207" t="s">
        <v>350</v>
      </c>
      <c r="G267" s="208" t="s">
        <v>218</v>
      </c>
      <c r="H267" s="209">
        <v>1.481</v>
      </c>
      <c r="I267" s="210"/>
      <c r="J267" s="211">
        <f>ROUND(I267*H267,2)</f>
        <v>0</v>
      </c>
      <c r="K267" s="207" t="s">
        <v>140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153</v>
      </c>
      <c r="AT267" s="216" t="s">
        <v>136</v>
      </c>
      <c r="AU267" s="216" t="s">
        <v>82</v>
      </c>
      <c r="AY267" s="18" t="s">
        <v>133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153</v>
      </c>
      <c r="BM267" s="216" t="s">
        <v>351</v>
      </c>
    </row>
    <row r="268" spans="1:47" s="2" customFormat="1" ht="12">
      <c r="A268" s="39"/>
      <c r="B268" s="40"/>
      <c r="C268" s="41"/>
      <c r="D268" s="218" t="s">
        <v>143</v>
      </c>
      <c r="E268" s="41"/>
      <c r="F268" s="219" t="s">
        <v>352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143</v>
      </c>
      <c r="AU268" s="18" t="s">
        <v>82</v>
      </c>
    </row>
    <row r="269" spans="1:65" s="2" customFormat="1" ht="24.15" customHeight="1">
      <c r="A269" s="39"/>
      <c r="B269" s="40"/>
      <c r="C269" s="205" t="s">
        <v>353</v>
      </c>
      <c r="D269" s="205" t="s">
        <v>136</v>
      </c>
      <c r="E269" s="206" t="s">
        <v>354</v>
      </c>
      <c r="F269" s="207" t="s">
        <v>355</v>
      </c>
      <c r="G269" s="208" t="s">
        <v>218</v>
      </c>
      <c r="H269" s="209">
        <v>1.481</v>
      </c>
      <c r="I269" s="210"/>
      <c r="J269" s="211">
        <f>ROUND(I269*H269,2)</f>
        <v>0</v>
      </c>
      <c r="K269" s="207" t="s">
        <v>140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153</v>
      </c>
      <c r="AT269" s="216" t="s">
        <v>136</v>
      </c>
      <c r="AU269" s="216" t="s">
        <v>82</v>
      </c>
      <c r="AY269" s="18" t="s">
        <v>133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153</v>
      </c>
      <c r="BM269" s="216" t="s">
        <v>356</v>
      </c>
    </row>
    <row r="270" spans="1:47" s="2" customFormat="1" ht="12">
      <c r="A270" s="39"/>
      <c r="B270" s="40"/>
      <c r="C270" s="41"/>
      <c r="D270" s="218" t="s">
        <v>143</v>
      </c>
      <c r="E270" s="41"/>
      <c r="F270" s="219" t="s">
        <v>357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143</v>
      </c>
      <c r="AU270" s="18" t="s">
        <v>82</v>
      </c>
    </row>
    <row r="271" spans="1:63" s="12" customFormat="1" ht="22.8" customHeight="1">
      <c r="A271" s="12"/>
      <c r="B271" s="189"/>
      <c r="C271" s="190"/>
      <c r="D271" s="191" t="s">
        <v>71</v>
      </c>
      <c r="E271" s="203" t="s">
        <v>358</v>
      </c>
      <c r="F271" s="203" t="s">
        <v>359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SUM(P272:P274)</f>
        <v>0</v>
      </c>
      <c r="Q271" s="197"/>
      <c r="R271" s="198">
        <f>SUM(R272:R274)</f>
        <v>0.0113</v>
      </c>
      <c r="S271" s="197"/>
      <c r="T271" s="199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82</v>
      </c>
      <c r="AT271" s="201" t="s">
        <v>71</v>
      </c>
      <c r="AU271" s="201" t="s">
        <v>80</v>
      </c>
      <c r="AY271" s="200" t="s">
        <v>133</v>
      </c>
      <c r="BK271" s="202">
        <f>SUM(BK272:BK274)</f>
        <v>0</v>
      </c>
    </row>
    <row r="272" spans="1:65" s="2" customFormat="1" ht="24.15" customHeight="1">
      <c r="A272" s="39"/>
      <c r="B272" s="40"/>
      <c r="C272" s="205" t="s">
        <v>360</v>
      </c>
      <c r="D272" s="205" t="s">
        <v>136</v>
      </c>
      <c r="E272" s="206" t="s">
        <v>361</v>
      </c>
      <c r="F272" s="207" t="s">
        <v>362</v>
      </c>
      <c r="G272" s="208" t="s">
        <v>275</v>
      </c>
      <c r="H272" s="209">
        <v>5</v>
      </c>
      <c r="I272" s="210"/>
      <c r="J272" s="211">
        <f>ROUND(I272*H272,2)</f>
        <v>0</v>
      </c>
      <c r="K272" s="207" t="s">
        <v>140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153</v>
      </c>
      <c r="AT272" s="216" t="s">
        <v>136</v>
      </c>
      <c r="AU272" s="216" t="s">
        <v>82</v>
      </c>
      <c r="AY272" s="18" t="s">
        <v>133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153</v>
      </c>
      <c r="BM272" s="216" t="s">
        <v>363</v>
      </c>
    </row>
    <row r="273" spans="1:47" s="2" customFormat="1" ht="12">
      <c r="A273" s="39"/>
      <c r="B273" s="40"/>
      <c r="C273" s="41"/>
      <c r="D273" s="218" t="s">
        <v>143</v>
      </c>
      <c r="E273" s="41"/>
      <c r="F273" s="219" t="s">
        <v>364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143</v>
      </c>
      <c r="AU273" s="18" t="s">
        <v>82</v>
      </c>
    </row>
    <row r="274" spans="1:65" s="2" customFormat="1" ht="16.5" customHeight="1">
      <c r="A274" s="39"/>
      <c r="B274" s="40"/>
      <c r="C274" s="257" t="s">
        <v>365</v>
      </c>
      <c r="D274" s="257" t="s">
        <v>266</v>
      </c>
      <c r="E274" s="258" t="s">
        <v>366</v>
      </c>
      <c r="F274" s="259" t="s">
        <v>367</v>
      </c>
      <c r="G274" s="260" t="s">
        <v>275</v>
      </c>
      <c r="H274" s="261">
        <v>5</v>
      </c>
      <c r="I274" s="262"/>
      <c r="J274" s="263">
        <f>ROUND(I274*H274,2)</f>
        <v>0</v>
      </c>
      <c r="K274" s="259" t="s">
        <v>140</v>
      </c>
      <c r="L274" s="264"/>
      <c r="M274" s="265" t="s">
        <v>19</v>
      </c>
      <c r="N274" s="266" t="s">
        <v>43</v>
      </c>
      <c r="O274" s="85"/>
      <c r="P274" s="214">
        <f>O274*H274</f>
        <v>0</v>
      </c>
      <c r="Q274" s="214">
        <v>0.00226</v>
      </c>
      <c r="R274" s="214">
        <f>Q274*H274</f>
        <v>0.0113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269</v>
      </c>
      <c r="AT274" s="216" t="s">
        <v>266</v>
      </c>
      <c r="AU274" s="216" t="s">
        <v>82</v>
      </c>
      <c r="AY274" s="18" t="s">
        <v>133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80</v>
      </c>
      <c r="BK274" s="217">
        <f>ROUND(I274*H274,2)</f>
        <v>0</v>
      </c>
      <c r="BL274" s="18" t="s">
        <v>153</v>
      </c>
      <c r="BM274" s="216" t="s">
        <v>368</v>
      </c>
    </row>
    <row r="275" spans="1:63" s="12" customFormat="1" ht="22.8" customHeight="1">
      <c r="A275" s="12"/>
      <c r="B275" s="189"/>
      <c r="C275" s="190"/>
      <c r="D275" s="191" t="s">
        <v>71</v>
      </c>
      <c r="E275" s="203" t="s">
        <v>369</v>
      </c>
      <c r="F275" s="203" t="s">
        <v>370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SUM(P276:P283)</f>
        <v>0</v>
      </c>
      <c r="Q275" s="197"/>
      <c r="R275" s="198">
        <f>SUM(R276:R283)</f>
        <v>0</v>
      </c>
      <c r="S275" s="197"/>
      <c r="T275" s="199">
        <f>SUM(T276:T283)</f>
        <v>0.045540000000000004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82</v>
      </c>
      <c r="AT275" s="201" t="s">
        <v>71</v>
      </c>
      <c r="AU275" s="201" t="s">
        <v>80</v>
      </c>
      <c r="AY275" s="200" t="s">
        <v>133</v>
      </c>
      <c r="BK275" s="202">
        <f>SUM(BK276:BK283)</f>
        <v>0</v>
      </c>
    </row>
    <row r="276" spans="1:65" s="2" customFormat="1" ht="24.15" customHeight="1">
      <c r="A276" s="39"/>
      <c r="B276" s="40"/>
      <c r="C276" s="205" t="s">
        <v>371</v>
      </c>
      <c r="D276" s="205" t="s">
        <v>136</v>
      </c>
      <c r="E276" s="206" t="s">
        <v>372</v>
      </c>
      <c r="F276" s="207" t="s">
        <v>373</v>
      </c>
      <c r="G276" s="208" t="s">
        <v>179</v>
      </c>
      <c r="H276" s="209">
        <v>91.85</v>
      </c>
      <c r="I276" s="210"/>
      <c r="J276" s="211">
        <f>ROUND(I276*H276,2)</f>
        <v>0</v>
      </c>
      <c r="K276" s="207" t="s">
        <v>140</v>
      </c>
      <c r="L276" s="45"/>
      <c r="M276" s="212" t="s">
        <v>19</v>
      </c>
      <c r="N276" s="213" t="s">
        <v>43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0.0004</v>
      </c>
      <c r="T276" s="215">
        <f>S276*H276</f>
        <v>0.03674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153</v>
      </c>
      <c r="AT276" s="216" t="s">
        <v>136</v>
      </c>
      <c r="AU276" s="216" t="s">
        <v>82</v>
      </c>
      <c r="AY276" s="18" t="s">
        <v>133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153</v>
      </c>
      <c r="BM276" s="216" t="s">
        <v>374</v>
      </c>
    </row>
    <row r="277" spans="1:47" s="2" customFormat="1" ht="12">
      <c r="A277" s="39"/>
      <c r="B277" s="40"/>
      <c r="C277" s="41"/>
      <c r="D277" s="218" t="s">
        <v>143</v>
      </c>
      <c r="E277" s="41"/>
      <c r="F277" s="219" t="s">
        <v>375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143</v>
      </c>
      <c r="AU277" s="18" t="s">
        <v>82</v>
      </c>
    </row>
    <row r="278" spans="1:51" s="13" customFormat="1" ht="12">
      <c r="A278" s="13"/>
      <c r="B278" s="223"/>
      <c r="C278" s="224"/>
      <c r="D278" s="225" t="s">
        <v>145</v>
      </c>
      <c r="E278" s="226" t="s">
        <v>19</v>
      </c>
      <c r="F278" s="227" t="s">
        <v>376</v>
      </c>
      <c r="G278" s="224"/>
      <c r="H278" s="228">
        <v>83.5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145</v>
      </c>
      <c r="AU278" s="234" t="s">
        <v>82</v>
      </c>
      <c r="AV278" s="13" t="s">
        <v>82</v>
      </c>
      <c r="AW278" s="13" t="s">
        <v>33</v>
      </c>
      <c r="AX278" s="13" t="s">
        <v>80</v>
      </c>
      <c r="AY278" s="234" t="s">
        <v>133</v>
      </c>
    </row>
    <row r="279" spans="1:51" s="13" customFormat="1" ht="12">
      <c r="A279" s="13"/>
      <c r="B279" s="223"/>
      <c r="C279" s="224"/>
      <c r="D279" s="225" t="s">
        <v>145</v>
      </c>
      <c r="E279" s="224"/>
      <c r="F279" s="227" t="s">
        <v>377</v>
      </c>
      <c r="G279" s="224"/>
      <c r="H279" s="228">
        <v>91.85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145</v>
      </c>
      <c r="AU279" s="234" t="s">
        <v>82</v>
      </c>
      <c r="AV279" s="13" t="s">
        <v>82</v>
      </c>
      <c r="AW279" s="13" t="s">
        <v>4</v>
      </c>
      <c r="AX279" s="13" t="s">
        <v>80</v>
      </c>
      <c r="AY279" s="234" t="s">
        <v>133</v>
      </c>
    </row>
    <row r="280" spans="1:65" s="2" customFormat="1" ht="24.15" customHeight="1">
      <c r="A280" s="39"/>
      <c r="B280" s="40"/>
      <c r="C280" s="205" t="s">
        <v>378</v>
      </c>
      <c r="D280" s="205" t="s">
        <v>136</v>
      </c>
      <c r="E280" s="206" t="s">
        <v>379</v>
      </c>
      <c r="F280" s="207" t="s">
        <v>380</v>
      </c>
      <c r="G280" s="208" t="s">
        <v>179</v>
      </c>
      <c r="H280" s="209">
        <v>22</v>
      </c>
      <c r="I280" s="210"/>
      <c r="J280" s="211">
        <f>ROUND(I280*H280,2)</f>
        <v>0</v>
      </c>
      <c r="K280" s="207" t="s">
        <v>140</v>
      </c>
      <c r="L280" s="45"/>
      <c r="M280" s="212" t="s">
        <v>19</v>
      </c>
      <c r="N280" s="213" t="s">
        <v>43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0.0004</v>
      </c>
      <c r="T280" s="215">
        <f>S280*H280</f>
        <v>0.0088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153</v>
      </c>
      <c r="AT280" s="216" t="s">
        <v>136</v>
      </c>
      <c r="AU280" s="216" t="s">
        <v>82</v>
      </c>
      <c r="AY280" s="18" t="s">
        <v>133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80</v>
      </c>
      <c r="BK280" s="217">
        <f>ROUND(I280*H280,2)</f>
        <v>0</v>
      </c>
      <c r="BL280" s="18" t="s">
        <v>153</v>
      </c>
      <c r="BM280" s="216" t="s">
        <v>381</v>
      </c>
    </row>
    <row r="281" spans="1:47" s="2" customFormat="1" ht="12">
      <c r="A281" s="39"/>
      <c r="B281" s="40"/>
      <c r="C281" s="41"/>
      <c r="D281" s="218" t="s">
        <v>143</v>
      </c>
      <c r="E281" s="41"/>
      <c r="F281" s="219" t="s">
        <v>382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143</v>
      </c>
      <c r="AU281" s="18" t="s">
        <v>82</v>
      </c>
    </row>
    <row r="282" spans="1:51" s="13" customFormat="1" ht="12">
      <c r="A282" s="13"/>
      <c r="B282" s="223"/>
      <c r="C282" s="224"/>
      <c r="D282" s="225" t="s">
        <v>145</v>
      </c>
      <c r="E282" s="226" t="s">
        <v>19</v>
      </c>
      <c r="F282" s="227" t="s">
        <v>383</v>
      </c>
      <c r="G282" s="224"/>
      <c r="H282" s="228">
        <v>20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145</v>
      </c>
      <c r="AU282" s="234" t="s">
        <v>82</v>
      </c>
      <c r="AV282" s="13" t="s">
        <v>82</v>
      </c>
      <c r="AW282" s="13" t="s">
        <v>33</v>
      </c>
      <c r="AX282" s="13" t="s">
        <v>80</v>
      </c>
      <c r="AY282" s="234" t="s">
        <v>133</v>
      </c>
    </row>
    <row r="283" spans="1:51" s="13" customFormat="1" ht="12">
      <c r="A283" s="13"/>
      <c r="B283" s="223"/>
      <c r="C283" s="224"/>
      <c r="D283" s="225" t="s">
        <v>145</v>
      </c>
      <c r="E283" s="224"/>
      <c r="F283" s="227" t="s">
        <v>384</v>
      </c>
      <c r="G283" s="224"/>
      <c r="H283" s="228">
        <v>22</v>
      </c>
      <c r="I283" s="229"/>
      <c r="J283" s="224"/>
      <c r="K283" s="224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145</v>
      </c>
      <c r="AU283" s="234" t="s">
        <v>82</v>
      </c>
      <c r="AV283" s="13" t="s">
        <v>82</v>
      </c>
      <c r="AW283" s="13" t="s">
        <v>4</v>
      </c>
      <c r="AX283" s="13" t="s">
        <v>80</v>
      </c>
      <c r="AY283" s="234" t="s">
        <v>133</v>
      </c>
    </row>
    <row r="284" spans="1:63" s="12" customFormat="1" ht="22.8" customHeight="1">
      <c r="A284" s="12"/>
      <c r="B284" s="189"/>
      <c r="C284" s="190"/>
      <c r="D284" s="191" t="s">
        <v>71</v>
      </c>
      <c r="E284" s="203" t="s">
        <v>385</v>
      </c>
      <c r="F284" s="203" t="s">
        <v>386</v>
      </c>
      <c r="G284" s="190"/>
      <c r="H284" s="190"/>
      <c r="I284" s="193"/>
      <c r="J284" s="204">
        <f>BK284</f>
        <v>0</v>
      </c>
      <c r="K284" s="190"/>
      <c r="L284" s="195"/>
      <c r="M284" s="196"/>
      <c r="N284" s="197"/>
      <c r="O284" s="197"/>
      <c r="P284" s="198">
        <f>SUM(P285:P287)</f>
        <v>0</v>
      </c>
      <c r="Q284" s="197"/>
      <c r="R284" s="198">
        <f>SUM(R285:R287)</f>
        <v>0</v>
      </c>
      <c r="S284" s="197"/>
      <c r="T284" s="199">
        <f>SUM(T285:T287)</f>
        <v>0.016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0" t="s">
        <v>82</v>
      </c>
      <c r="AT284" s="201" t="s">
        <v>71</v>
      </c>
      <c r="AU284" s="201" t="s">
        <v>80</v>
      </c>
      <c r="AY284" s="200" t="s">
        <v>133</v>
      </c>
      <c r="BK284" s="202">
        <f>SUM(BK285:BK287)</f>
        <v>0</v>
      </c>
    </row>
    <row r="285" spans="1:65" s="2" customFormat="1" ht="16.5" customHeight="1">
      <c r="A285" s="39"/>
      <c r="B285" s="40"/>
      <c r="C285" s="205" t="s">
        <v>387</v>
      </c>
      <c r="D285" s="205" t="s">
        <v>136</v>
      </c>
      <c r="E285" s="206" t="s">
        <v>388</v>
      </c>
      <c r="F285" s="207" t="s">
        <v>389</v>
      </c>
      <c r="G285" s="208" t="s">
        <v>275</v>
      </c>
      <c r="H285" s="209">
        <v>1</v>
      </c>
      <c r="I285" s="210"/>
      <c r="J285" s="211">
        <f>ROUND(I285*H285,2)</f>
        <v>0</v>
      </c>
      <c r="K285" s="207" t="s">
        <v>140</v>
      </c>
      <c r="L285" s="45"/>
      <c r="M285" s="212" t="s">
        <v>19</v>
      </c>
      <c r="N285" s="213" t="s">
        <v>43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0.016</v>
      </c>
      <c r="T285" s="215">
        <f>S285*H285</f>
        <v>0.016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153</v>
      </c>
      <c r="AT285" s="216" t="s">
        <v>136</v>
      </c>
      <c r="AU285" s="216" t="s">
        <v>82</v>
      </c>
      <c r="AY285" s="18" t="s">
        <v>133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80</v>
      </c>
      <c r="BK285" s="217">
        <f>ROUND(I285*H285,2)</f>
        <v>0</v>
      </c>
      <c r="BL285" s="18" t="s">
        <v>153</v>
      </c>
      <c r="BM285" s="216" t="s">
        <v>390</v>
      </c>
    </row>
    <row r="286" spans="1:47" s="2" customFormat="1" ht="12">
      <c r="A286" s="39"/>
      <c r="B286" s="40"/>
      <c r="C286" s="41"/>
      <c r="D286" s="218" t="s">
        <v>143</v>
      </c>
      <c r="E286" s="41"/>
      <c r="F286" s="219" t="s">
        <v>391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143</v>
      </c>
      <c r="AU286" s="18" t="s">
        <v>82</v>
      </c>
    </row>
    <row r="287" spans="1:51" s="13" customFormat="1" ht="12">
      <c r="A287" s="13"/>
      <c r="B287" s="223"/>
      <c r="C287" s="224"/>
      <c r="D287" s="225" t="s">
        <v>145</v>
      </c>
      <c r="E287" s="226" t="s">
        <v>19</v>
      </c>
      <c r="F287" s="227" t="s">
        <v>80</v>
      </c>
      <c r="G287" s="224"/>
      <c r="H287" s="228">
        <v>1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145</v>
      </c>
      <c r="AU287" s="234" t="s">
        <v>82</v>
      </c>
      <c r="AV287" s="13" t="s">
        <v>82</v>
      </c>
      <c r="AW287" s="13" t="s">
        <v>33</v>
      </c>
      <c r="AX287" s="13" t="s">
        <v>80</v>
      </c>
      <c r="AY287" s="234" t="s">
        <v>133</v>
      </c>
    </row>
    <row r="288" spans="1:63" s="12" customFormat="1" ht="22.8" customHeight="1">
      <c r="A288" s="12"/>
      <c r="B288" s="189"/>
      <c r="C288" s="190"/>
      <c r="D288" s="191" t="s">
        <v>71</v>
      </c>
      <c r="E288" s="203" t="s">
        <v>392</v>
      </c>
      <c r="F288" s="203" t="s">
        <v>393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SUM(P289:P324)</f>
        <v>0</v>
      </c>
      <c r="Q288" s="197"/>
      <c r="R288" s="198">
        <f>SUM(R289:R324)</f>
        <v>4.61192614</v>
      </c>
      <c r="S288" s="197"/>
      <c r="T288" s="199">
        <f>SUM(T289:T324)</f>
        <v>3.798075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82</v>
      </c>
      <c r="AT288" s="201" t="s">
        <v>71</v>
      </c>
      <c r="AU288" s="201" t="s">
        <v>80</v>
      </c>
      <c r="AY288" s="200" t="s">
        <v>133</v>
      </c>
      <c r="BK288" s="202">
        <f>SUM(BK289:BK324)</f>
        <v>0</v>
      </c>
    </row>
    <row r="289" spans="1:65" s="2" customFormat="1" ht="24.15" customHeight="1">
      <c r="A289" s="39"/>
      <c r="B289" s="40"/>
      <c r="C289" s="205" t="s">
        <v>394</v>
      </c>
      <c r="D289" s="205" t="s">
        <v>136</v>
      </c>
      <c r="E289" s="206" t="s">
        <v>395</v>
      </c>
      <c r="F289" s="207" t="s">
        <v>396</v>
      </c>
      <c r="G289" s="208" t="s">
        <v>397</v>
      </c>
      <c r="H289" s="209">
        <v>1.73</v>
      </c>
      <c r="I289" s="210"/>
      <c r="J289" s="211">
        <f>ROUND(I289*H289,2)</f>
        <v>0</v>
      </c>
      <c r="K289" s="207" t="s">
        <v>140</v>
      </c>
      <c r="L289" s="45"/>
      <c r="M289" s="212" t="s">
        <v>19</v>
      </c>
      <c r="N289" s="213" t="s">
        <v>43</v>
      </c>
      <c r="O289" s="85"/>
      <c r="P289" s="214">
        <f>O289*H289</f>
        <v>0</v>
      </c>
      <c r="Q289" s="214">
        <v>0.00189</v>
      </c>
      <c r="R289" s="214">
        <f>Q289*H289</f>
        <v>0.0032697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153</v>
      </c>
      <c r="AT289" s="216" t="s">
        <v>136</v>
      </c>
      <c r="AU289" s="216" t="s">
        <v>82</v>
      </c>
      <c r="AY289" s="18" t="s">
        <v>133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80</v>
      </c>
      <c r="BK289" s="217">
        <f>ROUND(I289*H289,2)</f>
        <v>0</v>
      </c>
      <c r="BL289" s="18" t="s">
        <v>153</v>
      </c>
      <c r="BM289" s="216" t="s">
        <v>398</v>
      </c>
    </row>
    <row r="290" spans="1:47" s="2" customFormat="1" ht="12">
      <c r="A290" s="39"/>
      <c r="B290" s="40"/>
      <c r="C290" s="41"/>
      <c r="D290" s="218" t="s">
        <v>143</v>
      </c>
      <c r="E290" s="41"/>
      <c r="F290" s="219" t="s">
        <v>399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143</v>
      </c>
      <c r="AU290" s="18" t="s">
        <v>82</v>
      </c>
    </row>
    <row r="291" spans="1:51" s="13" customFormat="1" ht="12">
      <c r="A291" s="13"/>
      <c r="B291" s="223"/>
      <c r="C291" s="224"/>
      <c r="D291" s="225" t="s">
        <v>145</v>
      </c>
      <c r="E291" s="226" t="s">
        <v>19</v>
      </c>
      <c r="F291" s="227" t="s">
        <v>400</v>
      </c>
      <c r="G291" s="224"/>
      <c r="H291" s="228">
        <v>1.73</v>
      </c>
      <c r="I291" s="229"/>
      <c r="J291" s="224"/>
      <c r="K291" s="224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145</v>
      </c>
      <c r="AU291" s="234" t="s">
        <v>82</v>
      </c>
      <c r="AV291" s="13" t="s">
        <v>82</v>
      </c>
      <c r="AW291" s="13" t="s">
        <v>33</v>
      </c>
      <c r="AX291" s="13" t="s">
        <v>80</v>
      </c>
      <c r="AY291" s="234" t="s">
        <v>133</v>
      </c>
    </row>
    <row r="292" spans="1:65" s="2" customFormat="1" ht="24.15" customHeight="1">
      <c r="A292" s="39"/>
      <c r="B292" s="40"/>
      <c r="C292" s="205" t="s">
        <v>401</v>
      </c>
      <c r="D292" s="205" t="s">
        <v>136</v>
      </c>
      <c r="E292" s="206" t="s">
        <v>402</v>
      </c>
      <c r="F292" s="207" t="s">
        <v>403</v>
      </c>
      <c r="G292" s="208" t="s">
        <v>139</v>
      </c>
      <c r="H292" s="209">
        <v>205.328</v>
      </c>
      <c r="I292" s="210"/>
      <c r="J292" s="211">
        <f>ROUND(I292*H292,2)</f>
        <v>0</v>
      </c>
      <c r="K292" s="207" t="s">
        <v>140</v>
      </c>
      <c r="L292" s="45"/>
      <c r="M292" s="212" t="s">
        <v>19</v>
      </c>
      <c r="N292" s="213" t="s">
        <v>43</v>
      </c>
      <c r="O292" s="85"/>
      <c r="P292" s="214">
        <f>O292*H292</f>
        <v>0</v>
      </c>
      <c r="Q292" s="214">
        <v>0.01423</v>
      </c>
      <c r="R292" s="214">
        <f>Q292*H292</f>
        <v>2.92181744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141</v>
      </c>
      <c r="AT292" s="216" t="s">
        <v>136</v>
      </c>
      <c r="AU292" s="216" t="s">
        <v>82</v>
      </c>
      <c r="AY292" s="18" t="s">
        <v>133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141</v>
      </c>
      <c r="BM292" s="216" t="s">
        <v>404</v>
      </c>
    </row>
    <row r="293" spans="1:47" s="2" customFormat="1" ht="12">
      <c r="A293" s="39"/>
      <c r="B293" s="40"/>
      <c r="C293" s="41"/>
      <c r="D293" s="218" t="s">
        <v>143</v>
      </c>
      <c r="E293" s="41"/>
      <c r="F293" s="219" t="s">
        <v>405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143</v>
      </c>
      <c r="AU293" s="18" t="s">
        <v>82</v>
      </c>
    </row>
    <row r="294" spans="1:51" s="13" customFormat="1" ht="12">
      <c r="A294" s="13"/>
      <c r="B294" s="223"/>
      <c r="C294" s="224"/>
      <c r="D294" s="225" t="s">
        <v>145</v>
      </c>
      <c r="E294" s="226" t="s">
        <v>19</v>
      </c>
      <c r="F294" s="227" t="s">
        <v>198</v>
      </c>
      <c r="G294" s="224"/>
      <c r="H294" s="228">
        <v>195.55</v>
      </c>
      <c r="I294" s="229"/>
      <c r="J294" s="224"/>
      <c r="K294" s="224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145</v>
      </c>
      <c r="AU294" s="234" t="s">
        <v>82</v>
      </c>
      <c r="AV294" s="13" t="s">
        <v>82</v>
      </c>
      <c r="AW294" s="13" t="s">
        <v>33</v>
      </c>
      <c r="AX294" s="13" t="s">
        <v>80</v>
      </c>
      <c r="AY294" s="234" t="s">
        <v>133</v>
      </c>
    </row>
    <row r="295" spans="1:51" s="13" customFormat="1" ht="12">
      <c r="A295" s="13"/>
      <c r="B295" s="223"/>
      <c r="C295" s="224"/>
      <c r="D295" s="225" t="s">
        <v>145</v>
      </c>
      <c r="E295" s="224"/>
      <c r="F295" s="227" t="s">
        <v>406</v>
      </c>
      <c r="G295" s="224"/>
      <c r="H295" s="228">
        <v>205.328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145</v>
      </c>
      <c r="AU295" s="234" t="s">
        <v>82</v>
      </c>
      <c r="AV295" s="13" t="s">
        <v>82</v>
      </c>
      <c r="AW295" s="13" t="s">
        <v>4</v>
      </c>
      <c r="AX295" s="13" t="s">
        <v>80</v>
      </c>
      <c r="AY295" s="234" t="s">
        <v>133</v>
      </c>
    </row>
    <row r="296" spans="1:65" s="2" customFormat="1" ht="24.15" customHeight="1">
      <c r="A296" s="39"/>
      <c r="B296" s="40"/>
      <c r="C296" s="205" t="s">
        <v>407</v>
      </c>
      <c r="D296" s="205" t="s">
        <v>136</v>
      </c>
      <c r="E296" s="206" t="s">
        <v>833</v>
      </c>
      <c r="F296" s="207" t="s">
        <v>834</v>
      </c>
      <c r="G296" s="208" t="s">
        <v>139</v>
      </c>
      <c r="H296" s="209">
        <v>54.5</v>
      </c>
      <c r="I296" s="210"/>
      <c r="J296" s="211">
        <f>ROUND(I296*H296,2)</f>
        <v>0</v>
      </c>
      <c r="K296" s="207" t="s">
        <v>140</v>
      </c>
      <c r="L296" s="45"/>
      <c r="M296" s="212" t="s">
        <v>19</v>
      </c>
      <c r="N296" s="213" t="s">
        <v>43</v>
      </c>
      <c r="O296" s="85"/>
      <c r="P296" s="214">
        <f>O296*H296</f>
        <v>0</v>
      </c>
      <c r="Q296" s="214">
        <v>0.01434</v>
      </c>
      <c r="R296" s="214">
        <f>Q296*H296</f>
        <v>0.7815300000000001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153</v>
      </c>
      <c r="AT296" s="216" t="s">
        <v>136</v>
      </c>
      <c r="AU296" s="216" t="s">
        <v>82</v>
      </c>
      <c r="AY296" s="18" t="s">
        <v>133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80</v>
      </c>
      <c r="BK296" s="217">
        <f>ROUND(I296*H296,2)</f>
        <v>0</v>
      </c>
      <c r="BL296" s="18" t="s">
        <v>153</v>
      </c>
      <c r="BM296" s="216" t="s">
        <v>835</v>
      </c>
    </row>
    <row r="297" spans="1:47" s="2" customFormat="1" ht="12">
      <c r="A297" s="39"/>
      <c r="B297" s="40"/>
      <c r="C297" s="41"/>
      <c r="D297" s="218" t="s">
        <v>143</v>
      </c>
      <c r="E297" s="41"/>
      <c r="F297" s="219" t="s">
        <v>836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143</v>
      </c>
      <c r="AU297" s="18" t="s">
        <v>82</v>
      </c>
    </row>
    <row r="298" spans="1:51" s="13" customFormat="1" ht="12">
      <c r="A298" s="13"/>
      <c r="B298" s="223"/>
      <c r="C298" s="224"/>
      <c r="D298" s="225" t="s">
        <v>145</v>
      </c>
      <c r="E298" s="226" t="s">
        <v>19</v>
      </c>
      <c r="F298" s="227" t="s">
        <v>263</v>
      </c>
      <c r="G298" s="224"/>
      <c r="H298" s="228">
        <v>54.5</v>
      </c>
      <c r="I298" s="229"/>
      <c r="J298" s="224"/>
      <c r="K298" s="224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145</v>
      </c>
      <c r="AU298" s="234" t="s">
        <v>82</v>
      </c>
      <c r="AV298" s="13" t="s">
        <v>82</v>
      </c>
      <c r="AW298" s="13" t="s">
        <v>33</v>
      </c>
      <c r="AX298" s="13" t="s">
        <v>80</v>
      </c>
      <c r="AY298" s="234" t="s">
        <v>133</v>
      </c>
    </row>
    <row r="299" spans="1:65" s="2" customFormat="1" ht="24.15" customHeight="1">
      <c r="A299" s="39"/>
      <c r="B299" s="40"/>
      <c r="C299" s="205" t="s">
        <v>411</v>
      </c>
      <c r="D299" s="205" t="s">
        <v>136</v>
      </c>
      <c r="E299" s="206" t="s">
        <v>412</v>
      </c>
      <c r="F299" s="207" t="s">
        <v>413</v>
      </c>
      <c r="G299" s="208" t="s">
        <v>139</v>
      </c>
      <c r="H299" s="209">
        <v>57.655</v>
      </c>
      <c r="I299" s="210"/>
      <c r="J299" s="211">
        <f>ROUND(I299*H299,2)</f>
        <v>0</v>
      </c>
      <c r="K299" s="207" t="s">
        <v>140</v>
      </c>
      <c r="L299" s="45"/>
      <c r="M299" s="212" t="s">
        <v>19</v>
      </c>
      <c r="N299" s="213" t="s">
        <v>43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153</v>
      </c>
      <c r="AT299" s="216" t="s">
        <v>136</v>
      </c>
      <c r="AU299" s="216" t="s">
        <v>82</v>
      </c>
      <c r="AY299" s="18" t="s">
        <v>133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80</v>
      </c>
      <c r="BK299" s="217">
        <f>ROUND(I299*H299,2)</f>
        <v>0</v>
      </c>
      <c r="BL299" s="18" t="s">
        <v>153</v>
      </c>
      <c r="BM299" s="216" t="s">
        <v>414</v>
      </c>
    </row>
    <row r="300" spans="1:47" s="2" customFormat="1" ht="12">
      <c r="A300" s="39"/>
      <c r="B300" s="40"/>
      <c r="C300" s="41"/>
      <c r="D300" s="218" t="s">
        <v>143</v>
      </c>
      <c r="E300" s="41"/>
      <c r="F300" s="219" t="s">
        <v>415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143</v>
      </c>
      <c r="AU300" s="18" t="s">
        <v>82</v>
      </c>
    </row>
    <row r="301" spans="1:51" s="13" customFormat="1" ht="12">
      <c r="A301" s="13"/>
      <c r="B301" s="223"/>
      <c r="C301" s="224"/>
      <c r="D301" s="225" t="s">
        <v>145</v>
      </c>
      <c r="E301" s="226" t="s">
        <v>19</v>
      </c>
      <c r="F301" s="227" t="s">
        <v>416</v>
      </c>
      <c r="G301" s="224"/>
      <c r="H301" s="228">
        <v>15.05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145</v>
      </c>
      <c r="AU301" s="234" t="s">
        <v>82</v>
      </c>
      <c r="AV301" s="13" t="s">
        <v>82</v>
      </c>
      <c r="AW301" s="13" t="s">
        <v>33</v>
      </c>
      <c r="AX301" s="13" t="s">
        <v>72</v>
      </c>
      <c r="AY301" s="234" t="s">
        <v>133</v>
      </c>
    </row>
    <row r="302" spans="1:51" s="13" customFormat="1" ht="12">
      <c r="A302" s="13"/>
      <c r="B302" s="223"/>
      <c r="C302" s="224"/>
      <c r="D302" s="225" t="s">
        <v>145</v>
      </c>
      <c r="E302" s="226" t="s">
        <v>19</v>
      </c>
      <c r="F302" s="227" t="s">
        <v>417</v>
      </c>
      <c r="G302" s="224"/>
      <c r="H302" s="228">
        <v>16.53</v>
      </c>
      <c r="I302" s="229"/>
      <c r="J302" s="224"/>
      <c r="K302" s="224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145</v>
      </c>
      <c r="AU302" s="234" t="s">
        <v>82</v>
      </c>
      <c r="AV302" s="13" t="s">
        <v>82</v>
      </c>
      <c r="AW302" s="13" t="s">
        <v>33</v>
      </c>
      <c r="AX302" s="13" t="s">
        <v>72</v>
      </c>
      <c r="AY302" s="234" t="s">
        <v>133</v>
      </c>
    </row>
    <row r="303" spans="1:51" s="13" customFormat="1" ht="12">
      <c r="A303" s="13"/>
      <c r="B303" s="223"/>
      <c r="C303" s="224"/>
      <c r="D303" s="225" t="s">
        <v>145</v>
      </c>
      <c r="E303" s="226" t="s">
        <v>19</v>
      </c>
      <c r="F303" s="227" t="s">
        <v>418</v>
      </c>
      <c r="G303" s="224"/>
      <c r="H303" s="228">
        <v>14.625</v>
      </c>
      <c r="I303" s="229"/>
      <c r="J303" s="224"/>
      <c r="K303" s="224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145</v>
      </c>
      <c r="AU303" s="234" t="s">
        <v>82</v>
      </c>
      <c r="AV303" s="13" t="s">
        <v>82</v>
      </c>
      <c r="AW303" s="13" t="s">
        <v>33</v>
      </c>
      <c r="AX303" s="13" t="s">
        <v>72</v>
      </c>
      <c r="AY303" s="234" t="s">
        <v>133</v>
      </c>
    </row>
    <row r="304" spans="1:51" s="13" customFormat="1" ht="12">
      <c r="A304" s="13"/>
      <c r="B304" s="223"/>
      <c r="C304" s="224"/>
      <c r="D304" s="225" t="s">
        <v>145</v>
      </c>
      <c r="E304" s="226" t="s">
        <v>19</v>
      </c>
      <c r="F304" s="227" t="s">
        <v>419</v>
      </c>
      <c r="G304" s="224"/>
      <c r="H304" s="228">
        <v>11.45</v>
      </c>
      <c r="I304" s="229"/>
      <c r="J304" s="224"/>
      <c r="K304" s="224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145</v>
      </c>
      <c r="AU304" s="234" t="s">
        <v>82</v>
      </c>
      <c r="AV304" s="13" t="s">
        <v>82</v>
      </c>
      <c r="AW304" s="13" t="s">
        <v>33</v>
      </c>
      <c r="AX304" s="13" t="s">
        <v>72</v>
      </c>
      <c r="AY304" s="234" t="s">
        <v>133</v>
      </c>
    </row>
    <row r="305" spans="1:51" s="15" customFormat="1" ht="12">
      <c r="A305" s="15"/>
      <c r="B305" s="246"/>
      <c r="C305" s="247"/>
      <c r="D305" s="225" t="s">
        <v>145</v>
      </c>
      <c r="E305" s="248" t="s">
        <v>19</v>
      </c>
      <c r="F305" s="249" t="s">
        <v>420</v>
      </c>
      <c r="G305" s="247"/>
      <c r="H305" s="250">
        <v>57.655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6" t="s">
        <v>145</v>
      </c>
      <c r="AU305" s="256" t="s">
        <v>82</v>
      </c>
      <c r="AV305" s="15" t="s">
        <v>157</v>
      </c>
      <c r="AW305" s="15" t="s">
        <v>33</v>
      </c>
      <c r="AX305" s="15" t="s">
        <v>80</v>
      </c>
      <c r="AY305" s="256" t="s">
        <v>133</v>
      </c>
    </row>
    <row r="306" spans="1:65" s="2" customFormat="1" ht="16.5" customHeight="1">
      <c r="A306" s="39"/>
      <c r="B306" s="40"/>
      <c r="C306" s="257" t="s">
        <v>421</v>
      </c>
      <c r="D306" s="257" t="s">
        <v>266</v>
      </c>
      <c r="E306" s="258" t="s">
        <v>422</v>
      </c>
      <c r="F306" s="259" t="s">
        <v>423</v>
      </c>
      <c r="G306" s="260" t="s">
        <v>397</v>
      </c>
      <c r="H306" s="261">
        <v>1.73</v>
      </c>
      <c r="I306" s="262"/>
      <c r="J306" s="263">
        <f>ROUND(I306*H306,2)</f>
        <v>0</v>
      </c>
      <c r="K306" s="259" t="s">
        <v>140</v>
      </c>
      <c r="L306" s="264"/>
      <c r="M306" s="265" t="s">
        <v>19</v>
      </c>
      <c r="N306" s="266" t="s">
        <v>43</v>
      </c>
      <c r="O306" s="85"/>
      <c r="P306" s="214">
        <f>O306*H306</f>
        <v>0</v>
      </c>
      <c r="Q306" s="214">
        <v>0.5</v>
      </c>
      <c r="R306" s="214">
        <f>Q306*H306</f>
        <v>0.865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269</v>
      </c>
      <c r="AT306" s="216" t="s">
        <v>266</v>
      </c>
      <c r="AU306" s="216" t="s">
        <v>82</v>
      </c>
      <c r="AY306" s="18" t="s">
        <v>133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80</v>
      </c>
      <c r="BK306" s="217">
        <f>ROUND(I306*H306,2)</f>
        <v>0</v>
      </c>
      <c r="BL306" s="18" t="s">
        <v>153</v>
      </c>
      <c r="BM306" s="216" t="s">
        <v>424</v>
      </c>
    </row>
    <row r="307" spans="1:51" s="13" customFormat="1" ht="12">
      <c r="A307" s="13"/>
      <c r="B307" s="223"/>
      <c r="C307" s="224"/>
      <c r="D307" s="225" t="s">
        <v>145</v>
      </c>
      <c r="E307" s="226" t="s">
        <v>19</v>
      </c>
      <c r="F307" s="227" t="s">
        <v>425</v>
      </c>
      <c r="G307" s="224"/>
      <c r="H307" s="228">
        <v>1.73</v>
      </c>
      <c r="I307" s="229"/>
      <c r="J307" s="224"/>
      <c r="K307" s="224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145</v>
      </c>
      <c r="AU307" s="234" t="s">
        <v>82</v>
      </c>
      <c r="AV307" s="13" t="s">
        <v>82</v>
      </c>
      <c r="AW307" s="13" t="s">
        <v>33</v>
      </c>
      <c r="AX307" s="13" t="s">
        <v>80</v>
      </c>
      <c r="AY307" s="234" t="s">
        <v>133</v>
      </c>
    </row>
    <row r="308" spans="1:65" s="2" customFormat="1" ht="24.15" customHeight="1">
      <c r="A308" s="39"/>
      <c r="B308" s="40"/>
      <c r="C308" s="205" t="s">
        <v>426</v>
      </c>
      <c r="D308" s="205" t="s">
        <v>136</v>
      </c>
      <c r="E308" s="206" t="s">
        <v>427</v>
      </c>
      <c r="F308" s="207" t="s">
        <v>428</v>
      </c>
      <c r="G308" s="208" t="s">
        <v>139</v>
      </c>
      <c r="H308" s="209">
        <v>253.205</v>
      </c>
      <c r="I308" s="210"/>
      <c r="J308" s="211">
        <f>ROUND(I308*H308,2)</f>
        <v>0</v>
      </c>
      <c r="K308" s="207" t="s">
        <v>140</v>
      </c>
      <c r="L308" s="45"/>
      <c r="M308" s="212" t="s">
        <v>19</v>
      </c>
      <c r="N308" s="213" t="s">
        <v>43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0.015</v>
      </c>
      <c r="T308" s="215">
        <f>S308*H308</f>
        <v>3.798075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153</v>
      </c>
      <c r="AT308" s="216" t="s">
        <v>136</v>
      </c>
      <c r="AU308" s="216" t="s">
        <v>82</v>
      </c>
      <c r="AY308" s="18" t="s">
        <v>133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80</v>
      </c>
      <c r="BK308" s="217">
        <f>ROUND(I308*H308,2)</f>
        <v>0</v>
      </c>
      <c r="BL308" s="18" t="s">
        <v>153</v>
      </c>
      <c r="BM308" s="216" t="s">
        <v>429</v>
      </c>
    </row>
    <row r="309" spans="1:47" s="2" customFormat="1" ht="12">
      <c r="A309" s="39"/>
      <c r="B309" s="40"/>
      <c r="C309" s="41"/>
      <c r="D309" s="218" t="s">
        <v>143</v>
      </c>
      <c r="E309" s="41"/>
      <c r="F309" s="219" t="s">
        <v>430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143</v>
      </c>
      <c r="AU309" s="18" t="s">
        <v>82</v>
      </c>
    </row>
    <row r="310" spans="1:51" s="13" customFormat="1" ht="12">
      <c r="A310" s="13"/>
      <c r="B310" s="223"/>
      <c r="C310" s="224"/>
      <c r="D310" s="225" t="s">
        <v>145</v>
      </c>
      <c r="E310" s="226" t="s">
        <v>19</v>
      </c>
      <c r="F310" s="227" t="s">
        <v>198</v>
      </c>
      <c r="G310" s="224"/>
      <c r="H310" s="228">
        <v>195.55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145</v>
      </c>
      <c r="AU310" s="234" t="s">
        <v>82</v>
      </c>
      <c r="AV310" s="13" t="s">
        <v>82</v>
      </c>
      <c r="AW310" s="13" t="s">
        <v>33</v>
      </c>
      <c r="AX310" s="13" t="s">
        <v>72</v>
      </c>
      <c r="AY310" s="234" t="s">
        <v>133</v>
      </c>
    </row>
    <row r="311" spans="1:51" s="15" customFormat="1" ht="12">
      <c r="A311" s="15"/>
      <c r="B311" s="246"/>
      <c r="C311" s="247"/>
      <c r="D311" s="225" t="s">
        <v>145</v>
      </c>
      <c r="E311" s="248" t="s">
        <v>19</v>
      </c>
      <c r="F311" s="249" t="s">
        <v>431</v>
      </c>
      <c r="G311" s="247"/>
      <c r="H311" s="250">
        <v>195.55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6" t="s">
        <v>145</v>
      </c>
      <c r="AU311" s="256" t="s">
        <v>82</v>
      </c>
      <c r="AV311" s="15" t="s">
        <v>157</v>
      </c>
      <c r="AW311" s="15" t="s">
        <v>33</v>
      </c>
      <c r="AX311" s="15" t="s">
        <v>72</v>
      </c>
      <c r="AY311" s="256" t="s">
        <v>133</v>
      </c>
    </row>
    <row r="312" spans="1:51" s="13" customFormat="1" ht="12">
      <c r="A312" s="13"/>
      <c r="B312" s="223"/>
      <c r="C312" s="224"/>
      <c r="D312" s="225" t="s">
        <v>145</v>
      </c>
      <c r="E312" s="226" t="s">
        <v>19</v>
      </c>
      <c r="F312" s="227" t="s">
        <v>416</v>
      </c>
      <c r="G312" s="224"/>
      <c r="H312" s="228">
        <v>15.05</v>
      </c>
      <c r="I312" s="229"/>
      <c r="J312" s="224"/>
      <c r="K312" s="224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145</v>
      </c>
      <c r="AU312" s="234" t="s">
        <v>82</v>
      </c>
      <c r="AV312" s="13" t="s">
        <v>82</v>
      </c>
      <c r="AW312" s="13" t="s">
        <v>33</v>
      </c>
      <c r="AX312" s="13" t="s">
        <v>72</v>
      </c>
      <c r="AY312" s="234" t="s">
        <v>133</v>
      </c>
    </row>
    <row r="313" spans="1:51" s="13" customFormat="1" ht="12">
      <c r="A313" s="13"/>
      <c r="B313" s="223"/>
      <c r="C313" s="224"/>
      <c r="D313" s="225" t="s">
        <v>145</v>
      </c>
      <c r="E313" s="226" t="s">
        <v>19</v>
      </c>
      <c r="F313" s="227" t="s">
        <v>417</v>
      </c>
      <c r="G313" s="224"/>
      <c r="H313" s="228">
        <v>16.53</v>
      </c>
      <c r="I313" s="229"/>
      <c r="J313" s="224"/>
      <c r="K313" s="224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145</v>
      </c>
      <c r="AU313" s="234" t="s">
        <v>82</v>
      </c>
      <c r="AV313" s="13" t="s">
        <v>82</v>
      </c>
      <c r="AW313" s="13" t="s">
        <v>33</v>
      </c>
      <c r="AX313" s="13" t="s">
        <v>72</v>
      </c>
      <c r="AY313" s="234" t="s">
        <v>133</v>
      </c>
    </row>
    <row r="314" spans="1:51" s="13" customFormat="1" ht="12">
      <c r="A314" s="13"/>
      <c r="B314" s="223"/>
      <c r="C314" s="224"/>
      <c r="D314" s="225" t="s">
        <v>145</v>
      </c>
      <c r="E314" s="226" t="s">
        <v>19</v>
      </c>
      <c r="F314" s="227" t="s">
        <v>418</v>
      </c>
      <c r="G314" s="224"/>
      <c r="H314" s="228">
        <v>14.625</v>
      </c>
      <c r="I314" s="229"/>
      <c r="J314" s="224"/>
      <c r="K314" s="224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145</v>
      </c>
      <c r="AU314" s="234" t="s">
        <v>82</v>
      </c>
      <c r="AV314" s="13" t="s">
        <v>82</v>
      </c>
      <c r="AW314" s="13" t="s">
        <v>33</v>
      </c>
      <c r="AX314" s="13" t="s">
        <v>72</v>
      </c>
      <c r="AY314" s="234" t="s">
        <v>133</v>
      </c>
    </row>
    <row r="315" spans="1:51" s="13" customFormat="1" ht="12">
      <c r="A315" s="13"/>
      <c r="B315" s="223"/>
      <c r="C315" s="224"/>
      <c r="D315" s="225" t="s">
        <v>145</v>
      </c>
      <c r="E315" s="226" t="s">
        <v>19</v>
      </c>
      <c r="F315" s="227" t="s">
        <v>419</v>
      </c>
      <c r="G315" s="224"/>
      <c r="H315" s="228">
        <v>11.45</v>
      </c>
      <c r="I315" s="229"/>
      <c r="J315" s="224"/>
      <c r="K315" s="224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145</v>
      </c>
      <c r="AU315" s="234" t="s">
        <v>82</v>
      </c>
      <c r="AV315" s="13" t="s">
        <v>82</v>
      </c>
      <c r="AW315" s="13" t="s">
        <v>33</v>
      </c>
      <c r="AX315" s="13" t="s">
        <v>72</v>
      </c>
      <c r="AY315" s="234" t="s">
        <v>133</v>
      </c>
    </row>
    <row r="316" spans="1:51" s="15" customFormat="1" ht="12">
      <c r="A316" s="15"/>
      <c r="B316" s="246"/>
      <c r="C316" s="247"/>
      <c r="D316" s="225" t="s">
        <v>145</v>
      </c>
      <c r="E316" s="248" t="s">
        <v>19</v>
      </c>
      <c r="F316" s="249" t="s">
        <v>420</v>
      </c>
      <c r="G316" s="247"/>
      <c r="H316" s="250">
        <v>57.655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145</v>
      </c>
      <c r="AU316" s="256" t="s">
        <v>82</v>
      </c>
      <c r="AV316" s="15" t="s">
        <v>157</v>
      </c>
      <c r="AW316" s="15" t="s">
        <v>33</v>
      </c>
      <c r="AX316" s="15" t="s">
        <v>72</v>
      </c>
      <c r="AY316" s="256" t="s">
        <v>133</v>
      </c>
    </row>
    <row r="317" spans="1:51" s="14" customFormat="1" ht="12">
      <c r="A317" s="14"/>
      <c r="B317" s="235"/>
      <c r="C317" s="236"/>
      <c r="D317" s="225" t="s">
        <v>145</v>
      </c>
      <c r="E317" s="237" t="s">
        <v>19</v>
      </c>
      <c r="F317" s="238" t="s">
        <v>150</v>
      </c>
      <c r="G317" s="236"/>
      <c r="H317" s="239">
        <v>253.205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145</v>
      </c>
      <c r="AU317" s="245" t="s">
        <v>82</v>
      </c>
      <c r="AV317" s="14" t="s">
        <v>141</v>
      </c>
      <c r="AW317" s="14" t="s">
        <v>33</v>
      </c>
      <c r="AX317" s="14" t="s">
        <v>80</v>
      </c>
      <c r="AY317" s="245" t="s">
        <v>133</v>
      </c>
    </row>
    <row r="318" spans="1:65" s="2" customFormat="1" ht="21.75" customHeight="1">
      <c r="A318" s="39"/>
      <c r="B318" s="40"/>
      <c r="C318" s="205" t="s">
        <v>432</v>
      </c>
      <c r="D318" s="205" t="s">
        <v>136</v>
      </c>
      <c r="E318" s="206" t="s">
        <v>433</v>
      </c>
      <c r="F318" s="207" t="s">
        <v>434</v>
      </c>
      <c r="G318" s="208" t="s">
        <v>397</v>
      </c>
      <c r="H318" s="209">
        <v>1.73</v>
      </c>
      <c r="I318" s="210"/>
      <c r="J318" s="211">
        <f>ROUND(I318*H318,2)</f>
        <v>0</v>
      </c>
      <c r="K318" s="207" t="s">
        <v>140</v>
      </c>
      <c r="L318" s="45"/>
      <c r="M318" s="212" t="s">
        <v>19</v>
      </c>
      <c r="N318" s="213" t="s">
        <v>43</v>
      </c>
      <c r="O318" s="85"/>
      <c r="P318" s="214">
        <f>O318*H318</f>
        <v>0</v>
      </c>
      <c r="Q318" s="214">
        <v>0.0233</v>
      </c>
      <c r="R318" s="214">
        <f>Q318*H318</f>
        <v>0.040309000000000005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153</v>
      </c>
      <c r="AT318" s="216" t="s">
        <v>136</v>
      </c>
      <c r="AU318" s="216" t="s">
        <v>82</v>
      </c>
      <c r="AY318" s="18" t="s">
        <v>133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80</v>
      </c>
      <c r="BK318" s="217">
        <f>ROUND(I318*H318,2)</f>
        <v>0</v>
      </c>
      <c r="BL318" s="18" t="s">
        <v>153</v>
      </c>
      <c r="BM318" s="216" t="s">
        <v>435</v>
      </c>
    </row>
    <row r="319" spans="1:47" s="2" customFormat="1" ht="12">
      <c r="A319" s="39"/>
      <c r="B319" s="40"/>
      <c r="C319" s="41"/>
      <c r="D319" s="218" t="s">
        <v>143</v>
      </c>
      <c r="E319" s="41"/>
      <c r="F319" s="219" t="s">
        <v>436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143</v>
      </c>
      <c r="AU319" s="18" t="s">
        <v>82</v>
      </c>
    </row>
    <row r="320" spans="1:51" s="13" customFormat="1" ht="12">
      <c r="A320" s="13"/>
      <c r="B320" s="223"/>
      <c r="C320" s="224"/>
      <c r="D320" s="225" t="s">
        <v>145</v>
      </c>
      <c r="E320" s="226" t="s">
        <v>19</v>
      </c>
      <c r="F320" s="227" t="s">
        <v>400</v>
      </c>
      <c r="G320" s="224"/>
      <c r="H320" s="228">
        <v>1.73</v>
      </c>
      <c r="I320" s="229"/>
      <c r="J320" s="224"/>
      <c r="K320" s="224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145</v>
      </c>
      <c r="AU320" s="234" t="s">
        <v>82</v>
      </c>
      <c r="AV320" s="13" t="s">
        <v>82</v>
      </c>
      <c r="AW320" s="13" t="s">
        <v>33</v>
      </c>
      <c r="AX320" s="13" t="s">
        <v>80</v>
      </c>
      <c r="AY320" s="234" t="s">
        <v>133</v>
      </c>
    </row>
    <row r="321" spans="1:65" s="2" customFormat="1" ht="24.15" customHeight="1">
      <c r="A321" s="39"/>
      <c r="B321" s="40"/>
      <c r="C321" s="205" t="s">
        <v>437</v>
      </c>
      <c r="D321" s="205" t="s">
        <v>136</v>
      </c>
      <c r="E321" s="206" t="s">
        <v>438</v>
      </c>
      <c r="F321" s="207" t="s">
        <v>439</v>
      </c>
      <c r="G321" s="208" t="s">
        <v>218</v>
      </c>
      <c r="H321" s="209">
        <v>1.69</v>
      </c>
      <c r="I321" s="210"/>
      <c r="J321" s="211">
        <f>ROUND(I321*H321,2)</f>
        <v>0</v>
      </c>
      <c r="K321" s="207" t="s">
        <v>140</v>
      </c>
      <c r="L321" s="45"/>
      <c r="M321" s="212" t="s">
        <v>19</v>
      </c>
      <c r="N321" s="213" t="s">
        <v>43</v>
      </c>
      <c r="O321" s="85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153</v>
      </c>
      <c r="AT321" s="216" t="s">
        <v>136</v>
      </c>
      <c r="AU321" s="216" t="s">
        <v>82</v>
      </c>
      <c r="AY321" s="18" t="s">
        <v>133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80</v>
      </c>
      <c r="BK321" s="217">
        <f>ROUND(I321*H321,2)</f>
        <v>0</v>
      </c>
      <c r="BL321" s="18" t="s">
        <v>153</v>
      </c>
      <c r="BM321" s="216" t="s">
        <v>440</v>
      </c>
    </row>
    <row r="322" spans="1:47" s="2" customFormat="1" ht="12">
      <c r="A322" s="39"/>
      <c r="B322" s="40"/>
      <c r="C322" s="41"/>
      <c r="D322" s="218" t="s">
        <v>143</v>
      </c>
      <c r="E322" s="41"/>
      <c r="F322" s="219" t="s">
        <v>441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143</v>
      </c>
      <c r="AU322" s="18" t="s">
        <v>82</v>
      </c>
    </row>
    <row r="323" spans="1:65" s="2" customFormat="1" ht="24.15" customHeight="1">
      <c r="A323" s="39"/>
      <c r="B323" s="40"/>
      <c r="C323" s="205" t="s">
        <v>442</v>
      </c>
      <c r="D323" s="205" t="s">
        <v>136</v>
      </c>
      <c r="E323" s="206" t="s">
        <v>443</v>
      </c>
      <c r="F323" s="207" t="s">
        <v>444</v>
      </c>
      <c r="G323" s="208" t="s">
        <v>218</v>
      </c>
      <c r="H323" s="209">
        <v>1.69</v>
      </c>
      <c r="I323" s="210"/>
      <c r="J323" s="211">
        <f>ROUND(I323*H323,2)</f>
        <v>0</v>
      </c>
      <c r="K323" s="207" t="s">
        <v>140</v>
      </c>
      <c r="L323" s="45"/>
      <c r="M323" s="212" t="s">
        <v>19</v>
      </c>
      <c r="N323" s="213" t="s">
        <v>43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153</v>
      </c>
      <c r="AT323" s="216" t="s">
        <v>136</v>
      </c>
      <c r="AU323" s="216" t="s">
        <v>82</v>
      </c>
      <c r="AY323" s="18" t="s">
        <v>133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80</v>
      </c>
      <c r="BK323" s="217">
        <f>ROUND(I323*H323,2)</f>
        <v>0</v>
      </c>
      <c r="BL323" s="18" t="s">
        <v>153</v>
      </c>
      <c r="BM323" s="216" t="s">
        <v>445</v>
      </c>
    </row>
    <row r="324" spans="1:47" s="2" customFormat="1" ht="12">
      <c r="A324" s="39"/>
      <c r="B324" s="40"/>
      <c r="C324" s="41"/>
      <c r="D324" s="218" t="s">
        <v>143</v>
      </c>
      <c r="E324" s="41"/>
      <c r="F324" s="219" t="s">
        <v>446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143</v>
      </c>
      <c r="AU324" s="18" t="s">
        <v>82</v>
      </c>
    </row>
    <row r="325" spans="1:63" s="12" customFormat="1" ht="22.8" customHeight="1">
      <c r="A325" s="12"/>
      <c r="B325" s="189"/>
      <c r="C325" s="190"/>
      <c r="D325" s="191" t="s">
        <v>71</v>
      </c>
      <c r="E325" s="203" t="s">
        <v>447</v>
      </c>
      <c r="F325" s="203" t="s">
        <v>448</v>
      </c>
      <c r="G325" s="190"/>
      <c r="H325" s="190"/>
      <c r="I325" s="193"/>
      <c r="J325" s="204">
        <f>BK325</f>
        <v>0</v>
      </c>
      <c r="K325" s="190"/>
      <c r="L325" s="195"/>
      <c r="M325" s="196"/>
      <c r="N325" s="197"/>
      <c r="O325" s="197"/>
      <c r="P325" s="198">
        <f>SUM(P326:P464)</f>
        <v>0</v>
      </c>
      <c r="Q325" s="197"/>
      <c r="R325" s="198">
        <f>SUM(R326:R464)</f>
        <v>2.42512261</v>
      </c>
      <c r="S325" s="197"/>
      <c r="T325" s="199">
        <f>SUM(T326:T464)</f>
        <v>1.7260459000000004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0" t="s">
        <v>82</v>
      </c>
      <c r="AT325" s="201" t="s">
        <v>71</v>
      </c>
      <c r="AU325" s="201" t="s">
        <v>80</v>
      </c>
      <c r="AY325" s="200" t="s">
        <v>133</v>
      </c>
      <c r="BK325" s="202">
        <f>SUM(BK326:BK464)</f>
        <v>0</v>
      </c>
    </row>
    <row r="326" spans="1:65" s="2" customFormat="1" ht="16.5" customHeight="1">
      <c r="A326" s="39"/>
      <c r="B326" s="40"/>
      <c r="C326" s="205" t="s">
        <v>449</v>
      </c>
      <c r="D326" s="205" t="s">
        <v>136</v>
      </c>
      <c r="E326" s="206" t="s">
        <v>450</v>
      </c>
      <c r="F326" s="207" t="s">
        <v>451</v>
      </c>
      <c r="G326" s="208" t="s">
        <v>19</v>
      </c>
      <c r="H326" s="209">
        <v>1</v>
      </c>
      <c r="I326" s="210"/>
      <c r="J326" s="211">
        <f>ROUND(I326*H326,2)</f>
        <v>0</v>
      </c>
      <c r="K326" s="207" t="s">
        <v>19</v>
      </c>
      <c r="L326" s="45"/>
      <c r="M326" s="212" t="s">
        <v>19</v>
      </c>
      <c r="N326" s="213" t="s">
        <v>43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153</v>
      </c>
      <c r="AT326" s="216" t="s">
        <v>136</v>
      </c>
      <c r="AU326" s="216" t="s">
        <v>82</v>
      </c>
      <c r="AY326" s="18" t="s">
        <v>133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80</v>
      </c>
      <c r="BK326" s="217">
        <f>ROUND(I326*H326,2)</f>
        <v>0</v>
      </c>
      <c r="BL326" s="18" t="s">
        <v>153</v>
      </c>
      <c r="BM326" s="216" t="s">
        <v>452</v>
      </c>
    </row>
    <row r="327" spans="1:65" s="2" customFormat="1" ht="16.5" customHeight="1">
      <c r="A327" s="39"/>
      <c r="B327" s="40"/>
      <c r="C327" s="205" t="s">
        <v>453</v>
      </c>
      <c r="D327" s="205" t="s">
        <v>136</v>
      </c>
      <c r="E327" s="206" t="s">
        <v>454</v>
      </c>
      <c r="F327" s="207" t="s">
        <v>455</v>
      </c>
      <c r="G327" s="208" t="s">
        <v>179</v>
      </c>
      <c r="H327" s="209">
        <v>38</v>
      </c>
      <c r="I327" s="210"/>
      <c r="J327" s="211">
        <f>ROUND(I327*H327,2)</f>
        <v>0</v>
      </c>
      <c r="K327" s="207" t="s">
        <v>19</v>
      </c>
      <c r="L327" s="45"/>
      <c r="M327" s="212" t="s">
        <v>19</v>
      </c>
      <c r="N327" s="213" t="s">
        <v>43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153</v>
      </c>
      <c r="AT327" s="216" t="s">
        <v>136</v>
      </c>
      <c r="AU327" s="216" t="s">
        <v>82</v>
      </c>
      <c r="AY327" s="18" t="s">
        <v>133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80</v>
      </c>
      <c r="BK327" s="217">
        <f>ROUND(I327*H327,2)</f>
        <v>0</v>
      </c>
      <c r="BL327" s="18" t="s">
        <v>153</v>
      </c>
      <c r="BM327" s="216" t="s">
        <v>456</v>
      </c>
    </row>
    <row r="328" spans="1:51" s="13" customFormat="1" ht="12">
      <c r="A328" s="13"/>
      <c r="B328" s="223"/>
      <c r="C328" s="224"/>
      <c r="D328" s="225" t="s">
        <v>145</v>
      </c>
      <c r="E328" s="226" t="s">
        <v>19</v>
      </c>
      <c r="F328" s="227" t="s">
        <v>457</v>
      </c>
      <c r="G328" s="224"/>
      <c r="H328" s="228">
        <v>30.8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145</v>
      </c>
      <c r="AU328" s="234" t="s">
        <v>82</v>
      </c>
      <c r="AV328" s="13" t="s">
        <v>82</v>
      </c>
      <c r="AW328" s="13" t="s">
        <v>33</v>
      </c>
      <c r="AX328" s="13" t="s">
        <v>72</v>
      </c>
      <c r="AY328" s="234" t="s">
        <v>133</v>
      </c>
    </row>
    <row r="329" spans="1:51" s="13" customFormat="1" ht="12">
      <c r="A329" s="13"/>
      <c r="B329" s="223"/>
      <c r="C329" s="224"/>
      <c r="D329" s="225" t="s">
        <v>145</v>
      </c>
      <c r="E329" s="226" t="s">
        <v>19</v>
      </c>
      <c r="F329" s="227" t="s">
        <v>458</v>
      </c>
      <c r="G329" s="224"/>
      <c r="H329" s="228">
        <v>4.2</v>
      </c>
      <c r="I329" s="229"/>
      <c r="J329" s="224"/>
      <c r="K329" s="224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145</v>
      </c>
      <c r="AU329" s="234" t="s">
        <v>82</v>
      </c>
      <c r="AV329" s="13" t="s">
        <v>82</v>
      </c>
      <c r="AW329" s="13" t="s">
        <v>33</v>
      </c>
      <c r="AX329" s="13" t="s">
        <v>72</v>
      </c>
      <c r="AY329" s="234" t="s">
        <v>133</v>
      </c>
    </row>
    <row r="330" spans="1:51" s="13" customFormat="1" ht="12">
      <c r="A330" s="13"/>
      <c r="B330" s="223"/>
      <c r="C330" s="224"/>
      <c r="D330" s="225" t="s">
        <v>145</v>
      </c>
      <c r="E330" s="226" t="s">
        <v>19</v>
      </c>
      <c r="F330" s="227" t="s">
        <v>459</v>
      </c>
      <c r="G330" s="224"/>
      <c r="H330" s="228">
        <v>3</v>
      </c>
      <c r="I330" s="229"/>
      <c r="J330" s="224"/>
      <c r="K330" s="224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145</v>
      </c>
      <c r="AU330" s="234" t="s">
        <v>82</v>
      </c>
      <c r="AV330" s="13" t="s">
        <v>82</v>
      </c>
      <c r="AW330" s="13" t="s">
        <v>33</v>
      </c>
      <c r="AX330" s="13" t="s">
        <v>72</v>
      </c>
      <c r="AY330" s="234" t="s">
        <v>133</v>
      </c>
    </row>
    <row r="331" spans="1:51" s="14" customFormat="1" ht="12">
      <c r="A331" s="14"/>
      <c r="B331" s="235"/>
      <c r="C331" s="236"/>
      <c r="D331" s="225" t="s">
        <v>145</v>
      </c>
      <c r="E331" s="237" t="s">
        <v>19</v>
      </c>
      <c r="F331" s="238" t="s">
        <v>150</v>
      </c>
      <c r="G331" s="236"/>
      <c r="H331" s="239">
        <v>38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145</v>
      </c>
      <c r="AU331" s="245" t="s">
        <v>82</v>
      </c>
      <c r="AV331" s="14" t="s">
        <v>141</v>
      </c>
      <c r="AW331" s="14" t="s">
        <v>33</v>
      </c>
      <c r="AX331" s="14" t="s">
        <v>80</v>
      </c>
      <c r="AY331" s="245" t="s">
        <v>133</v>
      </c>
    </row>
    <row r="332" spans="1:65" s="2" customFormat="1" ht="16.5" customHeight="1">
      <c r="A332" s="39"/>
      <c r="B332" s="40"/>
      <c r="C332" s="205" t="s">
        <v>460</v>
      </c>
      <c r="D332" s="205" t="s">
        <v>136</v>
      </c>
      <c r="E332" s="206" t="s">
        <v>461</v>
      </c>
      <c r="F332" s="207" t="s">
        <v>462</v>
      </c>
      <c r="G332" s="208" t="s">
        <v>179</v>
      </c>
      <c r="H332" s="209">
        <v>38</v>
      </c>
      <c r="I332" s="210"/>
      <c r="J332" s="211">
        <f>ROUND(I332*H332,2)</f>
        <v>0</v>
      </c>
      <c r="K332" s="207" t="s">
        <v>19</v>
      </c>
      <c r="L332" s="45"/>
      <c r="M332" s="212" t="s">
        <v>19</v>
      </c>
      <c r="N332" s="213" t="s">
        <v>43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153</v>
      </c>
      <c r="AT332" s="216" t="s">
        <v>136</v>
      </c>
      <c r="AU332" s="216" t="s">
        <v>82</v>
      </c>
      <c r="AY332" s="18" t="s">
        <v>133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80</v>
      </c>
      <c r="BK332" s="217">
        <f>ROUND(I332*H332,2)</f>
        <v>0</v>
      </c>
      <c r="BL332" s="18" t="s">
        <v>153</v>
      </c>
      <c r="BM332" s="216" t="s">
        <v>463</v>
      </c>
    </row>
    <row r="333" spans="1:51" s="13" customFormat="1" ht="12">
      <c r="A333" s="13"/>
      <c r="B333" s="223"/>
      <c r="C333" s="224"/>
      <c r="D333" s="225" t="s">
        <v>145</v>
      </c>
      <c r="E333" s="226" t="s">
        <v>19</v>
      </c>
      <c r="F333" s="227" t="s">
        <v>457</v>
      </c>
      <c r="G333" s="224"/>
      <c r="H333" s="228">
        <v>30.8</v>
      </c>
      <c r="I333" s="229"/>
      <c r="J333" s="224"/>
      <c r="K333" s="224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145</v>
      </c>
      <c r="AU333" s="234" t="s">
        <v>82</v>
      </c>
      <c r="AV333" s="13" t="s">
        <v>82</v>
      </c>
      <c r="AW333" s="13" t="s">
        <v>33</v>
      </c>
      <c r="AX333" s="13" t="s">
        <v>72</v>
      </c>
      <c r="AY333" s="234" t="s">
        <v>133</v>
      </c>
    </row>
    <row r="334" spans="1:51" s="13" customFormat="1" ht="12">
      <c r="A334" s="13"/>
      <c r="B334" s="223"/>
      <c r="C334" s="224"/>
      <c r="D334" s="225" t="s">
        <v>145</v>
      </c>
      <c r="E334" s="226" t="s">
        <v>19</v>
      </c>
      <c r="F334" s="227" t="s">
        <v>458</v>
      </c>
      <c r="G334" s="224"/>
      <c r="H334" s="228">
        <v>4.2</v>
      </c>
      <c r="I334" s="229"/>
      <c r="J334" s="224"/>
      <c r="K334" s="224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145</v>
      </c>
      <c r="AU334" s="234" t="s">
        <v>82</v>
      </c>
      <c r="AV334" s="13" t="s">
        <v>82</v>
      </c>
      <c r="AW334" s="13" t="s">
        <v>33</v>
      </c>
      <c r="AX334" s="13" t="s">
        <v>72</v>
      </c>
      <c r="AY334" s="234" t="s">
        <v>133</v>
      </c>
    </row>
    <row r="335" spans="1:51" s="13" customFormat="1" ht="12">
      <c r="A335" s="13"/>
      <c r="B335" s="223"/>
      <c r="C335" s="224"/>
      <c r="D335" s="225" t="s">
        <v>145</v>
      </c>
      <c r="E335" s="226" t="s">
        <v>19</v>
      </c>
      <c r="F335" s="227" t="s">
        <v>459</v>
      </c>
      <c r="G335" s="224"/>
      <c r="H335" s="228">
        <v>3</v>
      </c>
      <c r="I335" s="229"/>
      <c r="J335" s="224"/>
      <c r="K335" s="224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145</v>
      </c>
      <c r="AU335" s="234" t="s">
        <v>82</v>
      </c>
      <c r="AV335" s="13" t="s">
        <v>82</v>
      </c>
      <c r="AW335" s="13" t="s">
        <v>33</v>
      </c>
      <c r="AX335" s="13" t="s">
        <v>72</v>
      </c>
      <c r="AY335" s="234" t="s">
        <v>133</v>
      </c>
    </row>
    <row r="336" spans="1:51" s="14" customFormat="1" ht="12">
      <c r="A336" s="14"/>
      <c r="B336" s="235"/>
      <c r="C336" s="236"/>
      <c r="D336" s="225" t="s">
        <v>145</v>
      </c>
      <c r="E336" s="237" t="s">
        <v>19</v>
      </c>
      <c r="F336" s="238" t="s">
        <v>150</v>
      </c>
      <c r="G336" s="236"/>
      <c r="H336" s="239">
        <v>38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145</v>
      </c>
      <c r="AU336" s="245" t="s">
        <v>82</v>
      </c>
      <c r="AV336" s="14" t="s">
        <v>141</v>
      </c>
      <c r="AW336" s="14" t="s">
        <v>33</v>
      </c>
      <c r="AX336" s="14" t="s">
        <v>80</v>
      </c>
      <c r="AY336" s="245" t="s">
        <v>133</v>
      </c>
    </row>
    <row r="337" spans="1:65" s="2" customFormat="1" ht="16.5" customHeight="1">
      <c r="A337" s="39"/>
      <c r="B337" s="40"/>
      <c r="C337" s="205" t="s">
        <v>464</v>
      </c>
      <c r="D337" s="205" t="s">
        <v>136</v>
      </c>
      <c r="E337" s="206" t="s">
        <v>465</v>
      </c>
      <c r="F337" s="207" t="s">
        <v>466</v>
      </c>
      <c r="G337" s="208" t="s">
        <v>139</v>
      </c>
      <c r="H337" s="209">
        <v>11.48</v>
      </c>
      <c r="I337" s="210"/>
      <c r="J337" s="211">
        <f>ROUND(I337*H337,2)</f>
        <v>0</v>
      </c>
      <c r="K337" s="207" t="s">
        <v>140</v>
      </c>
      <c r="L337" s="45"/>
      <c r="M337" s="212" t="s">
        <v>19</v>
      </c>
      <c r="N337" s="213" t="s">
        <v>43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0.00594</v>
      </c>
      <c r="T337" s="215">
        <f>S337*H337</f>
        <v>0.06819120000000001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153</v>
      </c>
      <c r="AT337" s="216" t="s">
        <v>136</v>
      </c>
      <c r="AU337" s="216" t="s">
        <v>82</v>
      </c>
      <c r="AY337" s="18" t="s">
        <v>133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80</v>
      </c>
      <c r="BK337" s="217">
        <f>ROUND(I337*H337,2)</f>
        <v>0</v>
      </c>
      <c r="BL337" s="18" t="s">
        <v>153</v>
      </c>
      <c r="BM337" s="216" t="s">
        <v>467</v>
      </c>
    </row>
    <row r="338" spans="1:47" s="2" customFormat="1" ht="12">
      <c r="A338" s="39"/>
      <c r="B338" s="40"/>
      <c r="C338" s="41"/>
      <c r="D338" s="218" t="s">
        <v>143</v>
      </c>
      <c r="E338" s="41"/>
      <c r="F338" s="219" t="s">
        <v>468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143</v>
      </c>
      <c r="AU338" s="18" t="s">
        <v>82</v>
      </c>
    </row>
    <row r="339" spans="1:51" s="13" customFormat="1" ht="12">
      <c r="A339" s="13"/>
      <c r="B339" s="223"/>
      <c r="C339" s="224"/>
      <c r="D339" s="225" t="s">
        <v>145</v>
      </c>
      <c r="E339" s="226" t="s">
        <v>19</v>
      </c>
      <c r="F339" s="227" t="s">
        <v>469</v>
      </c>
      <c r="G339" s="224"/>
      <c r="H339" s="228">
        <v>6.2</v>
      </c>
      <c r="I339" s="229"/>
      <c r="J339" s="224"/>
      <c r="K339" s="224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145</v>
      </c>
      <c r="AU339" s="234" t="s">
        <v>82</v>
      </c>
      <c r="AV339" s="13" t="s">
        <v>82</v>
      </c>
      <c r="AW339" s="13" t="s">
        <v>33</v>
      </c>
      <c r="AX339" s="13" t="s">
        <v>72</v>
      </c>
      <c r="AY339" s="234" t="s">
        <v>133</v>
      </c>
    </row>
    <row r="340" spans="1:51" s="13" customFormat="1" ht="12">
      <c r="A340" s="13"/>
      <c r="B340" s="223"/>
      <c r="C340" s="224"/>
      <c r="D340" s="225" t="s">
        <v>145</v>
      </c>
      <c r="E340" s="226" t="s">
        <v>19</v>
      </c>
      <c r="F340" s="227" t="s">
        <v>470</v>
      </c>
      <c r="G340" s="224"/>
      <c r="H340" s="228">
        <v>5.28</v>
      </c>
      <c r="I340" s="229"/>
      <c r="J340" s="224"/>
      <c r="K340" s="224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145</v>
      </c>
      <c r="AU340" s="234" t="s">
        <v>82</v>
      </c>
      <c r="AV340" s="13" t="s">
        <v>82</v>
      </c>
      <c r="AW340" s="13" t="s">
        <v>33</v>
      </c>
      <c r="AX340" s="13" t="s">
        <v>72</v>
      </c>
      <c r="AY340" s="234" t="s">
        <v>133</v>
      </c>
    </row>
    <row r="341" spans="1:51" s="14" customFormat="1" ht="12">
      <c r="A341" s="14"/>
      <c r="B341" s="235"/>
      <c r="C341" s="236"/>
      <c r="D341" s="225" t="s">
        <v>145</v>
      </c>
      <c r="E341" s="237" t="s">
        <v>19</v>
      </c>
      <c r="F341" s="238" t="s">
        <v>150</v>
      </c>
      <c r="G341" s="236"/>
      <c r="H341" s="239">
        <v>11.48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145</v>
      </c>
      <c r="AU341" s="245" t="s">
        <v>82</v>
      </c>
      <c r="AV341" s="14" t="s">
        <v>141</v>
      </c>
      <c r="AW341" s="14" t="s">
        <v>33</v>
      </c>
      <c r="AX341" s="14" t="s">
        <v>80</v>
      </c>
      <c r="AY341" s="245" t="s">
        <v>133</v>
      </c>
    </row>
    <row r="342" spans="1:65" s="2" customFormat="1" ht="21.75" customHeight="1">
      <c r="A342" s="39"/>
      <c r="B342" s="40"/>
      <c r="C342" s="205" t="s">
        <v>471</v>
      </c>
      <c r="D342" s="205" t="s">
        <v>136</v>
      </c>
      <c r="E342" s="206" t="s">
        <v>472</v>
      </c>
      <c r="F342" s="207" t="s">
        <v>473</v>
      </c>
      <c r="G342" s="208" t="s">
        <v>179</v>
      </c>
      <c r="H342" s="209">
        <v>137.64</v>
      </c>
      <c r="I342" s="210"/>
      <c r="J342" s="211">
        <f>ROUND(I342*H342,2)</f>
        <v>0</v>
      </c>
      <c r="K342" s="207" t="s">
        <v>140</v>
      </c>
      <c r="L342" s="45"/>
      <c r="M342" s="212" t="s">
        <v>19</v>
      </c>
      <c r="N342" s="213" t="s">
        <v>43</v>
      </c>
      <c r="O342" s="85"/>
      <c r="P342" s="214">
        <f>O342*H342</f>
        <v>0</v>
      </c>
      <c r="Q342" s="214">
        <v>0</v>
      </c>
      <c r="R342" s="214">
        <f>Q342*H342</f>
        <v>0</v>
      </c>
      <c r="S342" s="214">
        <v>0.00338</v>
      </c>
      <c r="T342" s="215">
        <f>S342*H342</f>
        <v>0.4652232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153</v>
      </c>
      <c r="AT342" s="216" t="s">
        <v>136</v>
      </c>
      <c r="AU342" s="216" t="s">
        <v>82</v>
      </c>
      <c r="AY342" s="18" t="s">
        <v>133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80</v>
      </c>
      <c r="BK342" s="217">
        <f>ROUND(I342*H342,2)</f>
        <v>0</v>
      </c>
      <c r="BL342" s="18" t="s">
        <v>153</v>
      </c>
      <c r="BM342" s="216" t="s">
        <v>474</v>
      </c>
    </row>
    <row r="343" spans="1:47" s="2" customFormat="1" ht="12">
      <c r="A343" s="39"/>
      <c r="B343" s="40"/>
      <c r="C343" s="41"/>
      <c r="D343" s="218" t="s">
        <v>143</v>
      </c>
      <c r="E343" s="41"/>
      <c r="F343" s="219" t="s">
        <v>475</v>
      </c>
      <c r="G343" s="41"/>
      <c r="H343" s="41"/>
      <c r="I343" s="220"/>
      <c r="J343" s="41"/>
      <c r="K343" s="41"/>
      <c r="L343" s="45"/>
      <c r="M343" s="221"/>
      <c r="N343" s="222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143</v>
      </c>
      <c r="AU343" s="18" t="s">
        <v>82</v>
      </c>
    </row>
    <row r="344" spans="1:51" s="13" customFormat="1" ht="12">
      <c r="A344" s="13"/>
      <c r="B344" s="223"/>
      <c r="C344" s="224"/>
      <c r="D344" s="225" t="s">
        <v>145</v>
      </c>
      <c r="E344" s="226" t="s">
        <v>19</v>
      </c>
      <c r="F344" s="227" t="s">
        <v>476</v>
      </c>
      <c r="G344" s="224"/>
      <c r="H344" s="228">
        <v>52.3</v>
      </c>
      <c r="I344" s="229"/>
      <c r="J344" s="224"/>
      <c r="K344" s="224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145</v>
      </c>
      <c r="AU344" s="234" t="s">
        <v>82</v>
      </c>
      <c r="AV344" s="13" t="s">
        <v>82</v>
      </c>
      <c r="AW344" s="13" t="s">
        <v>33</v>
      </c>
      <c r="AX344" s="13" t="s">
        <v>72</v>
      </c>
      <c r="AY344" s="234" t="s">
        <v>133</v>
      </c>
    </row>
    <row r="345" spans="1:51" s="13" customFormat="1" ht="12">
      <c r="A345" s="13"/>
      <c r="B345" s="223"/>
      <c r="C345" s="224"/>
      <c r="D345" s="225" t="s">
        <v>145</v>
      </c>
      <c r="E345" s="226" t="s">
        <v>19</v>
      </c>
      <c r="F345" s="227" t="s">
        <v>477</v>
      </c>
      <c r="G345" s="224"/>
      <c r="H345" s="228">
        <v>34.32</v>
      </c>
      <c r="I345" s="229"/>
      <c r="J345" s="224"/>
      <c r="K345" s="224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145</v>
      </c>
      <c r="AU345" s="234" t="s">
        <v>82</v>
      </c>
      <c r="AV345" s="13" t="s">
        <v>82</v>
      </c>
      <c r="AW345" s="13" t="s">
        <v>33</v>
      </c>
      <c r="AX345" s="13" t="s">
        <v>72</v>
      </c>
      <c r="AY345" s="234" t="s">
        <v>133</v>
      </c>
    </row>
    <row r="346" spans="1:51" s="13" customFormat="1" ht="12">
      <c r="A346" s="13"/>
      <c r="B346" s="223"/>
      <c r="C346" s="224"/>
      <c r="D346" s="225" t="s">
        <v>145</v>
      </c>
      <c r="E346" s="226" t="s">
        <v>19</v>
      </c>
      <c r="F346" s="227" t="s">
        <v>478</v>
      </c>
      <c r="G346" s="224"/>
      <c r="H346" s="228">
        <v>18.5</v>
      </c>
      <c r="I346" s="229"/>
      <c r="J346" s="224"/>
      <c r="K346" s="224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145</v>
      </c>
      <c r="AU346" s="234" t="s">
        <v>82</v>
      </c>
      <c r="AV346" s="13" t="s">
        <v>82</v>
      </c>
      <c r="AW346" s="13" t="s">
        <v>33</v>
      </c>
      <c r="AX346" s="13" t="s">
        <v>72</v>
      </c>
      <c r="AY346" s="234" t="s">
        <v>133</v>
      </c>
    </row>
    <row r="347" spans="1:51" s="13" customFormat="1" ht="12">
      <c r="A347" s="13"/>
      <c r="B347" s="223"/>
      <c r="C347" s="224"/>
      <c r="D347" s="225" t="s">
        <v>145</v>
      </c>
      <c r="E347" s="226" t="s">
        <v>19</v>
      </c>
      <c r="F347" s="227" t="s">
        <v>479</v>
      </c>
      <c r="G347" s="224"/>
      <c r="H347" s="228">
        <v>18.52</v>
      </c>
      <c r="I347" s="229"/>
      <c r="J347" s="224"/>
      <c r="K347" s="224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145</v>
      </c>
      <c r="AU347" s="234" t="s">
        <v>82</v>
      </c>
      <c r="AV347" s="13" t="s">
        <v>82</v>
      </c>
      <c r="AW347" s="13" t="s">
        <v>33</v>
      </c>
      <c r="AX347" s="13" t="s">
        <v>72</v>
      </c>
      <c r="AY347" s="234" t="s">
        <v>133</v>
      </c>
    </row>
    <row r="348" spans="1:51" s="13" customFormat="1" ht="12">
      <c r="A348" s="13"/>
      <c r="B348" s="223"/>
      <c r="C348" s="224"/>
      <c r="D348" s="225" t="s">
        <v>145</v>
      </c>
      <c r="E348" s="226" t="s">
        <v>19</v>
      </c>
      <c r="F348" s="227" t="s">
        <v>480</v>
      </c>
      <c r="G348" s="224"/>
      <c r="H348" s="228">
        <v>14</v>
      </c>
      <c r="I348" s="229"/>
      <c r="J348" s="224"/>
      <c r="K348" s="224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145</v>
      </c>
      <c r="AU348" s="234" t="s">
        <v>82</v>
      </c>
      <c r="AV348" s="13" t="s">
        <v>82</v>
      </c>
      <c r="AW348" s="13" t="s">
        <v>33</v>
      </c>
      <c r="AX348" s="13" t="s">
        <v>72</v>
      </c>
      <c r="AY348" s="234" t="s">
        <v>133</v>
      </c>
    </row>
    <row r="349" spans="1:51" s="14" customFormat="1" ht="12">
      <c r="A349" s="14"/>
      <c r="B349" s="235"/>
      <c r="C349" s="236"/>
      <c r="D349" s="225" t="s">
        <v>145</v>
      </c>
      <c r="E349" s="237" t="s">
        <v>19</v>
      </c>
      <c r="F349" s="238" t="s">
        <v>150</v>
      </c>
      <c r="G349" s="236"/>
      <c r="H349" s="239">
        <v>137.64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145</v>
      </c>
      <c r="AU349" s="245" t="s">
        <v>82</v>
      </c>
      <c r="AV349" s="14" t="s">
        <v>141</v>
      </c>
      <c r="AW349" s="14" t="s">
        <v>33</v>
      </c>
      <c r="AX349" s="14" t="s">
        <v>80</v>
      </c>
      <c r="AY349" s="245" t="s">
        <v>133</v>
      </c>
    </row>
    <row r="350" spans="1:65" s="2" customFormat="1" ht="16.5" customHeight="1">
      <c r="A350" s="39"/>
      <c r="B350" s="40"/>
      <c r="C350" s="205" t="s">
        <v>481</v>
      </c>
      <c r="D350" s="205" t="s">
        <v>136</v>
      </c>
      <c r="E350" s="206" t="s">
        <v>482</v>
      </c>
      <c r="F350" s="207" t="s">
        <v>483</v>
      </c>
      <c r="G350" s="208" t="s">
        <v>179</v>
      </c>
      <c r="H350" s="209">
        <v>25.4</v>
      </c>
      <c r="I350" s="210"/>
      <c r="J350" s="211">
        <f>ROUND(I350*H350,2)</f>
        <v>0</v>
      </c>
      <c r="K350" s="207" t="s">
        <v>140</v>
      </c>
      <c r="L350" s="45"/>
      <c r="M350" s="212" t="s">
        <v>19</v>
      </c>
      <c r="N350" s="213" t="s">
        <v>43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0.00348</v>
      </c>
      <c r="T350" s="215">
        <f>S350*H350</f>
        <v>0.088392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153</v>
      </c>
      <c r="AT350" s="216" t="s">
        <v>136</v>
      </c>
      <c r="AU350" s="216" t="s">
        <v>82</v>
      </c>
      <c r="AY350" s="18" t="s">
        <v>133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80</v>
      </c>
      <c r="BK350" s="217">
        <f>ROUND(I350*H350,2)</f>
        <v>0</v>
      </c>
      <c r="BL350" s="18" t="s">
        <v>153</v>
      </c>
      <c r="BM350" s="216" t="s">
        <v>484</v>
      </c>
    </row>
    <row r="351" spans="1:47" s="2" customFormat="1" ht="12">
      <c r="A351" s="39"/>
      <c r="B351" s="40"/>
      <c r="C351" s="41"/>
      <c r="D351" s="218" t="s">
        <v>143</v>
      </c>
      <c r="E351" s="41"/>
      <c r="F351" s="219" t="s">
        <v>485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143</v>
      </c>
      <c r="AU351" s="18" t="s">
        <v>82</v>
      </c>
    </row>
    <row r="352" spans="1:51" s="13" customFormat="1" ht="12">
      <c r="A352" s="13"/>
      <c r="B352" s="223"/>
      <c r="C352" s="224"/>
      <c r="D352" s="225" t="s">
        <v>145</v>
      </c>
      <c r="E352" s="226" t="s">
        <v>19</v>
      </c>
      <c r="F352" s="227" t="s">
        <v>486</v>
      </c>
      <c r="G352" s="224"/>
      <c r="H352" s="228">
        <v>15.4</v>
      </c>
      <c r="I352" s="229"/>
      <c r="J352" s="224"/>
      <c r="K352" s="224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145</v>
      </c>
      <c r="AU352" s="234" t="s">
        <v>82</v>
      </c>
      <c r="AV352" s="13" t="s">
        <v>82</v>
      </c>
      <c r="AW352" s="13" t="s">
        <v>33</v>
      </c>
      <c r="AX352" s="13" t="s">
        <v>72</v>
      </c>
      <c r="AY352" s="234" t="s">
        <v>133</v>
      </c>
    </row>
    <row r="353" spans="1:51" s="13" customFormat="1" ht="12">
      <c r="A353" s="13"/>
      <c r="B353" s="223"/>
      <c r="C353" s="224"/>
      <c r="D353" s="225" t="s">
        <v>145</v>
      </c>
      <c r="E353" s="226" t="s">
        <v>19</v>
      </c>
      <c r="F353" s="227" t="s">
        <v>487</v>
      </c>
      <c r="G353" s="224"/>
      <c r="H353" s="228">
        <v>5</v>
      </c>
      <c r="I353" s="229"/>
      <c r="J353" s="224"/>
      <c r="K353" s="224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145</v>
      </c>
      <c r="AU353" s="234" t="s">
        <v>82</v>
      </c>
      <c r="AV353" s="13" t="s">
        <v>82</v>
      </c>
      <c r="AW353" s="13" t="s">
        <v>33</v>
      </c>
      <c r="AX353" s="13" t="s">
        <v>72</v>
      </c>
      <c r="AY353" s="234" t="s">
        <v>133</v>
      </c>
    </row>
    <row r="354" spans="1:51" s="13" customFormat="1" ht="12">
      <c r="A354" s="13"/>
      <c r="B354" s="223"/>
      <c r="C354" s="224"/>
      <c r="D354" s="225" t="s">
        <v>145</v>
      </c>
      <c r="E354" s="226" t="s">
        <v>19</v>
      </c>
      <c r="F354" s="227" t="s">
        <v>488</v>
      </c>
      <c r="G354" s="224"/>
      <c r="H354" s="228">
        <v>5</v>
      </c>
      <c r="I354" s="229"/>
      <c r="J354" s="224"/>
      <c r="K354" s="224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145</v>
      </c>
      <c r="AU354" s="234" t="s">
        <v>82</v>
      </c>
      <c r="AV354" s="13" t="s">
        <v>82</v>
      </c>
      <c r="AW354" s="13" t="s">
        <v>33</v>
      </c>
      <c r="AX354" s="13" t="s">
        <v>72</v>
      </c>
      <c r="AY354" s="234" t="s">
        <v>133</v>
      </c>
    </row>
    <row r="355" spans="1:51" s="14" customFormat="1" ht="12">
      <c r="A355" s="14"/>
      <c r="B355" s="235"/>
      <c r="C355" s="236"/>
      <c r="D355" s="225" t="s">
        <v>145</v>
      </c>
      <c r="E355" s="237" t="s">
        <v>19</v>
      </c>
      <c r="F355" s="238" t="s">
        <v>150</v>
      </c>
      <c r="G355" s="236"/>
      <c r="H355" s="239">
        <v>25.4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145</v>
      </c>
      <c r="AU355" s="245" t="s">
        <v>82</v>
      </c>
      <c r="AV355" s="14" t="s">
        <v>141</v>
      </c>
      <c r="AW355" s="14" t="s">
        <v>33</v>
      </c>
      <c r="AX355" s="14" t="s">
        <v>80</v>
      </c>
      <c r="AY355" s="245" t="s">
        <v>133</v>
      </c>
    </row>
    <row r="356" spans="1:65" s="2" customFormat="1" ht="16.5" customHeight="1">
      <c r="A356" s="39"/>
      <c r="B356" s="40"/>
      <c r="C356" s="205" t="s">
        <v>489</v>
      </c>
      <c r="D356" s="205" t="s">
        <v>136</v>
      </c>
      <c r="E356" s="206" t="s">
        <v>490</v>
      </c>
      <c r="F356" s="207" t="s">
        <v>491</v>
      </c>
      <c r="G356" s="208" t="s">
        <v>179</v>
      </c>
      <c r="H356" s="209">
        <v>25.6</v>
      </c>
      <c r="I356" s="210"/>
      <c r="J356" s="211">
        <f>ROUND(I356*H356,2)</f>
        <v>0</v>
      </c>
      <c r="K356" s="207" t="s">
        <v>140</v>
      </c>
      <c r="L356" s="45"/>
      <c r="M356" s="212" t="s">
        <v>19</v>
      </c>
      <c r="N356" s="213" t="s">
        <v>43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0.0017</v>
      </c>
      <c r="T356" s="215">
        <f>S356*H356</f>
        <v>0.04352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153</v>
      </c>
      <c r="AT356" s="216" t="s">
        <v>136</v>
      </c>
      <c r="AU356" s="216" t="s">
        <v>82</v>
      </c>
      <c r="AY356" s="18" t="s">
        <v>133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80</v>
      </c>
      <c r="BK356" s="217">
        <f>ROUND(I356*H356,2)</f>
        <v>0</v>
      </c>
      <c r="BL356" s="18" t="s">
        <v>153</v>
      </c>
      <c r="BM356" s="216" t="s">
        <v>492</v>
      </c>
    </row>
    <row r="357" spans="1:47" s="2" customFormat="1" ht="12">
      <c r="A357" s="39"/>
      <c r="B357" s="40"/>
      <c r="C357" s="41"/>
      <c r="D357" s="218" t="s">
        <v>143</v>
      </c>
      <c r="E357" s="41"/>
      <c r="F357" s="219" t="s">
        <v>493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143</v>
      </c>
      <c r="AU357" s="18" t="s">
        <v>82</v>
      </c>
    </row>
    <row r="358" spans="1:51" s="13" customFormat="1" ht="12">
      <c r="A358" s="13"/>
      <c r="B358" s="223"/>
      <c r="C358" s="224"/>
      <c r="D358" s="225" t="s">
        <v>145</v>
      </c>
      <c r="E358" s="226" t="s">
        <v>19</v>
      </c>
      <c r="F358" s="227" t="s">
        <v>494</v>
      </c>
      <c r="G358" s="224"/>
      <c r="H358" s="228">
        <v>7.5</v>
      </c>
      <c r="I358" s="229"/>
      <c r="J358" s="224"/>
      <c r="K358" s="224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145</v>
      </c>
      <c r="AU358" s="234" t="s">
        <v>82</v>
      </c>
      <c r="AV358" s="13" t="s">
        <v>82</v>
      </c>
      <c r="AW358" s="13" t="s">
        <v>33</v>
      </c>
      <c r="AX358" s="13" t="s">
        <v>72</v>
      </c>
      <c r="AY358" s="234" t="s">
        <v>133</v>
      </c>
    </row>
    <row r="359" spans="1:51" s="13" customFormat="1" ht="12">
      <c r="A359" s="13"/>
      <c r="B359" s="223"/>
      <c r="C359" s="224"/>
      <c r="D359" s="225" t="s">
        <v>145</v>
      </c>
      <c r="E359" s="226" t="s">
        <v>19</v>
      </c>
      <c r="F359" s="227" t="s">
        <v>495</v>
      </c>
      <c r="G359" s="224"/>
      <c r="H359" s="228">
        <v>4.5</v>
      </c>
      <c r="I359" s="229"/>
      <c r="J359" s="224"/>
      <c r="K359" s="224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145</v>
      </c>
      <c r="AU359" s="234" t="s">
        <v>82</v>
      </c>
      <c r="AV359" s="13" t="s">
        <v>82</v>
      </c>
      <c r="AW359" s="13" t="s">
        <v>33</v>
      </c>
      <c r="AX359" s="13" t="s">
        <v>72</v>
      </c>
      <c r="AY359" s="234" t="s">
        <v>133</v>
      </c>
    </row>
    <row r="360" spans="1:51" s="13" customFormat="1" ht="12">
      <c r="A360" s="13"/>
      <c r="B360" s="223"/>
      <c r="C360" s="224"/>
      <c r="D360" s="225" t="s">
        <v>145</v>
      </c>
      <c r="E360" s="226" t="s">
        <v>19</v>
      </c>
      <c r="F360" s="227" t="s">
        <v>496</v>
      </c>
      <c r="G360" s="224"/>
      <c r="H360" s="228">
        <v>10.6</v>
      </c>
      <c r="I360" s="229"/>
      <c r="J360" s="224"/>
      <c r="K360" s="224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145</v>
      </c>
      <c r="AU360" s="234" t="s">
        <v>82</v>
      </c>
      <c r="AV360" s="13" t="s">
        <v>82</v>
      </c>
      <c r="AW360" s="13" t="s">
        <v>33</v>
      </c>
      <c r="AX360" s="13" t="s">
        <v>72</v>
      </c>
      <c r="AY360" s="234" t="s">
        <v>133</v>
      </c>
    </row>
    <row r="361" spans="1:51" s="13" customFormat="1" ht="12">
      <c r="A361" s="13"/>
      <c r="B361" s="223"/>
      <c r="C361" s="224"/>
      <c r="D361" s="225" t="s">
        <v>145</v>
      </c>
      <c r="E361" s="226" t="s">
        <v>19</v>
      </c>
      <c r="F361" s="227" t="s">
        <v>497</v>
      </c>
      <c r="G361" s="224"/>
      <c r="H361" s="228">
        <v>3</v>
      </c>
      <c r="I361" s="229"/>
      <c r="J361" s="224"/>
      <c r="K361" s="224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145</v>
      </c>
      <c r="AU361" s="234" t="s">
        <v>82</v>
      </c>
      <c r="AV361" s="13" t="s">
        <v>82</v>
      </c>
      <c r="AW361" s="13" t="s">
        <v>33</v>
      </c>
      <c r="AX361" s="13" t="s">
        <v>72</v>
      </c>
      <c r="AY361" s="234" t="s">
        <v>133</v>
      </c>
    </row>
    <row r="362" spans="1:51" s="14" customFormat="1" ht="12">
      <c r="A362" s="14"/>
      <c r="B362" s="235"/>
      <c r="C362" s="236"/>
      <c r="D362" s="225" t="s">
        <v>145</v>
      </c>
      <c r="E362" s="237" t="s">
        <v>19</v>
      </c>
      <c r="F362" s="238" t="s">
        <v>150</v>
      </c>
      <c r="G362" s="236"/>
      <c r="H362" s="239">
        <v>25.6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145</v>
      </c>
      <c r="AU362" s="245" t="s">
        <v>82</v>
      </c>
      <c r="AV362" s="14" t="s">
        <v>141</v>
      </c>
      <c r="AW362" s="14" t="s">
        <v>33</v>
      </c>
      <c r="AX362" s="14" t="s">
        <v>80</v>
      </c>
      <c r="AY362" s="245" t="s">
        <v>133</v>
      </c>
    </row>
    <row r="363" spans="1:65" s="2" customFormat="1" ht="16.5" customHeight="1">
      <c r="A363" s="39"/>
      <c r="B363" s="40"/>
      <c r="C363" s="205" t="s">
        <v>498</v>
      </c>
      <c r="D363" s="205" t="s">
        <v>136</v>
      </c>
      <c r="E363" s="206" t="s">
        <v>499</v>
      </c>
      <c r="F363" s="207" t="s">
        <v>500</v>
      </c>
      <c r="G363" s="208" t="s">
        <v>179</v>
      </c>
      <c r="H363" s="209">
        <v>55.85</v>
      </c>
      <c r="I363" s="210"/>
      <c r="J363" s="211">
        <f>ROUND(I363*H363,2)</f>
        <v>0</v>
      </c>
      <c r="K363" s="207" t="s">
        <v>140</v>
      </c>
      <c r="L363" s="45"/>
      <c r="M363" s="212" t="s">
        <v>19</v>
      </c>
      <c r="N363" s="213" t="s">
        <v>43</v>
      </c>
      <c r="O363" s="85"/>
      <c r="P363" s="214">
        <f>O363*H363</f>
        <v>0</v>
      </c>
      <c r="Q363" s="214">
        <v>0</v>
      </c>
      <c r="R363" s="214">
        <f>Q363*H363</f>
        <v>0</v>
      </c>
      <c r="S363" s="214">
        <v>0.00177</v>
      </c>
      <c r="T363" s="215">
        <f>S363*H363</f>
        <v>0.09885450000000001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153</v>
      </c>
      <c r="AT363" s="216" t="s">
        <v>136</v>
      </c>
      <c r="AU363" s="216" t="s">
        <v>82</v>
      </c>
      <c r="AY363" s="18" t="s">
        <v>133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80</v>
      </c>
      <c r="BK363" s="217">
        <f>ROUND(I363*H363,2)</f>
        <v>0</v>
      </c>
      <c r="BL363" s="18" t="s">
        <v>153</v>
      </c>
      <c r="BM363" s="216" t="s">
        <v>501</v>
      </c>
    </row>
    <row r="364" spans="1:47" s="2" customFormat="1" ht="12">
      <c r="A364" s="39"/>
      <c r="B364" s="40"/>
      <c r="C364" s="41"/>
      <c r="D364" s="218" t="s">
        <v>143</v>
      </c>
      <c r="E364" s="41"/>
      <c r="F364" s="219" t="s">
        <v>502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143</v>
      </c>
      <c r="AU364" s="18" t="s">
        <v>82</v>
      </c>
    </row>
    <row r="365" spans="1:51" s="13" customFormat="1" ht="12">
      <c r="A365" s="13"/>
      <c r="B365" s="223"/>
      <c r="C365" s="224"/>
      <c r="D365" s="225" t="s">
        <v>145</v>
      </c>
      <c r="E365" s="226" t="s">
        <v>19</v>
      </c>
      <c r="F365" s="227" t="s">
        <v>503</v>
      </c>
      <c r="G365" s="224"/>
      <c r="H365" s="228">
        <v>17.95</v>
      </c>
      <c r="I365" s="229"/>
      <c r="J365" s="224"/>
      <c r="K365" s="224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145</v>
      </c>
      <c r="AU365" s="234" t="s">
        <v>82</v>
      </c>
      <c r="AV365" s="13" t="s">
        <v>82</v>
      </c>
      <c r="AW365" s="13" t="s">
        <v>33</v>
      </c>
      <c r="AX365" s="13" t="s">
        <v>72</v>
      </c>
      <c r="AY365" s="234" t="s">
        <v>133</v>
      </c>
    </row>
    <row r="366" spans="1:51" s="13" customFormat="1" ht="12">
      <c r="A366" s="13"/>
      <c r="B366" s="223"/>
      <c r="C366" s="224"/>
      <c r="D366" s="225" t="s">
        <v>145</v>
      </c>
      <c r="E366" s="226" t="s">
        <v>19</v>
      </c>
      <c r="F366" s="227" t="s">
        <v>504</v>
      </c>
      <c r="G366" s="224"/>
      <c r="H366" s="228">
        <v>13.2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145</v>
      </c>
      <c r="AU366" s="234" t="s">
        <v>82</v>
      </c>
      <c r="AV366" s="13" t="s">
        <v>82</v>
      </c>
      <c r="AW366" s="13" t="s">
        <v>33</v>
      </c>
      <c r="AX366" s="13" t="s">
        <v>72</v>
      </c>
      <c r="AY366" s="234" t="s">
        <v>133</v>
      </c>
    </row>
    <row r="367" spans="1:51" s="13" customFormat="1" ht="12">
      <c r="A367" s="13"/>
      <c r="B367" s="223"/>
      <c r="C367" s="224"/>
      <c r="D367" s="225" t="s">
        <v>145</v>
      </c>
      <c r="E367" s="226" t="s">
        <v>19</v>
      </c>
      <c r="F367" s="227" t="s">
        <v>505</v>
      </c>
      <c r="G367" s="224"/>
      <c r="H367" s="228">
        <v>10.7</v>
      </c>
      <c r="I367" s="229"/>
      <c r="J367" s="224"/>
      <c r="K367" s="224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145</v>
      </c>
      <c r="AU367" s="234" t="s">
        <v>82</v>
      </c>
      <c r="AV367" s="13" t="s">
        <v>82</v>
      </c>
      <c r="AW367" s="13" t="s">
        <v>33</v>
      </c>
      <c r="AX367" s="13" t="s">
        <v>72</v>
      </c>
      <c r="AY367" s="234" t="s">
        <v>133</v>
      </c>
    </row>
    <row r="368" spans="1:51" s="13" customFormat="1" ht="12">
      <c r="A368" s="13"/>
      <c r="B368" s="223"/>
      <c r="C368" s="224"/>
      <c r="D368" s="225" t="s">
        <v>145</v>
      </c>
      <c r="E368" s="226" t="s">
        <v>19</v>
      </c>
      <c r="F368" s="227" t="s">
        <v>506</v>
      </c>
      <c r="G368" s="224"/>
      <c r="H368" s="228">
        <v>14</v>
      </c>
      <c r="I368" s="229"/>
      <c r="J368" s="224"/>
      <c r="K368" s="224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145</v>
      </c>
      <c r="AU368" s="234" t="s">
        <v>82</v>
      </c>
      <c r="AV368" s="13" t="s">
        <v>82</v>
      </c>
      <c r="AW368" s="13" t="s">
        <v>33</v>
      </c>
      <c r="AX368" s="13" t="s">
        <v>72</v>
      </c>
      <c r="AY368" s="234" t="s">
        <v>133</v>
      </c>
    </row>
    <row r="369" spans="1:51" s="14" customFormat="1" ht="12">
      <c r="A369" s="14"/>
      <c r="B369" s="235"/>
      <c r="C369" s="236"/>
      <c r="D369" s="225" t="s">
        <v>145</v>
      </c>
      <c r="E369" s="237" t="s">
        <v>19</v>
      </c>
      <c r="F369" s="238" t="s">
        <v>150</v>
      </c>
      <c r="G369" s="236"/>
      <c r="H369" s="239">
        <v>55.849999999999994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145</v>
      </c>
      <c r="AU369" s="245" t="s">
        <v>82</v>
      </c>
      <c r="AV369" s="14" t="s">
        <v>141</v>
      </c>
      <c r="AW369" s="14" t="s">
        <v>33</v>
      </c>
      <c r="AX369" s="14" t="s">
        <v>80</v>
      </c>
      <c r="AY369" s="245" t="s">
        <v>133</v>
      </c>
    </row>
    <row r="370" spans="1:65" s="2" customFormat="1" ht="16.5" customHeight="1">
      <c r="A370" s="39"/>
      <c r="B370" s="40"/>
      <c r="C370" s="205" t="s">
        <v>507</v>
      </c>
      <c r="D370" s="205" t="s">
        <v>136</v>
      </c>
      <c r="E370" s="206" t="s">
        <v>508</v>
      </c>
      <c r="F370" s="207" t="s">
        <v>509</v>
      </c>
      <c r="G370" s="208" t="s">
        <v>275</v>
      </c>
      <c r="H370" s="209">
        <v>1</v>
      </c>
      <c r="I370" s="210"/>
      <c r="J370" s="211">
        <f>ROUND(I370*H370,2)</f>
        <v>0</v>
      </c>
      <c r="K370" s="207" t="s">
        <v>19</v>
      </c>
      <c r="L370" s="45"/>
      <c r="M370" s="212" t="s">
        <v>19</v>
      </c>
      <c r="N370" s="213" t="s">
        <v>43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0.015</v>
      </c>
      <c r="T370" s="215">
        <f>S370*H370</f>
        <v>0.015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153</v>
      </c>
      <c r="AT370" s="216" t="s">
        <v>136</v>
      </c>
      <c r="AU370" s="216" t="s">
        <v>82</v>
      </c>
      <c r="AY370" s="18" t="s">
        <v>133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80</v>
      </c>
      <c r="BK370" s="217">
        <f>ROUND(I370*H370,2)</f>
        <v>0</v>
      </c>
      <c r="BL370" s="18" t="s">
        <v>153</v>
      </c>
      <c r="BM370" s="216" t="s">
        <v>510</v>
      </c>
    </row>
    <row r="371" spans="1:51" s="13" customFormat="1" ht="12">
      <c r="A371" s="13"/>
      <c r="B371" s="223"/>
      <c r="C371" s="224"/>
      <c r="D371" s="225" t="s">
        <v>145</v>
      </c>
      <c r="E371" s="226" t="s">
        <v>19</v>
      </c>
      <c r="F371" s="227" t="s">
        <v>80</v>
      </c>
      <c r="G371" s="224"/>
      <c r="H371" s="228">
        <v>1</v>
      </c>
      <c r="I371" s="229"/>
      <c r="J371" s="224"/>
      <c r="K371" s="224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145</v>
      </c>
      <c r="AU371" s="234" t="s">
        <v>82</v>
      </c>
      <c r="AV371" s="13" t="s">
        <v>82</v>
      </c>
      <c r="AW371" s="13" t="s">
        <v>33</v>
      </c>
      <c r="AX371" s="13" t="s">
        <v>80</v>
      </c>
      <c r="AY371" s="234" t="s">
        <v>133</v>
      </c>
    </row>
    <row r="372" spans="1:65" s="2" customFormat="1" ht="16.5" customHeight="1">
      <c r="A372" s="39"/>
      <c r="B372" s="40"/>
      <c r="C372" s="205" t="s">
        <v>511</v>
      </c>
      <c r="D372" s="205" t="s">
        <v>136</v>
      </c>
      <c r="E372" s="206" t="s">
        <v>512</v>
      </c>
      <c r="F372" s="207" t="s">
        <v>513</v>
      </c>
      <c r="G372" s="208" t="s">
        <v>275</v>
      </c>
      <c r="H372" s="209">
        <v>14</v>
      </c>
      <c r="I372" s="210"/>
      <c r="J372" s="211">
        <f>ROUND(I372*H372,2)</f>
        <v>0</v>
      </c>
      <c r="K372" s="207" t="s">
        <v>140</v>
      </c>
      <c r="L372" s="45"/>
      <c r="M372" s="212" t="s">
        <v>19</v>
      </c>
      <c r="N372" s="213" t="s">
        <v>43</v>
      </c>
      <c r="O372" s="85"/>
      <c r="P372" s="214">
        <f>O372*H372</f>
        <v>0</v>
      </c>
      <c r="Q372" s="214">
        <v>0</v>
      </c>
      <c r="R372" s="214">
        <f>Q372*H372</f>
        <v>0</v>
      </c>
      <c r="S372" s="214">
        <v>0.00906</v>
      </c>
      <c r="T372" s="215">
        <f>S372*H372</f>
        <v>0.12684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6" t="s">
        <v>153</v>
      </c>
      <c r="AT372" s="216" t="s">
        <v>136</v>
      </c>
      <c r="AU372" s="216" t="s">
        <v>82</v>
      </c>
      <c r="AY372" s="18" t="s">
        <v>133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80</v>
      </c>
      <c r="BK372" s="217">
        <f>ROUND(I372*H372,2)</f>
        <v>0</v>
      </c>
      <c r="BL372" s="18" t="s">
        <v>153</v>
      </c>
      <c r="BM372" s="216" t="s">
        <v>514</v>
      </c>
    </row>
    <row r="373" spans="1:47" s="2" customFormat="1" ht="12">
      <c r="A373" s="39"/>
      <c r="B373" s="40"/>
      <c r="C373" s="41"/>
      <c r="D373" s="218" t="s">
        <v>143</v>
      </c>
      <c r="E373" s="41"/>
      <c r="F373" s="219" t="s">
        <v>515</v>
      </c>
      <c r="G373" s="41"/>
      <c r="H373" s="41"/>
      <c r="I373" s="220"/>
      <c r="J373" s="41"/>
      <c r="K373" s="41"/>
      <c r="L373" s="45"/>
      <c r="M373" s="221"/>
      <c r="N373" s="222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143</v>
      </c>
      <c r="AU373" s="18" t="s">
        <v>82</v>
      </c>
    </row>
    <row r="374" spans="1:51" s="13" customFormat="1" ht="12">
      <c r="A374" s="13"/>
      <c r="B374" s="223"/>
      <c r="C374" s="224"/>
      <c r="D374" s="225" t="s">
        <v>145</v>
      </c>
      <c r="E374" s="226" t="s">
        <v>19</v>
      </c>
      <c r="F374" s="227" t="s">
        <v>232</v>
      </c>
      <c r="G374" s="224"/>
      <c r="H374" s="228">
        <v>14</v>
      </c>
      <c r="I374" s="229"/>
      <c r="J374" s="224"/>
      <c r="K374" s="224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145</v>
      </c>
      <c r="AU374" s="234" t="s">
        <v>82</v>
      </c>
      <c r="AV374" s="13" t="s">
        <v>82</v>
      </c>
      <c r="AW374" s="13" t="s">
        <v>33</v>
      </c>
      <c r="AX374" s="13" t="s">
        <v>80</v>
      </c>
      <c r="AY374" s="234" t="s">
        <v>133</v>
      </c>
    </row>
    <row r="375" spans="1:65" s="2" customFormat="1" ht="16.5" customHeight="1">
      <c r="A375" s="39"/>
      <c r="B375" s="40"/>
      <c r="C375" s="205" t="s">
        <v>516</v>
      </c>
      <c r="D375" s="205" t="s">
        <v>136</v>
      </c>
      <c r="E375" s="206" t="s">
        <v>517</v>
      </c>
      <c r="F375" s="207" t="s">
        <v>518</v>
      </c>
      <c r="G375" s="208" t="s">
        <v>275</v>
      </c>
      <c r="H375" s="209">
        <v>16</v>
      </c>
      <c r="I375" s="210"/>
      <c r="J375" s="211">
        <f>ROUND(I375*H375,2)</f>
        <v>0</v>
      </c>
      <c r="K375" s="207" t="s">
        <v>140</v>
      </c>
      <c r="L375" s="45"/>
      <c r="M375" s="212" t="s">
        <v>19</v>
      </c>
      <c r="N375" s="213" t="s">
        <v>43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0.00022</v>
      </c>
      <c r="T375" s="215">
        <f>S375*H375</f>
        <v>0.00352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153</v>
      </c>
      <c r="AT375" s="216" t="s">
        <v>136</v>
      </c>
      <c r="AU375" s="216" t="s">
        <v>82</v>
      </c>
      <c r="AY375" s="18" t="s">
        <v>133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80</v>
      </c>
      <c r="BK375" s="217">
        <f>ROUND(I375*H375,2)</f>
        <v>0</v>
      </c>
      <c r="BL375" s="18" t="s">
        <v>153</v>
      </c>
      <c r="BM375" s="216" t="s">
        <v>519</v>
      </c>
    </row>
    <row r="376" spans="1:47" s="2" customFormat="1" ht="12">
      <c r="A376" s="39"/>
      <c r="B376" s="40"/>
      <c r="C376" s="41"/>
      <c r="D376" s="218" t="s">
        <v>143</v>
      </c>
      <c r="E376" s="41"/>
      <c r="F376" s="219" t="s">
        <v>520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143</v>
      </c>
      <c r="AU376" s="18" t="s">
        <v>82</v>
      </c>
    </row>
    <row r="377" spans="1:51" s="13" customFormat="1" ht="12">
      <c r="A377" s="13"/>
      <c r="B377" s="223"/>
      <c r="C377" s="224"/>
      <c r="D377" s="225" t="s">
        <v>145</v>
      </c>
      <c r="E377" s="226" t="s">
        <v>19</v>
      </c>
      <c r="F377" s="227" t="s">
        <v>153</v>
      </c>
      <c r="G377" s="224"/>
      <c r="H377" s="228">
        <v>16</v>
      </c>
      <c r="I377" s="229"/>
      <c r="J377" s="224"/>
      <c r="K377" s="224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145</v>
      </c>
      <c r="AU377" s="234" t="s">
        <v>82</v>
      </c>
      <c r="AV377" s="13" t="s">
        <v>82</v>
      </c>
      <c r="AW377" s="13" t="s">
        <v>33</v>
      </c>
      <c r="AX377" s="13" t="s">
        <v>80</v>
      </c>
      <c r="AY377" s="234" t="s">
        <v>133</v>
      </c>
    </row>
    <row r="378" spans="1:65" s="2" customFormat="1" ht="16.5" customHeight="1">
      <c r="A378" s="39"/>
      <c r="B378" s="40"/>
      <c r="C378" s="205" t="s">
        <v>521</v>
      </c>
      <c r="D378" s="205" t="s">
        <v>136</v>
      </c>
      <c r="E378" s="206" t="s">
        <v>522</v>
      </c>
      <c r="F378" s="207" t="s">
        <v>523</v>
      </c>
      <c r="G378" s="208" t="s">
        <v>179</v>
      </c>
      <c r="H378" s="209">
        <v>57</v>
      </c>
      <c r="I378" s="210"/>
      <c r="J378" s="211">
        <f>ROUND(I378*H378,2)</f>
        <v>0</v>
      </c>
      <c r="K378" s="207" t="s">
        <v>140</v>
      </c>
      <c r="L378" s="45"/>
      <c r="M378" s="212" t="s">
        <v>19</v>
      </c>
      <c r="N378" s="213" t="s">
        <v>43</v>
      </c>
      <c r="O378" s="85"/>
      <c r="P378" s="214">
        <f>O378*H378</f>
        <v>0</v>
      </c>
      <c r="Q378" s="214">
        <v>0</v>
      </c>
      <c r="R378" s="214">
        <f>Q378*H378</f>
        <v>0</v>
      </c>
      <c r="S378" s="214">
        <v>0.00191</v>
      </c>
      <c r="T378" s="215">
        <f>S378*H378</f>
        <v>0.10887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153</v>
      </c>
      <c r="AT378" s="216" t="s">
        <v>136</v>
      </c>
      <c r="AU378" s="216" t="s">
        <v>82</v>
      </c>
      <c r="AY378" s="18" t="s">
        <v>133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80</v>
      </c>
      <c r="BK378" s="217">
        <f>ROUND(I378*H378,2)</f>
        <v>0</v>
      </c>
      <c r="BL378" s="18" t="s">
        <v>153</v>
      </c>
      <c r="BM378" s="216" t="s">
        <v>524</v>
      </c>
    </row>
    <row r="379" spans="1:47" s="2" customFormat="1" ht="12">
      <c r="A379" s="39"/>
      <c r="B379" s="40"/>
      <c r="C379" s="41"/>
      <c r="D379" s="218" t="s">
        <v>143</v>
      </c>
      <c r="E379" s="41"/>
      <c r="F379" s="219" t="s">
        <v>525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143</v>
      </c>
      <c r="AU379" s="18" t="s">
        <v>82</v>
      </c>
    </row>
    <row r="380" spans="1:51" s="13" customFormat="1" ht="12">
      <c r="A380" s="13"/>
      <c r="B380" s="223"/>
      <c r="C380" s="224"/>
      <c r="D380" s="225" t="s">
        <v>145</v>
      </c>
      <c r="E380" s="226" t="s">
        <v>19</v>
      </c>
      <c r="F380" s="227" t="s">
        <v>526</v>
      </c>
      <c r="G380" s="224"/>
      <c r="H380" s="228">
        <v>57</v>
      </c>
      <c r="I380" s="229"/>
      <c r="J380" s="224"/>
      <c r="K380" s="224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145</v>
      </c>
      <c r="AU380" s="234" t="s">
        <v>82</v>
      </c>
      <c r="AV380" s="13" t="s">
        <v>82</v>
      </c>
      <c r="AW380" s="13" t="s">
        <v>33</v>
      </c>
      <c r="AX380" s="13" t="s">
        <v>80</v>
      </c>
      <c r="AY380" s="234" t="s">
        <v>133</v>
      </c>
    </row>
    <row r="381" spans="1:65" s="2" customFormat="1" ht="16.5" customHeight="1">
      <c r="A381" s="39"/>
      <c r="B381" s="40"/>
      <c r="C381" s="205" t="s">
        <v>527</v>
      </c>
      <c r="D381" s="205" t="s">
        <v>136</v>
      </c>
      <c r="E381" s="206" t="s">
        <v>528</v>
      </c>
      <c r="F381" s="207" t="s">
        <v>529</v>
      </c>
      <c r="G381" s="208" t="s">
        <v>179</v>
      </c>
      <c r="H381" s="209">
        <v>2.4</v>
      </c>
      <c r="I381" s="210"/>
      <c r="J381" s="211">
        <f>ROUND(I381*H381,2)</f>
        <v>0</v>
      </c>
      <c r="K381" s="207" t="s">
        <v>140</v>
      </c>
      <c r="L381" s="45"/>
      <c r="M381" s="212" t="s">
        <v>19</v>
      </c>
      <c r="N381" s="213" t="s">
        <v>43</v>
      </c>
      <c r="O381" s="85"/>
      <c r="P381" s="214">
        <f>O381*H381</f>
        <v>0</v>
      </c>
      <c r="Q381" s="214">
        <v>0</v>
      </c>
      <c r="R381" s="214">
        <f>Q381*H381</f>
        <v>0</v>
      </c>
      <c r="S381" s="214">
        <v>0.00175</v>
      </c>
      <c r="T381" s="215">
        <f>S381*H381</f>
        <v>0.0042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153</v>
      </c>
      <c r="AT381" s="216" t="s">
        <v>136</v>
      </c>
      <c r="AU381" s="216" t="s">
        <v>82</v>
      </c>
      <c r="AY381" s="18" t="s">
        <v>133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80</v>
      </c>
      <c r="BK381" s="217">
        <f>ROUND(I381*H381,2)</f>
        <v>0</v>
      </c>
      <c r="BL381" s="18" t="s">
        <v>153</v>
      </c>
      <c r="BM381" s="216" t="s">
        <v>530</v>
      </c>
    </row>
    <row r="382" spans="1:47" s="2" customFormat="1" ht="12">
      <c r="A382" s="39"/>
      <c r="B382" s="40"/>
      <c r="C382" s="41"/>
      <c r="D382" s="218" t="s">
        <v>143</v>
      </c>
      <c r="E382" s="41"/>
      <c r="F382" s="219" t="s">
        <v>531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143</v>
      </c>
      <c r="AU382" s="18" t="s">
        <v>82</v>
      </c>
    </row>
    <row r="383" spans="1:51" s="13" customFormat="1" ht="12">
      <c r="A383" s="13"/>
      <c r="B383" s="223"/>
      <c r="C383" s="224"/>
      <c r="D383" s="225" t="s">
        <v>145</v>
      </c>
      <c r="E383" s="226" t="s">
        <v>19</v>
      </c>
      <c r="F383" s="227" t="s">
        <v>532</v>
      </c>
      <c r="G383" s="224"/>
      <c r="H383" s="228">
        <v>2.4</v>
      </c>
      <c r="I383" s="229"/>
      <c r="J383" s="224"/>
      <c r="K383" s="224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145</v>
      </c>
      <c r="AU383" s="234" t="s">
        <v>82</v>
      </c>
      <c r="AV383" s="13" t="s">
        <v>82</v>
      </c>
      <c r="AW383" s="13" t="s">
        <v>33</v>
      </c>
      <c r="AX383" s="13" t="s">
        <v>80</v>
      </c>
      <c r="AY383" s="234" t="s">
        <v>133</v>
      </c>
    </row>
    <row r="384" spans="1:65" s="2" customFormat="1" ht="16.5" customHeight="1">
      <c r="A384" s="39"/>
      <c r="B384" s="40"/>
      <c r="C384" s="205" t="s">
        <v>533</v>
      </c>
      <c r="D384" s="205" t="s">
        <v>136</v>
      </c>
      <c r="E384" s="206" t="s">
        <v>534</v>
      </c>
      <c r="F384" s="207" t="s">
        <v>535</v>
      </c>
      <c r="G384" s="208" t="s">
        <v>179</v>
      </c>
      <c r="H384" s="209">
        <v>7</v>
      </c>
      <c r="I384" s="210"/>
      <c r="J384" s="211">
        <f>ROUND(I384*H384,2)</f>
        <v>0</v>
      </c>
      <c r="K384" s="207" t="s">
        <v>140</v>
      </c>
      <c r="L384" s="45"/>
      <c r="M384" s="212" t="s">
        <v>19</v>
      </c>
      <c r="N384" s="213" t="s">
        <v>43</v>
      </c>
      <c r="O384" s="85"/>
      <c r="P384" s="214">
        <f>O384*H384</f>
        <v>0</v>
      </c>
      <c r="Q384" s="214">
        <v>0</v>
      </c>
      <c r="R384" s="214">
        <f>Q384*H384</f>
        <v>0</v>
      </c>
      <c r="S384" s="214">
        <v>0.00605</v>
      </c>
      <c r="T384" s="215">
        <f>S384*H384</f>
        <v>0.04235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153</v>
      </c>
      <c r="AT384" s="216" t="s">
        <v>136</v>
      </c>
      <c r="AU384" s="216" t="s">
        <v>82</v>
      </c>
      <c r="AY384" s="18" t="s">
        <v>133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80</v>
      </c>
      <c r="BK384" s="217">
        <f>ROUND(I384*H384,2)</f>
        <v>0</v>
      </c>
      <c r="BL384" s="18" t="s">
        <v>153</v>
      </c>
      <c r="BM384" s="216" t="s">
        <v>536</v>
      </c>
    </row>
    <row r="385" spans="1:47" s="2" customFormat="1" ht="12">
      <c r="A385" s="39"/>
      <c r="B385" s="40"/>
      <c r="C385" s="41"/>
      <c r="D385" s="218" t="s">
        <v>143</v>
      </c>
      <c r="E385" s="41"/>
      <c r="F385" s="219" t="s">
        <v>537</v>
      </c>
      <c r="G385" s="41"/>
      <c r="H385" s="41"/>
      <c r="I385" s="220"/>
      <c r="J385" s="41"/>
      <c r="K385" s="41"/>
      <c r="L385" s="45"/>
      <c r="M385" s="221"/>
      <c r="N385" s="222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143</v>
      </c>
      <c r="AU385" s="18" t="s">
        <v>82</v>
      </c>
    </row>
    <row r="386" spans="1:51" s="13" customFormat="1" ht="12">
      <c r="A386" s="13"/>
      <c r="B386" s="223"/>
      <c r="C386" s="224"/>
      <c r="D386" s="225" t="s">
        <v>145</v>
      </c>
      <c r="E386" s="226" t="s">
        <v>19</v>
      </c>
      <c r="F386" s="227" t="s">
        <v>538</v>
      </c>
      <c r="G386" s="224"/>
      <c r="H386" s="228">
        <v>4</v>
      </c>
      <c r="I386" s="229"/>
      <c r="J386" s="224"/>
      <c r="K386" s="224"/>
      <c r="L386" s="230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4" t="s">
        <v>145</v>
      </c>
      <c r="AU386" s="234" t="s">
        <v>82</v>
      </c>
      <c r="AV386" s="13" t="s">
        <v>82</v>
      </c>
      <c r="AW386" s="13" t="s">
        <v>33</v>
      </c>
      <c r="AX386" s="13" t="s">
        <v>72</v>
      </c>
      <c r="AY386" s="234" t="s">
        <v>133</v>
      </c>
    </row>
    <row r="387" spans="1:51" s="13" customFormat="1" ht="12">
      <c r="A387" s="13"/>
      <c r="B387" s="223"/>
      <c r="C387" s="224"/>
      <c r="D387" s="225" t="s">
        <v>145</v>
      </c>
      <c r="E387" s="226" t="s">
        <v>19</v>
      </c>
      <c r="F387" s="227" t="s">
        <v>539</v>
      </c>
      <c r="G387" s="224"/>
      <c r="H387" s="228">
        <v>3</v>
      </c>
      <c r="I387" s="229"/>
      <c r="J387" s="224"/>
      <c r="K387" s="224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145</v>
      </c>
      <c r="AU387" s="234" t="s">
        <v>82</v>
      </c>
      <c r="AV387" s="13" t="s">
        <v>82</v>
      </c>
      <c r="AW387" s="13" t="s">
        <v>33</v>
      </c>
      <c r="AX387" s="13" t="s">
        <v>72</v>
      </c>
      <c r="AY387" s="234" t="s">
        <v>133</v>
      </c>
    </row>
    <row r="388" spans="1:51" s="14" customFormat="1" ht="12">
      <c r="A388" s="14"/>
      <c r="B388" s="235"/>
      <c r="C388" s="236"/>
      <c r="D388" s="225" t="s">
        <v>145</v>
      </c>
      <c r="E388" s="237" t="s">
        <v>19</v>
      </c>
      <c r="F388" s="238" t="s">
        <v>150</v>
      </c>
      <c r="G388" s="236"/>
      <c r="H388" s="239">
        <v>7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145</v>
      </c>
      <c r="AU388" s="245" t="s">
        <v>82</v>
      </c>
      <c r="AV388" s="14" t="s">
        <v>141</v>
      </c>
      <c r="AW388" s="14" t="s">
        <v>33</v>
      </c>
      <c r="AX388" s="14" t="s">
        <v>80</v>
      </c>
      <c r="AY388" s="245" t="s">
        <v>133</v>
      </c>
    </row>
    <row r="389" spans="1:65" s="2" customFormat="1" ht="16.5" customHeight="1">
      <c r="A389" s="39"/>
      <c r="B389" s="40"/>
      <c r="C389" s="205" t="s">
        <v>540</v>
      </c>
      <c r="D389" s="205" t="s">
        <v>136</v>
      </c>
      <c r="E389" s="206" t="s">
        <v>541</v>
      </c>
      <c r="F389" s="207" t="s">
        <v>542</v>
      </c>
      <c r="G389" s="208" t="s">
        <v>179</v>
      </c>
      <c r="H389" s="209">
        <v>54.5</v>
      </c>
      <c r="I389" s="210"/>
      <c r="J389" s="211">
        <f>ROUND(I389*H389,2)</f>
        <v>0</v>
      </c>
      <c r="K389" s="207" t="s">
        <v>140</v>
      </c>
      <c r="L389" s="45"/>
      <c r="M389" s="212" t="s">
        <v>19</v>
      </c>
      <c r="N389" s="213" t="s">
        <v>43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0.01213</v>
      </c>
      <c r="T389" s="215">
        <f>S389*H389</f>
        <v>0.661085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153</v>
      </c>
      <c r="AT389" s="216" t="s">
        <v>136</v>
      </c>
      <c r="AU389" s="216" t="s">
        <v>82</v>
      </c>
      <c r="AY389" s="18" t="s">
        <v>133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80</v>
      </c>
      <c r="BK389" s="217">
        <f>ROUND(I389*H389,2)</f>
        <v>0</v>
      </c>
      <c r="BL389" s="18" t="s">
        <v>153</v>
      </c>
      <c r="BM389" s="216" t="s">
        <v>543</v>
      </c>
    </row>
    <row r="390" spans="1:47" s="2" customFormat="1" ht="12">
      <c r="A390" s="39"/>
      <c r="B390" s="40"/>
      <c r="C390" s="41"/>
      <c r="D390" s="218" t="s">
        <v>143</v>
      </c>
      <c r="E390" s="41"/>
      <c r="F390" s="219" t="s">
        <v>544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143</v>
      </c>
      <c r="AU390" s="18" t="s">
        <v>82</v>
      </c>
    </row>
    <row r="391" spans="1:51" s="13" customFormat="1" ht="12">
      <c r="A391" s="13"/>
      <c r="B391" s="223"/>
      <c r="C391" s="224"/>
      <c r="D391" s="225" t="s">
        <v>145</v>
      </c>
      <c r="E391" s="226" t="s">
        <v>19</v>
      </c>
      <c r="F391" s="227" t="s">
        <v>545</v>
      </c>
      <c r="G391" s="224"/>
      <c r="H391" s="228">
        <v>54.5</v>
      </c>
      <c r="I391" s="229"/>
      <c r="J391" s="224"/>
      <c r="K391" s="224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145</v>
      </c>
      <c r="AU391" s="234" t="s">
        <v>82</v>
      </c>
      <c r="AV391" s="13" t="s">
        <v>82</v>
      </c>
      <c r="AW391" s="13" t="s">
        <v>33</v>
      </c>
      <c r="AX391" s="13" t="s">
        <v>80</v>
      </c>
      <c r="AY391" s="234" t="s">
        <v>133</v>
      </c>
    </row>
    <row r="392" spans="1:65" s="2" customFormat="1" ht="16.5" customHeight="1">
      <c r="A392" s="39"/>
      <c r="B392" s="40"/>
      <c r="C392" s="205" t="s">
        <v>546</v>
      </c>
      <c r="D392" s="205" t="s">
        <v>136</v>
      </c>
      <c r="E392" s="206" t="s">
        <v>547</v>
      </c>
      <c r="F392" s="207" t="s">
        <v>548</v>
      </c>
      <c r="G392" s="208" t="s">
        <v>179</v>
      </c>
      <c r="H392" s="209">
        <v>57</v>
      </c>
      <c r="I392" s="210"/>
      <c r="J392" s="211">
        <f>ROUND(I392*H392,2)</f>
        <v>0</v>
      </c>
      <c r="K392" s="207" t="s">
        <v>140</v>
      </c>
      <c r="L392" s="45"/>
      <c r="M392" s="212" t="s">
        <v>19</v>
      </c>
      <c r="N392" s="213" t="s">
        <v>43</v>
      </c>
      <c r="O392" s="85"/>
      <c r="P392" s="214">
        <f>O392*H392</f>
        <v>0</v>
      </c>
      <c r="Q392" s="214">
        <v>0.00106</v>
      </c>
      <c r="R392" s="214">
        <f>Q392*H392</f>
        <v>0.060419999999999995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153</v>
      </c>
      <c r="AT392" s="216" t="s">
        <v>136</v>
      </c>
      <c r="AU392" s="216" t="s">
        <v>82</v>
      </c>
      <c r="AY392" s="18" t="s">
        <v>133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80</v>
      </c>
      <c r="BK392" s="217">
        <f>ROUND(I392*H392,2)</f>
        <v>0</v>
      </c>
      <c r="BL392" s="18" t="s">
        <v>153</v>
      </c>
      <c r="BM392" s="216" t="s">
        <v>549</v>
      </c>
    </row>
    <row r="393" spans="1:47" s="2" customFormat="1" ht="12">
      <c r="A393" s="39"/>
      <c r="B393" s="40"/>
      <c r="C393" s="41"/>
      <c r="D393" s="218" t="s">
        <v>143</v>
      </c>
      <c r="E393" s="41"/>
      <c r="F393" s="219" t="s">
        <v>550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143</v>
      </c>
      <c r="AU393" s="18" t="s">
        <v>82</v>
      </c>
    </row>
    <row r="394" spans="1:51" s="13" customFormat="1" ht="12">
      <c r="A394" s="13"/>
      <c r="B394" s="223"/>
      <c r="C394" s="224"/>
      <c r="D394" s="225" t="s">
        <v>145</v>
      </c>
      <c r="E394" s="226" t="s">
        <v>19</v>
      </c>
      <c r="F394" s="227" t="s">
        <v>551</v>
      </c>
      <c r="G394" s="224"/>
      <c r="H394" s="228">
        <v>57</v>
      </c>
      <c r="I394" s="229"/>
      <c r="J394" s="224"/>
      <c r="K394" s="224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145</v>
      </c>
      <c r="AU394" s="234" t="s">
        <v>82</v>
      </c>
      <c r="AV394" s="13" t="s">
        <v>82</v>
      </c>
      <c r="AW394" s="13" t="s">
        <v>33</v>
      </c>
      <c r="AX394" s="13" t="s">
        <v>80</v>
      </c>
      <c r="AY394" s="234" t="s">
        <v>133</v>
      </c>
    </row>
    <row r="395" spans="1:65" s="2" customFormat="1" ht="33" customHeight="1">
      <c r="A395" s="39"/>
      <c r="B395" s="40"/>
      <c r="C395" s="205" t="s">
        <v>552</v>
      </c>
      <c r="D395" s="205" t="s">
        <v>136</v>
      </c>
      <c r="E395" s="206" t="s">
        <v>553</v>
      </c>
      <c r="F395" s="207" t="s">
        <v>554</v>
      </c>
      <c r="G395" s="208" t="s">
        <v>139</v>
      </c>
      <c r="H395" s="209">
        <v>146.99</v>
      </c>
      <c r="I395" s="210"/>
      <c r="J395" s="211">
        <f>ROUND(I395*H395,2)</f>
        <v>0</v>
      </c>
      <c r="K395" s="207" t="s">
        <v>140</v>
      </c>
      <c r="L395" s="45"/>
      <c r="M395" s="212" t="s">
        <v>19</v>
      </c>
      <c r="N395" s="213" t="s">
        <v>43</v>
      </c>
      <c r="O395" s="85"/>
      <c r="P395" s="214">
        <f>O395*H395</f>
        <v>0</v>
      </c>
      <c r="Q395" s="214">
        <v>0.00661</v>
      </c>
      <c r="R395" s="214">
        <f>Q395*H395</f>
        <v>0.9716039000000001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153</v>
      </c>
      <c r="AT395" s="216" t="s">
        <v>136</v>
      </c>
      <c r="AU395" s="216" t="s">
        <v>82</v>
      </c>
      <c r="AY395" s="18" t="s">
        <v>133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80</v>
      </c>
      <c r="BK395" s="217">
        <f>ROUND(I395*H395,2)</f>
        <v>0</v>
      </c>
      <c r="BL395" s="18" t="s">
        <v>153</v>
      </c>
      <c r="BM395" s="216" t="s">
        <v>555</v>
      </c>
    </row>
    <row r="396" spans="1:47" s="2" customFormat="1" ht="12">
      <c r="A396" s="39"/>
      <c r="B396" s="40"/>
      <c r="C396" s="41"/>
      <c r="D396" s="218" t="s">
        <v>143</v>
      </c>
      <c r="E396" s="41"/>
      <c r="F396" s="219" t="s">
        <v>556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143</v>
      </c>
      <c r="AU396" s="18" t="s">
        <v>82</v>
      </c>
    </row>
    <row r="397" spans="1:51" s="13" customFormat="1" ht="12">
      <c r="A397" s="13"/>
      <c r="B397" s="223"/>
      <c r="C397" s="224"/>
      <c r="D397" s="225" t="s">
        <v>145</v>
      </c>
      <c r="E397" s="226" t="s">
        <v>19</v>
      </c>
      <c r="F397" s="227" t="s">
        <v>202</v>
      </c>
      <c r="G397" s="224"/>
      <c r="H397" s="228">
        <v>30.1</v>
      </c>
      <c r="I397" s="229"/>
      <c r="J397" s="224"/>
      <c r="K397" s="224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145</v>
      </c>
      <c r="AU397" s="234" t="s">
        <v>82</v>
      </c>
      <c r="AV397" s="13" t="s">
        <v>82</v>
      </c>
      <c r="AW397" s="13" t="s">
        <v>33</v>
      </c>
      <c r="AX397" s="13" t="s">
        <v>72</v>
      </c>
      <c r="AY397" s="234" t="s">
        <v>133</v>
      </c>
    </row>
    <row r="398" spans="1:51" s="13" customFormat="1" ht="12">
      <c r="A398" s="13"/>
      <c r="B398" s="223"/>
      <c r="C398" s="224"/>
      <c r="D398" s="225" t="s">
        <v>145</v>
      </c>
      <c r="E398" s="226" t="s">
        <v>19</v>
      </c>
      <c r="F398" s="227" t="s">
        <v>203</v>
      </c>
      <c r="G398" s="224"/>
      <c r="H398" s="228">
        <v>33.06</v>
      </c>
      <c r="I398" s="229"/>
      <c r="J398" s="224"/>
      <c r="K398" s="224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145</v>
      </c>
      <c r="AU398" s="234" t="s">
        <v>82</v>
      </c>
      <c r="AV398" s="13" t="s">
        <v>82</v>
      </c>
      <c r="AW398" s="13" t="s">
        <v>33</v>
      </c>
      <c r="AX398" s="13" t="s">
        <v>72</v>
      </c>
      <c r="AY398" s="234" t="s">
        <v>133</v>
      </c>
    </row>
    <row r="399" spans="1:51" s="13" customFormat="1" ht="12">
      <c r="A399" s="13"/>
      <c r="B399" s="223"/>
      <c r="C399" s="224"/>
      <c r="D399" s="225" t="s">
        <v>145</v>
      </c>
      <c r="E399" s="226" t="s">
        <v>19</v>
      </c>
      <c r="F399" s="227" t="s">
        <v>204</v>
      </c>
      <c r="G399" s="224"/>
      <c r="H399" s="228">
        <v>42.45</v>
      </c>
      <c r="I399" s="229"/>
      <c r="J399" s="224"/>
      <c r="K399" s="224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145</v>
      </c>
      <c r="AU399" s="234" t="s">
        <v>82</v>
      </c>
      <c r="AV399" s="13" t="s">
        <v>82</v>
      </c>
      <c r="AW399" s="13" t="s">
        <v>33</v>
      </c>
      <c r="AX399" s="13" t="s">
        <v>72</v>
      </c>
      <c r="AY399" s="234" t="s">
        <v>133</v>
      </c>
    </row>
    <row r="400" spans="1:51" s="13" customFormat="1" ht="12">
      <c r="A400" s="13"/>
      <c r="B400" s="223"/>
      <c r="C400" s="224"/>
      <c r="D400" s="225" t="s">
        <v>145</v>
      </c>
      <c r="E400" s="226" t="s">
        <v>19</v>
      </c>
      <c r="F400" s="227" t="s">
        <v>205</v>
      </c>
      <c r="G400" s="224"/>
      <c r="H400" s="228">
        <v>22.9</v>
      </c>
      <c r="I400" s="229"/>
      <c r="J400" s="224"/>
      <c r="K400" s="224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145</v>
      </c>
      <c r="AU400" s="234" t="s">
        <v>82</v>
      </c>
      <c r="AV400" s="13" t="s">
        <v>82</v>
      </c>
      <c r="AW400" s="13" t="s">
        <v>33</v>
      </c>
      <c r="AX400" s="13" t="s">
        <v>72</v>
      </c>
      <c r="AY400" s="234" t="s">
        <v>133</v>
      </c>
    </row>
    <row r="401" spans="1:51" s="13" customFormat="1" ht="12">
      <c r="A401" s="13"/>
      <c r="B401" s="223"/>
      <c r="C401" s="224"/>
      <c r="D401" s="225" t="s">
        <v>145</v>
      </c>
      <c r="E401" s="226" t="s">
        <v>19</v>
      </c>
      <c r="F401" s="227" t="s">
        <v>469</v>
      </c>
      <c r="G401" s="224"/>
      <c r="H401" s="228">
        <v>6.2</v>
      </c>
      <c r="I401" s="229"/>
      <c r="J401" s="224"/>
      <c r="K401" s="224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145</v>
      </c>
      <c r="AU401" s="234" t="s">
        <v>82</v>
      </c>
      <c r="AV401" s="13" t="s">
        <v>82</v>
      </c>
      <c r="AW401" s="13" t="s">
        <v>33</v>
      </c>
      <c r="AX401" s="13" t="s">
        <v>72</v>
      </c>
      <c r="AY401" s="234" t="s">
        <v>133</v>
      </c>
    </row>
    <row r="402" spans="1:51" s="13" customFormat="1" ht="12">
      <c r="A402" s="13"/>
      <c r="B402" s="223"/>
      <c r="C402" s="224"/>
      <c r="D402" s="225" t="s">
        <v>145</v>
      </c>
      <c r="E402" s="226" t="s">
        <v>19</v>
      </c>
      <c r="F402" s="227" t="s">
        <v>470</v>
      </c>
      <c r="G402" s="224"/>
      <c r="H402" s="228">
        <v>5.28</v>
      </c>
      <c r="I402" s="229"/>
      <c r="J402" s="224"/>
      <c r="K402" s="224"/>
      <c r="L402" s="230"/>
      <c r="M402" s="231"/>
      <c r="N402" s="232"/>
      <c r="O402" s="232"/>
      <c r="P402" s="232"/>
      <c r="Q402" s="232"/>
      <c r="R402" s="232"/>
      <c r="S402" s="232"/>
      <c r="T402" s="23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4" t="s">
        <v>145</v>
      </c>
      <c r="AU402" s="234" t="s">
        <v>82</v>
      </c>
      <c r="AV402" s="13" t="s">
        <v>82</v>
      </c>
      <c r="AW402" s="13" t="s">
        <v>33</v>
      </c>
      <c r="AX402" s="13" t="s">
        <v>72</v>
      </c>
      <c r="AY402" s="234" t="s">
        <v>133</v>
      </c>
    </row>
    <row r="403" spans="1:51" s="14" customFormat="1" ht="12">
      <c r="A403" s="14"/>
      <c r="B403" s="235"/>
      <c r="C403" s="236"/>
      <c r="D403" s="225" t="s">
        <v>145</v>
      </c>
      <c r="E403" s="237" t="s">
        <v>19</v>
      </c>
      <c r="F403" s="238" t="s">
        <v>150</v>
      </c>
      <c r="G403" s="236"/>
      <c r="H403" s="239">
        <v>139.99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5" t="s">
        <v>145</v>
      </c>
      <c r="AU403" s="245" t="s">
        <v>82</v>
      </c>
      <c r="AV403" s="14" t="s">
        <v>141</v>
      </c>
      <c r="AW403" s="14" t="s">
        <v>33</v>
      </c>
      <c r="AX403" s="14" t="s">
        <v>80</v>
      </c>
      <c r="AY403" s="245" t="s">
        <v>133</v>
      </c>
    </row>
    <row r="404" spans="1:51" s="13" customFormat="1" ht="12">
      <c r="A404" s="13"/>
      <c r="B404" s="223"/>
      <c r="C404" s="224"/>
      <c r="D404" s="225" t="s">
        <v>145</v>
      </c>
      <c r="E404" s="224"/>
      <c r="F404" s="227" t="s">
        <v>557</v>
      </c>
      <c r="G404" s="224"/>
      <c r="H404" s="228">
        <v>146.99</v>
      </c>
      <c r="I404" s="229"/>
      <c r="J404" s="224"/>
      <c r="K404" s="224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145</v>
      </c>
      <c r="AU404" s="234" t="s">
        <v>82</v>
      </c>
      <c r="AV404" s="13" t="s">
        <v>82</v>
      </c>
      <c r="AW404" s="13" t="s">
        <v>4</v>
      </c>
      <c r="AX404" s="13" t="s">
        <v>80</v>
      </c>
      <c r="AY404" s="234" t="s">
        <v>133</v>
      </c>
    </row>
    <row r="405" spans="1:65" s="2" customFormat="1" ht="33" customHeight="1">
      <c r="A405" s="39"/>
      <c r="B405" s="40"/>
      <c r="C405" s="205" t="s">
        <v>558</v>
      </c>
      <c r="D405" s="205" t="s">
        <v>136</v>
      </c>
      <c r="E405" s="206" t="s">
        <v>559</v>
      </c>
      <c r="F405" s="207" t="s">
        <v>560</v>
      </c>
      <c r="G405" s="208" t="s">
        <v>139</v>
      </c>
      <c r="H405" s="209">
        <v>84.011</v>
      </c>
      <c r="I405" s="210"/>
      <c r="J405" s="211">
        <f>ROUND(I405*H405,2)</f>
        <v>0</v>
      </c>
      <c r="K405" s="207" t="s">
        <v>140</v>
      </c>
      <c r="L405" s="45"/>
      <c r="M405" s="212" t="s">
        <v>19</v>
      </c>
      <c r="N405" s="213" t="s">
        <v>43</v>
      </c>
      <c r="O405" s="85"/>
      <c r="P405" s="214">
        <f>O405*H405</f>
        <v>0</v>
      </c>
      <c r="Q405" s="214">
        <v>0.00661</v>
      </c>
      <c r="R405" s="214">
        <f>Q405*H405</f>
        <v>0.55531271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153</v>
      </c>
      <c r="AT405" s="216" t="s">
        <v>136</v>
      </c>
      <c r="AU405" s="216" t="s">
        <v>82</v>
      </c>
      <c r="AY405" s="18" t="s">
        <v>133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80</v>
      </c>
      <c r="BK405" s="217">
        <f>ROUND(I405*H405,2)</f>
        <v>0</v>
      </c>
      <c r="BL405" s="18" t="s">
        <v>153</v>
      </c>
      <c r="BM405" s="216" t="s">
        <v>561</v>
      </c>
    </row>
    <row r="406" spans="1:47" s="2" customFormat="1" ht="12">
      <c r="A406" s="39"/>
      <c r="B406" s="40"/>
      <c r="C406" s="41"/>
      <c r="D406" s="218" t="s">
        <v>143</v>
      </c>
      <c r="E406" s="41"/>
      <c r="F406" s="219" t="s">
        <v>562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143</v>
      </c>
      <c r="AU406" s="18" t="s">
        <v>82</v>
      </c>
    </row>
    <row r="407" spans="1:51" s="13" customFormat="1" ht="12">
      <c r="A407" s="13"/>
      <c r="B407" s="223"/>
      <c r="C407" s="224"/>
      <c r="D407" s="225" t="s">
        <v>145</v>
      </c>
      <c r="E407" s="226" t="s">
        <v>19</v>
      </c>
      <c r="F407" s="227" t="s">
        <v>207</v>
      </c>
      <c r="G407" s="224"/>
      <c r="H407" s="228">
        <v>25.47</v>
      </c>
      <c r="I407" s="229"/>
      <c r="J407" s="224"/>
      <c r="K407" s="224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145</v>
      </c>
      <c r="AU407" s="234" t="s">
        <v>82</v>
      </c>
      <c r="AV407" s="13" t="s">
        <v>82</v>
      </c>
      <c r="AW407" s="13" t="s">
        <v>33</v>
      </c>
      <c r="AX407" s="13" t="s">
        <v>72</v>
      </c>
      <c r="AY407" s="234" t="s">
        <v>133</v>
      </c>
    </row>
    <row r="408" spans="1:51" s="13" customFormat="1" ht="12">
      <c r="A408" s="13"/>
      <c r="B408" s="223"/>
      <c r="C408" s="224"/>
      <c r="D408" s="225" t="s">
        <v>145</v>
      </c>
      <c r="E408" s="226" t="s">
        <v>19</v>
      </c>
      <c r="F408" s="227" t="s">
        <v>208</v>
      </c>
      <c r="G408" s="224"/>
      <c r="H408" s="228">
        <v>19.12</v>
      </c>
      <c r="I408" s="229"/>
      <c r="J408" s="224"/>
      <c r="K408" s="224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145</v>
      </c>
      <c r="AU408" s="234" t="s">
        <v>82</v>
      </c>
      <c r="AV408" s="13" t="s">
        <v>82</v>
      </c>
      <c r="AW408" s="13" t="s">
        <v>33</v>
      </c>
      <c r="AX408" s="13" t="s">
        <v>72</v>
      </c>
      <c r="AY408" s="234" t="s">
        <v>133</v>
      </c>
    </row>
    <row r="409" spans="1:51" s="13" customFormat="1" ht="12">
      <c r="A409" s="13"/>
      <c r="B409" s="223"/>
      <c r="C409" s="224"/>
      <c r="D409" s="225" t="s">
        <v>145</v>
      </c>
      <c r="E409" s="226" t="s">
        <v>19</v>
      </c>
      <c r="F409" s="227" t="s">
        <v>209</v>
      </c>
      <c r="G409" s="224"/>
      <c r="H409" s="228">
        <v>15.92</v>
      </c>
      <c r="I409" s="229"/>
      <c r="J409" s="224"/>
      <c r="K409" s="224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145</v>
      </c>
      <c r="AU409" s="234" t="s">
        <v>82</v>
      </c>
      <c r="AV409" s="13" t="s">
        <v>82</v>
      </c>
      <c r="AW409" s="13" t="s">
        <v>33</v>
      </c>
      <c r="AX409" s="13" t="s">
        <v>72</v>
      </c>
      <c r="AY409" s="234" t="s">
        <v>133</v>
      </c>
    </row>
    <row r="410" spans="1:51" s="13" customFormat="1" ht="12">
      <c r="A410" s="13"/>
      <c r="B410" s="223"/>
      <c r="C410" s="224"/>
      <c r="D410" s="225" t="s">
        <v>145</v>
      </c>
      <c r="E410" s="226" t="s">
        <v>19</v>
      </c>
      <c r="F410" s="227" t="s">
        <v>210</v>
      </c>
      <c r="G410" s="224"/>
      <c r="H410" s="228">
        <v>19.5</v>
      </c>
      <c r="I410" s="229"/>
      <c r="J410" s="224"/>
      <c r="K410" s="224"/>
      <c r="L410" s="230"/>
      <c r="M410" s="231"/>
      <c r="N410" s="232"/>
      <c r="O410" s="232"/>
      <c r="P410" s="232"/>
      <c r="Q410" s="232"/>
      <c r="R410" s="232"/>
      <c r="S410" s="232"/>
      <c r="T410" s="23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4" t="s">
        <v>145</v>
      </c>
      <c r="AU410" s="234" t="s">
        <v>82</v>
      </c>
      <c r="AV410" s="13" t="s">
        <v>82</v>
      </c>
      <c r="AW410" s="13" t="s">
        <v>33</v>
      </c>
      <c r="AX410" s="13" t="s">
        <v>72</v>
      </c>
      <c r="AY410" s="234" t="s">
        <v>133</v>
      </c>
    </row>
    <row r="411" spans="1:51" s="14" customFormat="1" ht="12">
      <c r="A411" s="14"/>
      <c r="B411" s="235"/>
      <c r="C411" s="236"/>
      <c r="D411" s="225" t="s">
        <v>145</v>
      </c>
      <c r="E411" s="237" t="s">
        <v>19</v>
      </c>
      <c r="F411" s="238" t="s">
        <v>150</v>
      </c>
      <c r="G411" s="236"/>
      <c r="H411" s="239">
        <v>80.01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145</v>
      </c>
      <c r="AU411" s="245" t="s">
        <v>82</v>
      </c>
      <c r="AV411" s="14" t="s">
        <v>141</v>
      </c>
      <c r="AW411" s="14" t="s">
        <v>33</v>
      </c>
      <c r="AX411" s="14" t="s">
        <v>80</v>
      </c>
      <c r="AY411" s="245" t="s">
        <v>133</v>
      </c>
    </row>
    <row r="412" spans="1:51" s="13" customFormat="1" ht="12">
      <c r="A412" s="13"/>
      <c r="B412" s="223"/>
      <c r="C412" s="224"/>
      <c r="D412" s="225" t="s">
        <v>145</v>
      </c>
      <c r="E412" s="224"/>
      <c r="F412" s="227" t="s">
        <v>563</v>
      </c>
      <c r="G412" s="224"/>
      <c r="H412" s="228">
        <v>84.011</v>
      </c>
      <c r="I412" s="229"/>
      <c r="J412" s="224"/>
      <c r="K412" s="224"/>
      <c r="L412" s="230"/>
      <c r="M412" s="231"/>
      <c r="N412" s="232"/>
      <c r="O412" s="232"/>
      <c r="P412" s="232"/>
      <c r="Q412" s="232"/>
      <c r="R412" s="232"/>
      <c r="S412" s="232"/>
      <c r="T412" s="23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4" t="s">
        <v>145</v>
      </c>
      <c r="AU412" s="234" t="s">
        <v>82</v>
      </c>
      <c r="AV412" s="13" t="s">
        <v>82</v>
      </c>
      <c r="AW412" s="13" t="s">
        <v>4</v>
      </c>
      <c r="AX412" s="13" t="s">
        <v>80</v>
      </c>
      <c r="AY412" s="234" t="s">
        <v>133</v>
      </c>
    </row>
    <row r="413" spans="1:65" s="2" customFormat="1" ht="24.15" customHeight="1">
      <c r="A413" s="39"/>
      <c r="B413" s="40"/>
      <c r="C413" s="205" t="s">
        <v>564</v>
      </c>
      <c r="D413" s="205" t="s">
        <v>136</v>
      </c>
      <c r="E413" s="206" t="s">
        <v>565</v>
      </c>
      <c r="F413" s="207" t="s">
        <v>566</v>
      </c>
      <c r="G413" s="208" t="s">
        <v>179</v>
      </c>
      <c r="H413" s="209">
        <v>5.9</v>
      </c>
      <c r="I413" s="210"/>
      <c r="J413" s="211">
        <f>ROUND(I413*H413,2)</f>
        <v>0</v>
      </c>
      <c r="K413" s="207" t="s">
        <v>140</v>
      </c>
      <c r="L413" s="45"/>
      <c r="M413" s="212" t="s">
        <v>19</v>
      </c>
      <c r="N413" s="213" t="s">
        <v>43</v>
      </c>
      <c r="O413" s="85"/>
      <c r="P413" s="214">
        <f>O413*H413</f>
        <v>0</v>
      </c>
      <c r="Q413" s="214">
        <v>0.00422</v>
      </c>
      <c r="R413" s="214">
        <f>Q413*H413</f>
        <v>0.024898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153</v>
      </c>
      <c r="AT413" s="216" t="s">
        <v>136</v>
      </c>
      <c r="AU413" s="216" t="s">
        <v>82</v>
      </c>
      <c r="AY413" s="18" t="s">
        <v>133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80</v>
      </c>
      <c r="BK413" s="217">
        <f>ROUND(I413*H413,2)</f>
        <v>0</v>
      </c>
      <c r="BL413" s="18" t="s">
        <v>153</v>
      </c>
      <c r="BM413" s="216" t="s">
        <v>567</v>
      </c>
    </row>
    <row r="414" spans="1:47" s="2" customFormat="1" ht="12">
      <c r="A414" s="39"/>
      <c r="B414" s="40"/>
      <c r="C414" s="41"/>
      <c r="D414" s="218" t="s">
        <v>143</v>
      </c>
      <c r="E414" s="41"/>
      <c r="F414" s="219" t="s">
        <v>568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143</v>
      </c>
      <c r="AU414" s="18" t="s">
        <v>82</v>
      </c>
    </row>
    <row r="415" spans="1:51" s="13" customFormat="1" ht="12">
      <c r="A415" s="13"/>
      <c r="B415" s="223"/>
      <c r="C415" s="224"/>
      <c r="D415" s="225" t="s">
        <v>145</v>
      </c>
      <c r="E415" s="226" t="s">
        <v>19</v>
      </c>
      <c r="F415" s="227" t="s">
        <v>569</v>
      </c>
      <c r="G415" s="224"/>
      <c r="H415" s="228">
        <v>1.4</v>
      </c>
      <c r="I415" s="229"/>
      <c r="J415" s="224"/>
      <c r="K415" s="224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145</v>
      </c>
      <c r="AU415" s="234" t="s">
        <v>82</v>
      </c>
      <c r="AV415" s="13" t="s">
        <v>82</v>
      </c>
      <c r="AW415" s="13" t="s">
        <v>33</v>
      </c>
      <c r="AX415" s="13" t="s">
        <v>72</v>
      </c>
      <c r="AY415" s="234" t="s">
        <v>133</v>
      </c>
    </row>
    <row r="416" spans="1:51" s="13" customFormat="1" ht="12">
      <c r="A416" s="13"/>
      <c r="B416" s="223"/>
      <c r="C416" s="224"/>
      <c r="D416" s="225" t="s">
        <v>145</v>
      </c>
      <c r="E416" s="226" t="s">
        <v>19</v>
      </c>
      <c r="F416" s="227" t="s">
        <v>570</v>
      </c>
      <c r="G416" s="224"/>
      <c r="H416" s="228">
        <v>2</v>
      </c>
      <c r="I416" s="229"/>
      <c r="J416" s="224"/>
      <c r="K416" s="224"/>
      <c r="L416" s="230"/>
      <c r="M416" s="231"/>
      <c r="N416" s="232"/>
      <c r="O416" s="232"/>
      <c r="P416" s="232"/>
      <c r="Q416" s="232"/>
      <c r="R416" s="232"/>
      <c r="S416" s="232"/>
      <c r="T416" s="23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4" t="s">
        <v>145</v>
      </c>
      <c r="AU416" s="234" t="s">
        <v>82</v>
      </c>
      <c r="AV416" s="13" t="s">
        <v>82</v>
      </c>
      <c r="AW416" s="13" t="s">
        <v>33</v>
      </c>
      <c r="AX416" s="13" t="s">
        <v>72</v>
      </c>
      <c r="AY416" s="234" t="s">
        <v>133</v>
      </c>
    </row>
    <row r="417" spans="1:51" s="13" customFormat="1" ht="12">
      <c r="A417" s="13"/>
      <c r="B417" s="223"/>
      <c r="C417" s="224"/>
      <c r="D417" s="225" t="s">
        <v>145</v>
      </c>
      <c r="E417" s="226" t="s">
        <v>19</v>
      </c>
      <c r="F417" s="227" t="s">
        <v>571</v>
      </c>
      <c r="G417" s="224"/>
      <c r="H417" s="228">
        <v>2.5</v>
      </c>
      <c r="I417" s="229"/>
      <c r="J417" s="224"/>
      <c r="K417" s="224"/>
      <c r="L417" s="230"/>
      <c r="M417" s="231"/>
      <c r="N417" s="232"/>
      <c r="O417" s="232"/>
      <c r="P417" s="232"/>
      <c r="Q417" s="232"/>
      <c r="R417" s="232"/>
      <c r="S417" s="232"/>
      <c r="T417" s="23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4" t="s">
        <v>145</v>
      </c>
      <c r="AU417" s="234" t="s">
        <v>82</v>
      </c>
      <c r="AV417" s="13" t="s">
        <v>82</v>
      </c>
      <c r="AW417" s="13" t="s">
        <v>33</v>
      </c>
      <c r="AX417" s="13" t="s">
        <v>72</v>
      </c>
      <c r="AY417" s="234" t="s">
        <v>133</v>
      </c>
    </row>
    <row r="418" spans="1:51" s="14" customFormat="1" ht="12">
      <c r="A418" s="14"/>
      <c r="B418" s="235"/>
      <c r="C418" s="236"/>
      <c r="D418" s="225" t="s">
        <v>145</v>
      </c>
      <c r="E418" s="237" t="s">
        <v>19</v>
      </c>
      <c r="F418" s="238" t="s">
        <v>150</v>
      </c>
      <c r="G418" s="236"/>
      <c r="H418" s="239">
        <v>5.9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145</v>
      </c>
      <c r="AU418" s="245" t="s">
        <v>82</v>
      </c>
      <c r="AV418" s="14" t="s">
        <v>141</v>
      </c>
      <c r="AW418" s="14" t="s">
        <v>33</v>
      </c>
      <c r="AX418" s="14" t="s">
        <v>80</v>
      </c>
      <c r="AY418" s="245" t="s">
        <v>133</v>
      </c>
    </row>
    <row r="419" spans="1:65" s="2" customFormat="1" ht="24.15" customHeight="1">
      <c r="A419" s="39"/>
      <c r="B419" s="40"/>
      <c r="C419" s="205" t="s">
        <v>572</v>
      </c>
      <c r="D419" s="205" t="s">
        <v>136</v>
      </c>
      <c r="E419" s="206" t="s">
        <v>573</v>
      </c>
      <c r="F419" s="207" t="s">
        <v>574</v>
      </c>
      <c r="G419" s="208" t="s">
        <v>179</v>
      </c>
      <c r="H419" s="209">
        <v>16.8</v>
      </c>
      <c r="I419" s="210"/>
      <c r="J419" s="211">
        <f>ROUND(I419*H419,2)</f>
        <v>0</v>
      </c>
      <c r="K419" s="207" t="s">
        <v>140</v>
      </c>
      <c r="L419" s="45"/>
      <c r="M419" s="212" t="s">
        <v>19</v>
      </c>
      <c r="N419" s="213" t="s">
        <v>43</v>
      </c>
      <c r="O419" s="85"/>
      <c r="P419" s="214">
        <f>O419*H419</f>
        <v>0</v>
      </c>
      <c r="Q419" s="214">
        <v>0.00223</v>
      </c>
      <c r="R419" s="214">
        <f>Q419*H419</f>
        <v>0.037464000000000004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153</v>
      </c>
      <c r="AT419" s="216" t="s">
        <v>136</v>
      </c>
      <c r="AU419" s="216" t="s">
        <v>82</v>
      </c>
      <c r="AY419" s="18" t="s">
        <v>133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80</v>
      </c>
      <c r="BK419" s="217">
        <f>ROUND(I419*H419,2)</f>
        <v>0</v>
      </c>
      <c r="BL419" s="18" t="s">
        <v>153</v>
      </c>
      <c r="BM419" s="216" t="s">
        <v>575</v>
      </c>
    </row>
    <row r="420" spans="1:47" s="2" customFormat="1" ht="12">
      <c r="A420" s="39"/>
      <c r="B420" s="40"/>
      <c r="C420" s="41"/>
      <c r="D420" s="218" t="s">
        <v>143</v>
      </c>
      <c r="E420" s="41"/>
      <c r="F420" s="219" t="s">
        <v>576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143</v>
      </c>
      <c r="AU420" s="18" t="s">
        <v>82</v>
      </c>
    </row>
    <row r="421" spans="1:51" s="13" customFormat="1" ht="12">
      <c r="A421" s="13"/>
      <c r="B421" s="223"/>
      <c r="C421" s="224"/>
      <c r="D421" s="225" t="s">
        <v>145</v>
      </c>
      <c r="E421" s="226" t="s">
        <v>19</v>
      </c>
      <c r="F421" s="227" t="s">
        <v>577</v>
      </c>
      <c r="G421" s="224"/>
      <c r="H421" s="228">
        <v>11.2</v>
      </c>
      <c r="I421" s="229"/>
      <c r="J421" s="224"/>
      <c r="K421" s="224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145</v>
      </c>
      <c r="AU421" s="234" t="s">
        <v>82</v>
      </c>
      <c r="AV421" s="13" t="s">
        <v>82</v>
      </c>
      <c r="AW421" s="13" t="s">
        <v>33</v>
      </c>
      <c r="AX421" s="13" t="s">
        <v>72</v>
      </c>
      <c r="AY421" s="234" t="s">
        <v>133</v>
      </c>
    </row>
    <row r="422" spans="1:51" s="13" customFormat="1" ht="12">
      <c r="A422" s="13"/>
      <c r="B422" s="223"/>
      <c r="C422" s="224"/>
      <c r="D422" s="225" t="s">
        <v>145</v>
      </c>
      <c r="E422" s="226" t="s">
        <v>19</v>
      </c>
      <c r="F422" s="227" t="s">
        <v>578</v>
      </c>
      <c r="G422" s="224"/>
      <c r="H422" s="228">
        <v>2.8</v>
      </c>
      <c r="I422" s="229"/>
      <c r="J422" s="224"/>
      <c r="K422" s="224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145</v>
      </c>
      <c r="AU422" s="234" t="s">
        <v>82</v>
      </c>
      <c r="AV422" s="13" t="s">
        <v>82</v>
      </c>
      <c r="AW422" s="13" t="s">
        <v>33</v>
      </c>
      <c r="AX422" s="13" t="s">
        <v>72</v>
      </c>
      <c r="AY422" s="234" t="s">
        <v>133</v>
      </c>
    </row>
    <row r="423" spans="1:51" s="13" customFormat="1" ht="12">
      <c r="A423" s="13"/>
      <c r="B423" s="223"/>
      <c r="C423" s="224"/>
      <c r="D423" s="225" t="s">
        <v>145</v>
      </c>
      <c r="E423" s="226" t="s">
        <v>19</v>
      </c>
      <c r="F423" s="227" t="s">
        <v>579</v>
      </c>
      <c r="G423" s="224"/>
      <c r="H423" s="228">
        <v>2.8</v>
      </c>
      <c r="I423" s="229"/>
      <c r="J423" s="224"/>
      <c r="K423" s="224"/>
      <c r="L423" s="230"/>
      <c r="M423" s="231"/>
      <c r="N423" s="232"/>
      <c r="O423" s="232"/>
      <c r="P423" s="232"/>
      <c r="Q423" s="232"/>
      <c r="R423" s="232"/>
      <c r="S423" s="232"/>
      <c r="T423" s="23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4" t="s">
        <v>145</v>
      </c>
      <c r="AU423" s="234" t="s">
        <v>82</v>
      </c>
      <c r="AV423" s="13" t="s">
        <v>82</v>
      </c>
      <c r="AW423" s="13" t="s">
        <v>33</v>
      </c>
      <c r="AX423" s="13" t="s">
        <v>72</v>
      </c>
      <c r="AY423" s="234" t="s">
        <v>133</v>
      </c>
    </row>
    <row r="424" spans="1:51" s="14" customFormat="1" ht="12">
      <c r="A424" s="14"/>
      <c r="B424" s="235"/>
      <c r="C424" s="236"/>
      <c r="D424" s="225" t="s">
        <v>145</v>
      </c>
      <c r="E424" s="237" t="s">
        <v>19</v>
      </c>
      <c r="F424" s="238" t="s">
        <v>150</v>
      </c>
      <c r="G424" s="236"/>
      <c r="H424" s="239">
        <v>16.8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145</v>
      </c>
      <c r="AU424" s="245" t="s">
        <v>82</v>
      </c>
      <c r="AV424" s="14" t="s">
        <v>141</v>
      </c>
      <c r="AW424" s="14" t="s">
        <v>33</v>
      </c>
      <c r="AX424" s="14" t="s">
        <v>80</v>
      </c>
      <c r="AY424" s="245" t="s">
        <v>133</v>
      </c>
    </row>
    <row r="425" spans="1:65" s="2" customFormat="1" ht="16.5" customHeight="1">
      <c r="A425" s="39"/>
      <c r="B425" s="40"/>
      <c r="C425" s="205" t="s">
        <v>580</v>
      </c>
      <c r="D425" s="205" t="s">
        <v>136</v>
      </c>
      <c r="E425" s="206" t="s">
        <v>581</v>
      </c>
      <c r="F425" s="207" t="s">
        <v>582</v>
      </c>
      <c r="G425" s="208" t="s">
        <v>179</v>
      </c>
      <c r="H425" s="209">
        <v>20.8</v>
      </c>
      <c r="I425" s="210"/>
      <c r="J425" s="211">
        <f>ROUND(I425*H425,2)</f>
        <v>0</v>
      </c>
      <c r="K425" s="207" t="s">
        <v>140</v>
      </c>
      <c r="L425" s="45"/>
      <c r="M425" s="212" t="s">
        <v>19</v>
      </c>
      <c r="N425" s="213" t="s">
        <v>43</v>
      </c>
      <c r="O425" s="85"/>
      <c r="P425" s="214">
        <f>O425*H425</f>
        <v>0</v>
      </c>
      <c r="Q425" s="214">
        <v>0.00434</v>
      </c>
      <c r="R425" s="214">
        <f>Q425*H425</f>
        <v>0.090272</v>
      </c>
      <c r="S425" s="214">
        <v>0</v>
      </c>
      <c r="T425" s="21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6" t="s">
        <v>153</v>
      </c>
      <c r="AT425" s="216" t="s">
        <v>136</v>
      </c>
      <c r="AU425" s="216" t="s">
        <v>82</v>
      </c>
      <c r="AY425" s="18" t="s">
        <v>133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8" t="s">
        <v>80</v>
      </c>
      <c r="BK425" s="217">
        <f>ROUND(I425*H425,2)</f>
        <v>0</v>
      </c>
      <c r="BL425" s="18" t="s">
        <v>153</v>
      </c>
      <c r="BM425" s="216" t="s">
        <v>583</v>
      </c>
    </row>
    <row r="426" spans="1:47" s="2" customFormat="1" ht="12">
      <c r="A426" s="39"/>
      <c r="B426" s="40"/>
      <c r="C426" s="41"/>
      <c r="D426" s="218" t="s">
        <v>143</v>
      </c>
      <c r="E426" s="41"/>
      <c r="F426" s="219" t="s">
        <v>584</v>
      </c>
      <c r="G426" s="41"/>
      <c r="H426" s="41"/>
      <c r="I426" s="220"/>
      <c r="J426" s="41"/>
      <c r="K426" s="41"/>
      <c r="L426" s="45"/>
      <c r="M426" s="221"/>
      <c r="N426" s="222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143</v>
      </c>
      <c r="AU426" s="18" t="s">
        <v>82</v>
      </c>
    </row>
    <row r="427" spans="1:51" s="13" customFormat="1" ht="12">
      <c r="A427" s="13"/>
      <c r="B427" s="223"/>
      <c r="C427" s="224"/>
      <c r="D427" s="225" t="s">
        <v>145</v>
      </c>
      <c r="E427" s="226" t="s">
        <v>19</v>
      </c>
      <c r="F427" s="227" t="s">
        <v>585</v>
      </c>
      <c r="G427" s="224"/>
      <c r="H427" s="228">
        <v>13.6</v>
      </c>
      <c r="I427" s="229"/>
      <c r="J427" s="224"/>
      <c r="K427" s="224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145</v>
      </c>
      <c r="AU427" s="234" t="s">
        <v>82</v>
      </c>
      <c r="AV427" s="13" t="s">
        <v>82</v>
      </c>
      <c r="AW427" s="13" t="s">
        <v>33</v>
      </c>
      <c r="AX427" s="13" t="s">
        <v>72</v>
      </c>
      <c r="AY427" s="234" t="s">
        <v>133</v>
      </c>
    </row>
    <row r="428" spans="1:51" s="13" customFormat="1" ht="12">
      <c r="A428" s="13"/>
      <c r="B428" s="223"/>
      <c r="C428" s="224"/>
      <c r="D428" s="225" t="s">
        <v>145</v>
      </c>
      <c r="E428" s="226" t="s">
        <v>19</v>
      </c>
      <c r="F428" s="227" t="s">
        <v>586</v>
      </c>
      <c r="G428" s="224"/>
      <c r="H428" s="228">
        <v>2</v>
      </c>
      <c r="I428" s="229"/>
      <c r="J428" s="224"/>
      <c r="K428" s="224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145</v>
      </c>
      <c r="AU428" s="234" t="s">
        <v>82</v>
      </c>
      <c r="AV428" s="13" t="s">
        <v>82</v>
      </c>
      <c r="AW428" s="13" t="s">
        <v>33</v>
      </c>
      <c r="AX428" s="13" t="s">
        <v>72</v>
      </c>
      <c r="AY428" s="234" t="s">
        <v>133</v>
      </c>
    </row>
    <row r="429" spans="1:51" s="13" customFormat="1" ht="12">
      <c r="A429" s="13"/>
      <c r="B429" s="223"/>
      <c r="C429" s="224"/>
      <c r="D429" s="225" t="s">
        <v>145</v>
      </c>
      <c r="E429" s="226" t="s">
        <v>19</v>
      </c>
      <c r="F429" s="227" t="s">
        <v>587</v>
      </c>
      <c r="G429" s="224"/>
      <c r="H429" s="228">
        <v>5.2</v>
      </c>
      <c r="I429" s="229"/>
      <c r="J429" s="224"/>
      <c r="K429" s="224"/>
      <c r="L429" s="230"/>
      <c r="M429" s="231"/>
      <c r="N429" s="232"/>
      <c r="O429" s="232"/>
      <c r="P429" s="232"/>
      <c r="Q429" s="232"/>
      <c r="R429" s="232"/>
      <c r="S429" s="232"/>
      <c r="T429" s="23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4" t="s">
        <v>145</v>
      </c>
      <c r="AU429" s="234" t="s">
        <v>82</v>
      </c>
      <c r="AV429" s="13" t="s">
        <v>82</v>
      </c>
      <c r="AW429" s="13" t="s">
        <v>33</v>
      </c>
      <c r="AX429" s="13" t="s">
        <v>72</v>
      </c>
      <c r="AY429" s="234" t="s">
        <v>133</v>
      </c>
    </row>
    <row r="430" spans="1:51" s="14" customFormat="1" ht="12">
      <c r="A430" s="14"/>
      <c r="B430" s="235"/>
      <c r="C430" s="236"/>
      <c r="D430" s="225" t="s">
        <v>145</v>
      </c>
      <c r="E430" s="237" t="s">
        <v>19</v>
      </c>
      <c r="F430" s="238" t="s">
        <v>150</v>
      </c>
      <c r="G430" s="236"/>
      <c r="H430" s="239">
        <v>20.8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5" t="s">
        <v>145</v>
      </c>
      <c r="AU430" s="245" t="s">
        <v>82</v>
      </c>
      <c r="AV430" s="14" t="s">
        <v>141</v>
      </c>
      <c r="AW430" s="14" t="s">
        <v>33</v>
      </c>
      <c r="AX430" s="14" t="s">
        <v>80</v>
      </c>
      <c r="AY430" s="245" t="s">
        <v>133</v>
      </c>
    </row>
    <row r="431" spans="1:65" s="2" customFormat="1" ht="21.75" customHeight="1">
      <c r="A431" s="39"/>
      <c r="B431" s="40"/>
      <c r="C431" s="205" t="s">
        <v>588</v>
      </c>
      <c r="D431" s="205" t="s">
        <v>136</v>
      </c>
      <c r="E431" s="206" t="s">
        <v>589</v>
      </c>
      <c r="F431" s="207" t="s">
        <v>590</v>
      </c>
      <c r="G431" s="208" t="s">
        <v>179</v>
      </c>
      <c r="H431" s="209">
        <v>21.4</v>
      </c>
      <c r="I431" s="210"/>
      <c r="J431" s="211">
        <f>ROUND(I431*H431,2)</f>
        <v>0</v>
      </c>
      <c r="K431" s="207" t="s">
        <v>140</v>
      </c>
      <c r="L431" s="45"/>
      <c r="M431" s="212" t="s">
        <v>19</v>
      </c>
      <c r="N431" s="213" t="s">
        <v>43</v>
      </c>
      <c r="O431" s="85"/>
      <c r="P431" s="214">
        <f>O431*H431</f>
        <v>0</v>
      </c>
      <c r="Q431" s="214">
        <v>0.00218</v>
      </c>
      <c r="R431" s="214">
        <f>Q431*H431</f>
        <v>0.046652</v>
      </c>
      <c r="S431" s="214">
        <v>0</v>
      </c>
      <c r="T431" s="21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153</v>
      </c>
      <c r="AT431" s="216" t="s">
        <v>136</v>
      </c>
      <c r="AU431" s="216" t="s">
        <v>82</v>
      </c>
      <c r="AY431" s="18" t="s">
        <v>133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80</v>
      </c>
      <c r="BK431" s="217">
        <f>ROUND(I431*H431,2)</f>
        <v>0</v>
      </c>
      <c r="BL431" s="18" t="s">
        <v>153</v>
      </c>
      <c r="BM431" s="216" t="s">
        <v>591</v>
      </c>
    </row>
    <row r="432" spans="1:47" s="2" customFormat="1" ht="12">
      <c r="A432" s="39"/>
      <c r="B432" s="40"/>
      <c r="C432" s="41"/>
      <c r="D432" s="218" t="s">
        <v>143</v>
      </c>
      <c r="E432" s="41"/>
      <c r="F432" s="219" t="s">
        <v>592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143</v>
      </c>
      <c r="AU432" s="18" t="s">
        <v>82</v>
      </c>
    </row>
    <row r="433" spans="1:51" s="13" customFormat="1" ht="12">
      <c r="A433" s="13"/>
      <c r="B433" s="223"/>
      <c r="C433" s="224"/>
      <c r="D433" s="225" t="s">
        <v>145</v>
      </c>
      <c r="E433" s="226" t="s">
        <v>19</v>
      </c>
      <c r="F433" s="227" t="s">
        <v>593</v>
      </c>
      <c r="G433" s="224"/>
      <c r="H433" s="228">
        <v>7.4</v>
      </c>
      <c r="I433" s="229"/>
      <c r="J433" s="224"/>
      <c r="K433" s="224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145</v>
      </c>
      <c r="AU433" s="234" t="s">
        <v>82</v>
      </c>
      <c r="AV433" s="13" t="s">
        <v>82</v>
      </c>
      <c r="AW433" s="13" t="s">
        <v>33</v>
      </c>
      <c r="AX433" s="13" t="s">
        <v>72</v>
      </c>
      <c r="AY433" s="234" t="s">
        <v>133</v>
      </c>
    </row>
    <row r="434" spans="1:51" s="13" customFormat="1" ht="12">
      <c r="A434" s="13"/>
      <c r="B434" s="223"/>
      <c r="C434" s="224"/>
      <c r="D434" s="225" t="s">
        <v>145</v>
      </c>
      <c r="E434" s="226" t="s">
        <v>19</v>
      </c>
      <c r="F434" s="227" t="s">
        <v>594</v>
      </c>
      <c r="G434" s="224"/>
      <c r="H434" s="228">
        <v>4.6</v>
      </c>
      <c r="I434" s="229"/>
      <c r="J434" s="224"/>
      <c r="K434" s="224"/>
      <c r="L434" s="230"/>
      <c r="M434" s="231"/>
      <c r="N434" s="232"/>
      <c r="O434" s="232"/>
      <c r="P434" s="232"/>
      <c r="Q434" s="232"/>
      <c r="R434" s="232"/>
      <c r="S434" s="232"/>
      <c r="T434" s="23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4" t="s">
        <v>145</v>
      </c>
      <c r="AU434" s="234" t="s">
        <v>82</v>
      </c>
      <c r="AV434" s="13" t="s">
        <v>82</v>
      </c>
      <c r="AW434" s="13" t="s">
        <v>33</v>
      </c>
      <c r="AX434" s="13" t="s">
        <v>72</v>
      </c>
      <c r="AY434" s="234" t="s">
        <v>133</v>
      </c>
    </row>
    <row r="435" spans="1:51" s="13" customFormat="1" ht="12">
      <c r="A435" s="13"/>
      <c r="B435" s="223"/>
      <c r="C435" s="224"/>
      <c r="D435" s="225" t="s">
        <v>145</v>
      </c>
      <c r="E435" s="226" t="s">
        <v>19</v>
      </c>
      <c r="F435" s="227" t="s">
        <v>595</v>
      </c>
      <c r="G435" s="224"/>
      <c r="H435" s="228">
        <v>9.4</v>
      </c>
      <c r="I435" s="229"/>
      <c r="J435" s="224"/>
      <c r="K435" s="224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145</v>
      </c>
      <c r="AU435" s="234" t="s">
        <v>82</v>
      </c>
      <c r="AV435" s="13" t="s">
        <v>82</v>
      </c>
      <c r="AW435" s="13" t="s">
        <v>33</v>
      </c>
      <c r="AX435" s="13" t="s">
        <v>72</v>
      </c>
      <c r="AY435" s="234" t="s">
        <v>133</v>
      </c>
    </row>
    <row r="436" spans="1:51" s="14" customFormat="1" ht="12">
      <c r="A436" s="14"/>
      <c r="B436" s="235"/>
      <c r="C436" s="236"/>
      <c r="D436" s="225" t="s">
        <v>145</v>
      </c>
      <c r="E436" s="237" t="s">
        <v>19</v>
      </c>
      <c r="F436" s="238" t="s">
        <v>150</v>
      </c>
      <c r="G436" s="236"/>
      <c r="H436" s="239">
        <v>21.4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145</v>
      </c>
      <c r="AU436" s="245" t="s">
        <v>82</v>
      </c>
      <c r="AV436" s="14" t="s">
        <v>141</v>
      </c>
      <c r="AW436" s="14" t="s">
        <v>33</v>
      </c>
      <c r="AX436" s="14" t="s">
        <v>80</v>
      </c>
      <c r="AY436" s="245" t="s">
        <v>133</v>
      </c>
    </row>
    <row r="437" spans="1:65" s="2" customFormat="1" ht="24.15" customHeight="1">
      <c r="A437" s="39"/>
      <c r="B437" s="40"/>
      <c r="C437" s="205" t="s">
        <v>596</v>
      </c>
      <c r="D437" s="205" t="s">
        <v>136</v>
      </c>
      <c r="E437" s="206" t="s">
        <v>597</v>
      </c>
      <c r="F437" s="207" t="s">
        <v>598</v>
      </c>
      <c r="G437" s="208" t="s">
        <v>179</v>
      </c>
      <c r="H437" s="209">
        <v>61.8</v>
      </c>
      <c r="I437" s="210"/>
      <c r="J437" s="211">
        <f>ROUND(I437*H437,2)</f>
        <v>0</v>
      </c>
      <c r="K437" s="207" t="s">
        <v>140</v>
      </c>
      <c r="L437" s="45"/>
      <c r="M437" s="212" t="s">
        <v>19</v>
      </c>
      <c r="N437" s="213" t="s">
        <v>43</v>
      </c>
      <c r="O437" s="85"/>
      <c r="P437" s="214">
        <f>O437*H437</f>
        <v>0</v>
      </c>
      <c r="Q437" s="214">
        <v>0.00185</v>
      </c>
      <c r="R437" s="214">
        <f>Q437*H437</f>
        <v>0.11433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153</v>
      </c>
      <c r="AT437" s="216" t="s">
        <v>136</v>
      </c>
      <c r="AU437" s="216" t="s">
        <v>82</v>
      </c>
      <c r="AY437" s="18" t="s">
        <v>133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80</v>
      </c>
      <c r="BK437" s="217">
        <f>ROUND(I437*H437,2)</f>
        <v>0</v>
      </c>
      <c r="BL437" s="18" t="s">
        <v>153</v>
      </c>
      <c r="BM437" s="216" t="s">
        <v>599</v>
      </c>
    </row>
    <row r="438" spans="1:47" s="2" customFormat="1" ht="12">
      <c r="A438" s="39"/>
      <c r="B438" s="40"/>
      <c r="C438" s="41"/>
      <c r="D438" s="218" t="s">
        <v>143</v>
      </c>
      <c r="E438" s="41"/>
      <c r="F438" s="219" t="s">
        <v>600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143</v>
      </c>
      <c r="AU438" s="18" t="s">
        <v>82</v>
      </c>
    </row>
    <row r="439" spans="1:51" s="13" customFormat="1" ht="12">
      <c r="A439" s="13"/>
      <c r="B439" s="223"/>
      <c r="C439" s="224"/>
      <c r="D439" s="225" t="s">
        <v>145</v>
      </c>
      <c r="E439" s="226" t="s">
        <v>19</v>
      </c>
      <c r="F439" s="227" t="s">
        <v>601</v>
      </c>
      <c r="G439" s="224"/>
      <c r="H439" s="228">
        <v>13</v>
      </c>
      <c r="I439" s="229"/>
      <c r="J439" s="224"/>
      <c r="K439" s="224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145</v>
      </c>
      <c r="AU439" s="234" t="s">
        <v>82</v>
      </c>
      <c r="AV439" s="13" t="s">
        <v>82</v>
      </c>
      <c r="AW439" s="13" t="s">
        <v>33</v>
      </c>
      <c r="AX439" s="13" t="s">
        <v>72</v>
      </c>
      <c r="AY439" s="234" t="s">
        <v>133</v>
      </c>
    </row>
    <row r="440" spans="1:51" s="13" customFormat="1" ht="12">
      <c r="A440" s="13"/>
      <c r="B440" s="223"/>
      <c r="C440" s="224"/>
      <c r="D440" s="225" t="s">
        <v>145</v>
      </c>
      <c r="E440" s="226" t="s">
        <v>19</v>
      </c>
      <c r="F440" s="227" t="s">
        <v>602</v>
      </c>
      <c r="G440" s="224"/>
      <c r="H440" s="228">
        <v>17.3</v>
      </c>
      <c r="I440" s="229"/>
      <c r="J440" s="224"/>
      <c r="K440" s="224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145</v>
      </c>
      <c r="AU440" s="234" t="s">
        <v>82</v>
      </c>
      <c r="AV440" s="13" t="s">
        <v>82</v>
      </c>
      <c r="AW440" s="13" t="s">
        <v>33</v>
      </c>
      <c r="AX440" s="13" t="s">
        <v>72</v>
      </c>
      <c r="AY440" s="234" t="s">
        <v>133</v>
      </c>
    </row>
    <row r="441" spans="1:51" s="13" customFormat="1" ht="12">
      <c r="A441" s="13"/>
      <c r="B441" s="223"/>
      <c r="C441" s="224"/>
      <c r="D441" s="225" t="s">
        <v>145</v>
      </c>
      <c r="E441" s="226" t="s">
        <v>19</v>
      </c>
      <c r="F441" s="227" t="s">
        <v>603</v>
      </c>
      <c r="G441" s="224"/>
      <c r="H441" s="228">
        <v>13.5</v>
      </c>
      <c r="I441" s="229"/>
      <c r="J441" s="224"/>
      <c r="K441" s="224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145</v>
      </c>
      <c r="AU441" s="234" t="s">
        <v>82</v>
      </c>
      <c r="AV441" s="13" t="s">
        <v>82</v>
      </c>
      <c r="AW441" s="13" t="s">
        <v>33</v>
      </c>
      <c r="AX441" s="13" t="s">
        <v>72</v>
      </c>
      <c r="AY441" s="234" t="s">
        <v>133</v>
      </c>
    </row>
    <row r="442" spans="1:51" s="13" customFormat="1" ht="12">
      <c r="A442" s="13"/>
      <c r="B442" s="223"/>
      <c r="C442" s="224"/>
      <c r="D442" s="225" t="s">
        <v>145</v>
      </c>
      <c r="E442" s="226" t="s">
        <v>19</v>
      </c>
      <c r="F442" s="227" t="s">
        <v>604</v>
      </c>
      <c r="G442" s="224"/>
      <c r="H442" s="228">
        <v>18</v>
      </c>
      <c r="I442" s="229"/>
      <c r="J442" s="224"/>
      <c r="K442" s="224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145</v>
      </c>
      <c r="AU442" s="234" t="s">
        <v>82</v>
      </c>
      <c r="AV442" s="13" t="s">
        <v>82</v>
      </c>
      <c r="AW442" s="13" t="s">
        <v>33</v>
      </c>
      <c r="AX442" s="13" t="s">
        <v>72</v>
      </c>
      <c r="AY442" s="234" t="s">
        <v>133</v>
      </c>
    </row>
    <row r="443" spans="1:51" s="14" customFormat="1" ht="12">
      <c r="A443" s="14"/>
      <c r="B443" s="235"/>
      <c r="C443" s="236"/>
      <c r="D443" s="225" t="s">
        <v>145</v>
      </c>
      <c r="E443" s="237" t="s">
        <v>19</v>
      </c>
      <c r="F443" s="238" t="s">
        <v>150</v>
      </c>
      <c r="G443" s="236"/>
      <c r="H443" s="239">
        <v>61.8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145</v>
      </c>
      <c r="AU443" s="245" t="s">
        <v>82</v>
      </c>
      <c r="AV443" s="14" t="s">
        <v>141</v>
      </c>
      <c r="AW443" s="14" t="s">
        <v>33</v>
      </c>
      <c r="AX443" s="14" t="s">
        <v>80</v>
      </c>
      <c r="AY443" s="245" t="s">
        <v>133</v>
      </c>
    </row>
    <row r="444" spans="1:65" s="2" customFormat="1" ht="24.15" customHeight="1">
      <c r="A444" s="39"/>
      <c r="B444" s="40"/>
      <c r="C444" s="205" t="s">
        <v>605</v>
      </c>
      <c r="D444" s="205" t="s">
        <v>136</v>
      </c>
      <c r="E444" s="206" t="s">
        <v>606</v>
      </c>
      <c r="F444" s="207" t="s">
        <v>607</v>
      </c>
      <c r="G444" s="208" t="s">
        <v>179</v>
      </c>
      <c r="H444" s="209">
        <v>57</v>
      </c>
      <c r="I444" s="210"/>
      <c r="J444" s="211">
        <f>ROUND(I444*H444,2)</f>
        <v>0</v>
      </c>
      <c r="K444" s="207" t="s">
        <v>140</v>
      </c>
      <c r="L444" s="45"/>
      <c r="M444" s="212" t="s">
        <v>19</v>
      </c>
      <c r="N444" s="213" t="s">
        <v>43</v>
      </c>
      <c r="O444" s="85"/>
      <c r="P444" s="214">
        <f>O444*H444</f>
        <v>0</v>
      </c>
      <c r="Q444" s="214">
        <v>0.00438</v>
      </c>
      <c r="R444" s="214">
        <f>Q444*H444</f>
        <v>0.24966000000000002</v>
      </c>
      <c r="S444" s="214">
        <v>0</v>
      </c>
      <c r="T444" s="21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6" t="s">
        <v>153</v>
      </c>
      <c r="AT444" s="216" t="s">
        <v>136</v>
      </c>
      <c r="AU444" s="216" t="s">
        <v>82</v>
      </c>
      <c r="AY444" s="18" t="s">
        <v>133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8" t="s">
        <v>80</v>
      </c>
      <c r="BK444" s="217">
        <f>ROUND(I444*H444,2)</f>
        <v>0</v>
      </c>
      <c r="BL444" s="18" t="s">
        <v>153</v>
      </c>
      <c r="BM444" s="216" t="s">
        <v>608</v>
      </c>
    </row>
    <row r="445" spans="1:47" s="2" customFormat="1" ht="12">
      <c r="A445" s="39"/>
      <c r="B445" s="40"/>
      <c r="C445" s="41"/>
      <c r="D445" s="218" t="s">
        <v>143</v>
      </c>
      <c r="E445" s="41"/>
      <c r="F445" s="219" t="s">
        <v>609</v>
      </c>
      <c r="G445" s="41"/>
      <c r="H445" s="41"/>
      <c r="I445" s="220"/>
      <c r="J445" s="41"/>
      <c r="K445" s="41"/>
      <c r="L445" s="45"/>
      <c r="M445" s="221"/>
      <c r="N445" s="222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143</v>
      </c>
      <c r="AU445" s="18" t="s">
        <v>82</v>
      </c>
    </row>
    <row r="446" spans="1:51" s="13" customFormat="1" ht="12">
      <c r="A446" s="13"/>
      <c r="B446" s="223"/>
      <c r="C446" s="224"/>
      <c r="D446" s="225" t="s">
        <v>145</v>
      </c>
      <c r="E446" s="226" t="s">
        <v>19</v>
      </c>
      <c r="F446" s="227" t="s">
        <v>610</v>
      </c>
      <c r="G446" s="224"/>
      <c r="H446" s="228">
        <v>57</v>
      </c>
      <c r="I446" s="229"/>
      <c r="J446" s="224"/>
      <c r="K446" s="224"/>
      <c r="L446" s="230"/>
      <c r="M446" s="231"/>
      <c r="N446" s="232"/>
      <c r="O446" s="232"/>
      <c r="P446" s="232"/>
      <c r="Q446" s="232"/>
      <c r="R446" s="232"/>
      <c r="S446" s="232"/>
      <c r="T446" s="23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4" t="s">
        <v>145</v>
      </c>
      <c r="AU446" s="234" t="s">
        <v>82</v>
      </c>
      <c r="AV446" s="13" t="s">
        <v>82</v>
      </c>
      <c r="AW446" s="13" t="s">
        <v>33</v>
      </c>
      <c r="AX446" s="13" t="s">
        <v>80</v>
      </c>
      <c r="AY446" s="234" t="s">
        <v>133</v>
      </c>
    </row>
    <row r="447" spans="1:65" s="2" customFormat="1" ht="16.5" customHeight="1">
      <c r="A447" s="39"/>
      <c r="B447" s="40"/>
      <c r="C447" s="205" t="s">
        <v>611</v>
      </c>
      <c r="D447" s="205" t="s">
        <v>136</v>
      </c>
      <c r="E447" s="206" t="s">
        <v>612</v>
      </c>
      <c r="F447" s="207" t="s">
        <v>613</v>
      </c>
      <c r="G447" s="208" t="s">
        <v>275</v>
      </c>
      <c r="H447" s="209">
        <v>9</v>
      </c>
      <c r="I447" s="210"/>
      <c r="J447" s="211">
        <f>ROUND(I447*H447,2)</f>
        <v>0</v>
      </c>
      <c r="K447" s="207" t="s">
        <v>19</v>
      </c>
      <c r="L447" s="45"/>
      <c r="M447" s="212" t="s">
        <v>19</v>
      </c>
      <c r="N447" s="213" t="s">
        <v>43</v>
      </c>
      <c r="O447" s="85"/>
      <c r="P447" s="214">
        <f>O447*H447</f>
        <v>0</v>
      </c>
      <c r="Q447" s="214">
        <v>0</v>
      </c>
      <c r="R447" s="214">
        <f>Q447*H447</f>
        <v>0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153</v>
      </c>
      <c r="AT447" s="216" t="s">
        <v>136</v>
      </c>
      <c r="AU447" s="216" t="s">
        <v>82</v>
      </c>
      <c r="AY447" s="18" t="s">
        <v>133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80</v>
      </c>
      <c r="BK447" s="217">
        <f>ROUND(I447*H447,2)</f>
        <v>0</v>
      </c>
      <c r="BL447" s="18" t="s">
        <v>153</v>
      </c>
      <c r="BM447" s="216" t="s">
        <v>614</v>
      </c>
    </row>
    <row r="448" spans="1:51" s="13" customFormat="1" ht="12">
      <c r="A448" s="13"/>
      <c r="B448" s="223"/>
      <c r="C448" s="224"/>
      <c r="D448" s="225" t="s">
        <v>145</v>
      </c>
      <c r="E448" s="226" t="s">
        <v>19</v>
      </c>
      <c r="F448" s="227" t="s">
        <v>615</v>
      </c>
      <c r="G448" s="224"/>
      <c r="H448" s="228">
        <v>9</v>
      </c>
      <c r="I448" s="229"/>
      <c r="J448" s="224"/>
      <c r="K448" s="224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145</v>
      </c>
      <c r="AU448" s="234" t="s">
        <v>82</v>
      </c>
      <c r="AV448" s="13" t="s">
        <v>82</v>
      </c>
      <c r="AW448" s="13" t="s">
        <v>33</v>
      </c>
      <c r="AX448" s="13" t="s">
        <v>80</v>
      </c>
      <c r="AY448" s="234" t="s">
        <v>133</v>
      </c>
    </row>
    <row r="449" spans="1:65" s="2" customFormat="1" ht="16.5" customHeight="1">
      <c r="A449" s="39"/>
      <c r="B449" s="40"/>
      <c r="C449" s="257" t="s">
        <v>616</v>
      </c>
      <c r="D449" s="257" t="s">
        <v>266</v>
      </c>
      <c r="E449" s="258" t="s">
        <v>617</v>
      </c>
      <c r="F449" s="259" t="s">
        <v>618</v>
      </c>
      <c r="G449" s="260" t="s">
        <v>275</v>
      </c>
      <c r="H449" s="261">
        <v>9</v>
      </c>
      <c r="I449" s="262"/>
      <c r="J449" s="263">
        <f>ROUND(I449*H449,2)</f>
        <v>0</v>
      </c>
      <c r="K449" s="259" t="s">
        <v>140</v>
      </c>
      <c r="L449" s="264"/>
      <c r="M449" s="265" t="s">
        <v>19</v>
      </c>
      <c r="N449" s="266" t="s">
        <v>43</v>
      </c>
      <c r="O449" s="85"/>
      <c r="P449" s="214">
        <f>O449*H449</f>
        <v>0</v>
      </c>
      <c r="Q449" s="214">
        <v>0.0056</v>
      </c>
      <c r="R449" s="214">
        <f>Q449*H449</f>
        <v>0.0504</v>
      </c>
      <c r="S449" s="214">
        <v>0</v>
      </c>
      <c r="T449" s="21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269</v>
      </c>
      <c r="AT449" s="216" t="s">
        <v>266</v>
      </c>
      <c r="AU449" s="216" t="s">
        <v>82</v>
      </c>
      <c r="AY449" s="18" t="s">
        <v>133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80</v>
      </c>
      <c r="BK449" s="217">
        <f>ROUND(I449*H449,2)</f>
        <v>0</v>
      </c>
      <c r="BL449" s="18" t="s">
        <v>153</v>
      </c>
      <c r="BM449" s="216" t="s">
        <v>619</v>
      </c>
    </row>
    <row r="450" spans="1:65" s="2" customFormat="1" ht="24.15" customHeight="1">
      <c r="A450" s="39"/>
      <c r="B450" s="40"/>
      <c r="C450" s="205" t="s">
        <v>620</v>
      </c>
      <c r="D450" s="205" t="s">
        <v>136</v>
      </c>
      <c r="E450" s="206" t="s">
        <v>621</v>
      </c>
      <c r="F450" s="207" t="s">
        <v>622</v>
      </c>
      <c r="G450" s="208" t="s">
        <v>179</v>
      </c>
      <c r="H450" s="209">
        <v>84.4</v>
      </c>
      <c r="I450" s="210"/>
      <c r="J450" s="211">
        <f>ROUND(I450*H450,2)</f>
        <v>0</v>
      </c>
      <c r="K450" s="207" t="s">
        <v>140</v>
      </c>
      <c r="L450" s="45"/>
      <c r="M450" s="212" t="s">
        <v>19</v>
      </c>
      <c r="N450" s="213" t="s">
        <v>43</v>
      </c>
      <c r="O450" s="85"/>
      <c r="P450" s="214">
        <f>O450*H450</f>
        <v>0</v>
      </c>
      <c r="Q450" s="214">
        <v>0.0022</v>
      </c>
      <c r="R450" s="214">
        <f>Q450*H450</f>
        <v>0.18568</v>
      </c>
      <c r="S450" s="214">
        <v>0</v>
      </c>
      <c r="T450" s="215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16" t="s">
        <v>153</v>
      </c>
      <c r="AT450" s="216" t="s">
        <v>136</v>
      </c>
      <c r="AU450" s="216" t="s">
        <v>82</v>
      </c>
      <c r="AY450" s="18" t="s">
        <v>133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18" t="s">
        <v>80</v>
      </c>
      <c r="BK450" s="217">
        <f>ROUND(I450*H450,2)</f>
        <v>0</v>
      </c>
      <c r="BL450" s="18" t="s">
        <v>153</v>
      </c>
      <c r="BM450" s="216" t="s">
        <v>623</v>
      </c>
    </row>
    <row r="451" spans="1:47" s="2" customFormat="1" ht="12">
      <c r="A451" s="39"/>
      <c r="B451" s="40"/>
      <c r="C451" s="41"/>
      <c r="D451" s="218" t="s">
        <v>143</v>
      </c>
      <c r="E451" s="41"/>
      <c r="F451" s="219" t="s">
        <v>624</v>
      </c>
      <c r="G451" s="41"/>
      <c r="H451" s="41"/>
      <c r="I451" s="220"/>
      <c r="J451" s="41"/>
      <c r="K451" s="41"/>
      <c r="L451" s="45"/>
      <c r="M451" s="221"/>
      <c r="N451" s="222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143</v>
      </c>
      <c r="AU451" s="18" t="s">
        <v>82</v>
      </c>
    </row>
    <row r="452" spans="1:51" s="13" customFormat="1" ht="12">
      <c r="A452" s="13"/>
      <c r="B452" s="223"/>
      <c r="C452" s="224"/>
      <c r="D452" s="225" t="s">
        <v>145</v>
      </c>
      <c r="E452" s="226" t="s">
        <v>19</v>
      </c>
      <c r="F452" s="227" t="s">
        <v>625</v>
      </c>
      <c r="G452" s="224"/>
      <c r="H452" s="228">
        <v>33.48</v>
      </c>
      <c r="I452" s="229"/>
      <c r="J452" s="224"/>
      <c r="K452" s="224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145</v>
      </c>
      <c r="AU452" s="234" t="s">
        <v>82</v>
      </c>
      <c r="AV452" s="13" t="s">
        <v>82</v>
      </c>
      <c r="AW452" s="13" t="s">
        <v>33</v>
      </c>
      <c r="AX452" s="13" t="s">
        <v>72</v>
      </c>
      <c r="AY452" s="234" t="s">
        <v>133</v>
      </c>
    </row>
    <row r="453" spans="1:51" s="13" customFormat="1" ht="12">
      <c r="A453" s="13"/>
      <c r="B453" s="223"/>
      <c r="C453" s="224"/>
      <c r="D453" s="225" t="s">
        <v>145</v>
      </c>
      <c r="E453" s="226" t="s">
        <v>19</v>
      </c>
      <c r="F453" s="227" t="s">
        <v>626</v>
      </c>
      <c r="G453" s="224"/>
      <c r="H453" s="228">
        <v>18.3</v>
      </c>
      <c r="I453" s="229"/>
      <c r="J453" s="224"/>
      <c r="K453" s="224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145</v>
      </c>
      <c r="AU453" s="234" t="s">
        <v>82</v>
      </c>
      <c r="AV453" s="13" t="s">
        <v>82</v>
      </c>
      <c r="AW453" s="13" t="s">
        <v>33</v>
      </c>
      <c r="AX453" s="13" t="s">
        <v>72</v>
      </c>
      <c r="AY453" s="234" t="s">
        <v>133</v>
      </c>
    </row>
    <row r="454" spans="1:51" s="13" customFormat="1" ht="12">
      <c r="A454" s="13"/>
      <c r="B454" s="223"/>
      <c r="C454" s="224"/>
      <c r="D454" s="225" t="s">
        <v>145</v>
      </c>
      <c r="E454" s="226" t="s">
        <v>19</v>
      </c>
      <c r="F454" s="227" t="s">
        <v>627</v>
      </c>
      <c r="G454" s="224"/>
      <c r="H454" s="228">
        <v>18.62</v>
      </c>
      <c r="I454" s="229"/>
      <c r="J454" s="224"/>
      <c r="K454" s="224"/>
      <c r="L454" s="230"/>
      <c r="M454" s="231"/>
      <c r="N454" s="232"/>
      <c r="O454" s="232"/>
      <c r="P454" s="232"/>
      <c r="Q454" s="232"/>
      <c r="R454" s="232"/>
      <c r="S454" s="232"/>
      <c r="T454" s="23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4" t="s">
        <v>145</v>
      </c>
      <c r="AU454" s="234" t="s">
        <v>82</v>
      </c>
      <c r="AV454" s="13" t="s">
        <v>82</v>
      </c>
      <c r="AW454" s="13" t="s">
        <v>33</v>
      </c>
      <c r="AX454" s="13" t="s">
        <v>72</v>
      </c>
      <c r="AY454" s="234" t="s">
        <v>133</v>
      </c>
    </row>
    <row r="455" spans="1:51" s="13" customFormat="1" ht="12">
      <c r="A455" s="13"/>
      <c r="B455" s="223"/>
      <c r="C455" s="224"/>
      <c r="D455" s="225" t="s">
        <v>145</v>
      </c>
      <c r="E455" s="226" t="s">
        <v>19</v>
      </c>
      <c r="F455" s="227" t="s">
        <v>628</v>
      </c>
      <c r="G455" s="224"/>
      <c r="H455" s="228">
        <v>14</v>
      </c>
      <c r="I455" s="229"/>
      <c r="J455" s="224"/>
      <c r="K455" s="224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145</v>
      </c>
      <c r="AU455" s="234" t="s">
        <v>82</v>
      </c>
      <c r="AV455" s="13" t="s">
        <v>82</v>
      </c>
      <c r="AW455" s="13" t="s">
        <v>33</v>
      </c>
      <c r="AX455" s="13" t="s">
        <v>72</v>
      </c>
      <c r="AY455" s="234" t="s">
        <v>133</v>
      </c>
    </row>
    <row r="456" spans="1:51" s="14" customFormat="1" ht="12">
      <c r="A456" s="14"/>
      <c r="B456" s="235"/>
      <c r="C456" s="236"/>
      <c r="D456" s="225" t="s">
        <v>145</v>
      </c>
      <c r="E456" s="237" t="s">
        <v>19</v>
      </c>
      <c r="F456" s="238" t="s">
        <v>150</v>
      </c>
      <c r="G456" s="236"/>
      <c r="H456" s="239">
        <v>84.4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145</v>
      </c>
      <c r="AU456" s="245" t="s">
        <v>82</v>
      </c>
      <c r="AV456" s="14" t="s">
        <v>141</v>
      </c>
      <c r="AW456" s="14" t="s">
        <v>33</v>
      </c>
      <c r="AX456" s="14" t="s">
        <v>80</v>
      </c>
      <c r="AY456" s="245" t="s">
        <v>133</v>
      </c>
    </row>
    <row r="457" spans="1:65" s="2" customFormat="1" ht="21.75" customHeight="1">
      <c r="A457" s="39"/>
      <c r="B457" s="40"/>
      <c r="C457" s="205" t="s">
        <v>629</v>
      </c>
      <c r="D457" s="205" t="s">
        <v>136</v>
      </c>
      <c r="E457" s="206" t="s">
        <v>630</v>
      </c>
      <c r="F457" s="207" t="s">
        <v>631</v>
      </c>
      <c r="G457" s="208" t="s">
        <v>179</v>
      </c>
      <c r="H457" s="209">
        <v>7</v>
      </c>
      <c r="I457" s="210"/>
      <c r="J457" s="211">
        <f>ROUND(I457*H457,2)</f>
        <v>0</v>
      </c>
      <c r="K457" s="207" t="s">
        <v>140</v>
      </c>
      <c r="L457" s="45"/>
      <c r="M457" s="212" t="s">
        <v>19</v>
      </c>
      <c r="N457" s="213" t="s">
        <v>43</v>
      </c>
      <c r="O457" s="85"/>
      <c r="P457" s="214">
        <f>O457*H457</f>
        <v>0</v>
      </c>
      <c r="Q457" s="214">
        <v>0.00549</v>
      </c>
      <c r="R457" s="214">
        <f>Q457*H457</f>
        <v>0.03843</v>
      </c>
      <c r="S457" s="214">
        <v>0</v>
      </c>
      <c r="T457" s="21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153</v>
      </c>
      <c r="AT457" s="216" t="s">
        <v>136</v>
      </c>
      <c r="AU457" s="216" t="s">
        <v>82</v>
      </c>
      <c r="AY457" s="18" t="s">
        <v>133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80</v>
      </c>
      <c r="BK457" s="217">
        <f>ROUND(I457*H457,2)</f>
        <v>0</v>
      </c>
      <c r="BL457" s="18" t="s">
        <v>153</v>
      </c>
      <c r="BM457" s="216" t="s">
        <v>632</v>
      </c>
    </row>
    <row r="458" spans="1:47" s="2" customFormat="1" ht="12">
      <c r="A458" s="39"/>
      <c r="B458" s="40"/>
      <c r="C458" s="41"/>
      <c r="D458" s="218" t="s">
        <v>143</v>
      </c>
      <c r="E458" s="41"/>
      <c r="F458" s="219" t="s">
        <v>633</v>
      </c>
      <c r="G458" s="41"/>
      <c r="H458" s="41"/>
      <c r="I458" s="220"/>
      <c r="J458" s="41"/>
      <c r="K458" s="41"/>
      <c r="L458" s="45"/>
      <c r="M458" s="221"/>
      <c r="N458" s="222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143</v>
      </c>
      <c r="AU458" s="18" t="s">
        <v>82</v>
      </c>
    </row>
    <row r="459" spans="1:51" s="13" customFormat="1" ht="12">
      <c r="A459" s="13"/>
      <c r="B459" s="223"/>
      <c r="C459" s="224"/>
      <c r="D459" s="225" t="s">
        <v>145</v>
      </c>
      <c r="E459" s="226" t="s">
        <v>19</v>
      </c>
      <c r="F459" s="227" t="s">
        <v>634</v>
      </c>
      <c r="G459" s="224"/>
      <c r="H459" s="228">
        <v>7</v>
      </c>
      <c r="I459" s="229"/>
      <c r="J459" s="224"/>
      <c r="K459" s="224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145</v>
      </c>
      <c r="AU459" s="234" t="s">
        <v>82</v>
      </c>
      <c r="AV459" s="13" t="s">
        <v>82</v>
      </c>
      <c r="AW459" s="13" t="s">
        <v>33</v>
      </c>
      <c r="AX459" s="13" t="s">
        <v>80</v>
      </c>
      <c r="AY459" s="234" t="s">
        <v>133</v>
      </c>
    </row>
    <row r="460" spans="1:65" s="2" customFormat="1" ht="16.5" customHeight="1">
      <c r="A460" s="39"/>
      <c r="B460" s="40"/>
      <c r="C460" s="205" t="s">
        <v>635</v>
      </c>
      <c r="D460" s="205" t="s">
        <v>136</v>
      </c>
      <c r="E460" s="206" t="s">
        <v>636</v>
      </c>
      <c r="F460" s="207" t="s">
        <v>637</v>
      </c>
      <c r="G460" s="208" t="s">
        <v>275</v>
      </c>
      <c r="H460" s="209">
        <v>6</v>
      </c>
      <c r="I460" s="210"/>
      <c r="J460" s="211">
        <f>ROUND(I460*H460,2)</f>
        <v>0</v>
      </c>
      <c r="K460" s="207" t="s">
        <v>19</v>
      </c>
      <c r="L460" s="45"/>
      <c r="M460" s="212" t="s">
        <v>19</v>
      </c>
      <c r="N460" s="213" t="s">
        <v>43</v>
      </c>
      <c r="O460" s="85"/>
      <c r="P460" s="214">
        <f>O460*H460</f>
        <v>0</v>
      </c>
      <c r="Q460" s="214">
        <v>0</v>
      </c>
      <c r="R460" s="214">
        <f>Q460*H460</f>
        <v>0</v>
      </c>
      <c r="S460" s="214">
        <v>0</v>
      </c>
      <c r="T460" s="215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6" t="s">
        <v>153</v>
      </c>
      <c r="AT460" s="216" t="s">
        <v>136</v>
      </c>
      <c r="AU460" s="216" t="s">
        <v>82</v>
      </c>
      <c r="AY460" s="18" t="s">
        <v>133</v>
      </c>
      <c r="BE460" s="217">
        <f>IF(N460="základní",J460,0)</f>
        <v>0</v>
      </c>
      <c r="BF460" s="217">
        <f>IF(N460="snížená",J460,0)</f>
        <v>0</v>
      </c>
      <c r="BG460" s="217">
        <f>IF(N460="zákl. přenesená",J460,0)</f>
        <v>0</v>
      </c>
      <c r="BH460" s="217">
        <f>IF(N460="sníž. přenesená",J460,0)</f>
        <v>0</v>
      </c>
      <c r="BI460" s="217">
        <f>IF(N460="nulová",J460,0)</f>
        <v>0</v>
      </c>
      <c r="BJ460" s="18" t="s">
        <v>80</v>
      </c>
      <c r="BK460" s="217">
        <f>ROUND(I460*H460,2)</f>
        <v>0</v>
      </c>
      <c r="BL460" s="18" t="s">
        <v>153</v>
      </c>
      <c r="BM460" s="216" t="s">
        <v>638</v>
      </c>
    </row>
    <row r="461" spans="1:65" s="2" customFormat="1" ht="24.15" customHeight="1">
      <c r="A461" s="39"/>
      <c r="B461" s="40"/>
      <c r="C461" s="205" t="s">
        <v>639</v>
      </c>
      <c r="D461" s="205" t="s">
        <v>136</v>
      </c>
      <c r="E461" s="206" t="s">
        <v>640</v>
      </c>
      <c r="F461" s="207" t="s">
        <v>641</v>
      </c>
      <c r="G461" s="208" t="s">
        <v>218</v>
      </c>
      <c r="H461" s="209">
        <v>2.425</v>
      </c>
      <c r="I461" s="210"/>
      <c r="J461" s="211">
        <f>ROUND(I461*H461,2)</f>
        <v>0</v>
      </c>
      <c r="K461" s="207" t="s">
        <v>140</v>
      </c>
      <c r="L461" s="45"/>
      <c r="M461" s="212" t="s">
        <v>19</v>
      </c>
      <c r="N461" s="213" t="s">
        <v>43</v>
      </c>
      <c r="O461" s="85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153</v>
      </c>
      <c r="AT461" s="216" t="s">
        <v>136</v>
      </c>
      <c r="AU461" s="216" t="s">
        <v>82</v>
      </c>
      <c r="AY461" s="18" t="s">
        <v>133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80</v>
      </c>
      <c r="BK461" s="217">
        <f>ROUND(I461*H461,2)</f>
        <v>0</v>
      </c>
      <c r="BL461" s="18" t="s">
        <v>153</v>
      </c>
      <c r="BM461" s="216" t="s">
        <v>642</v>
      </c>
    </row>
    <row r="462" spans="1:47" s="2" customFormat="1" ht="12">
      <c r="A462" s="39"/>
      <c r="B462" s="40"/>
      <c r="C462" s="41"/>
      <c r="D462" s="218" t="s">
        <v>143</v>
      </c>
      <c r="E462" s="41"/>
      <c r="F462" s="219" t="s">
        <v>643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143</v>
      </c>
      <c r="AU462" s="18" t="s">
        <v>82</v>
      </c>
    </row>
    <row r="463" spans="1:65" s="2" customFormat="1" ht="24.15" customHeight="1">
      <c r="A463" s="39"/>
      <c r="B463" s="40"/>
      <c r="C463" s="205" t="s">
        <v>644</v>
      </c>
      <c r="D463" s="205" t="s">
        <v>136</v>
      </c>
      <c r="E463" s="206" t="s">
        <v>645</v>
      </c>
      <c r="F463" s="207" t="s">
        <v>646</v>
      </c>
      <c r="G463" s="208" t="s">
        <v>218</v>
      </c>
      <c r="H463" s="209">
        <v>2.425</v>
      </c>
      <c r="I463" s="210"/>
      <c r="J463" s="211">
        <f>ROUND(I463*H463,2)</f>
        <v>0</v>
      </c>
      <c r="K463" s="207" t="s">
        <v>140</v>
      </c>
      <c r="L463" s="45"/>
      <c r="M463" s="212" t="s">
        <v>19</v>
      </c>
      <c r="N463" s="213" t="s">
        <v>43</v>
      </c>
      <c r="O463" s="85"/>
      <c r="P463" s="214">
        <f>O463*H463</f>
        <v>0</v>
      </c>
      <c r="Q463" s="214">
        <v>0</v>
      </c>
      <c r="R463" s="214">
        <f>Q463*H463</f>
        <v>0</v>
      </c>
      <c r="S463" s="214">
        <v>0</v>
      </c>
      <c r="T463" s="21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153</v>
      </c>
      <c r="AT463" s="216" t="s">
        <v>136</v>
      </c>
      <c r="AU463" s="216" t="s">
        <v>82</v>
      </c>
      <c r="AY463" s="18" t="s">
        <v>133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80</v>
      </c>
      <c r="BK463" s="217">
        <f>ROUND(I463*H463,2)</f>
        <v>0</v>
      </c>
      <c r="BL463" s="18" t="s">
        <v>153</v>
      </c>
      <c r="BM463" s="216" t="s">
        <v>647</v>
      </c>
    </row>
    <row r="464" spans="1:47" s="2" customFormat="1" ht="12">
      <c r="A464" s="39"/>
      <c r="B464" s="40"/>
      <c r="C464" s="41"/>
      <c r="D464" s="218" t="s">
        <v>143</v>
      </c>
      <c r="E464" s="41"/>
      <c r="F464" s="219" t="s">
        <v>648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143</v>
      </c>
      <c r="AU464" s="18" t="s">
        <v>82</v>
      </c>
    </row>
    <row r="465" spans="1:63" s="12" customFormat="1" ht="22.8" customHeight="1">
      <c r="A465" s="12"/>
      <c r="B465" s="189"/>
      <c r="C465" s="190"/>
      <c r="D465" s="191" t="s">
        <v>71</v>
      </c>
      <c r="E465" s="203" t="s">
        <v>649</v>
      </c>
      <c r="F465" s="203" t="s">
        <v>650</v>
      </c>
      <c r="G465" s="190"/>
      <c r="H465" s="190"/>
      <c r="I465" s="193"/>
      <c r="J465" s="204">
        <f>BK465</f>
        <v>0</v>
      </c>
      <c r="K465" s="190"/>
      <c r="L465" s="195"/>
      <c r="M465" s="196"/>
      <c r="N465" s="197"/>
      <c r="O465" s="197"/>
      <c r="P465" s="198">
        <f>SUM(P466:P547)</f>
        <v>0</v>
      </c>
      <c r="Q465" s="197"/>
      <c r="R465" s="198">
        <f>SUM(R466:R547)</f>
        <v>0.041030000000000004</v>
      </c>
      <c r="S465" s="197"/>
      <c r="T465" s="199">
        <f>SUM(T466:T547)</f>
        <v>2.13733481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00" t="s">
        <v>82</v>
      </c>
      <c r="AT465" s="201" t="s">
        <v>71</v>
      </c>
      <c r="AU465" s="201" t="s">
        <v>80</v>
      </c>
      <c r="AY465" s="200" t="s">
        <v>133</v>
      </c>
      <c r="BK465" s="202">
        <f>SUM(BK466:BK547)</f>
        <v>0</v>
      </c>
    </row>
    <row r="466" spans="1:65" s="2" customFormat="1" ht="16.5" customHeight="1">
      <c r="A466" s="39"/>
      <c r="B466" s="40"/>
      <c r="C466" s="205" t="s">
        <v>651</v>
      </c>
      <c r="D466" s="205" t="s">
        <v>136</v>
      </c>
      <c r="E466" s="206" t="s">
        <v>652</v>
      </c>
      <c r="F466" s="207" t="s">
        <v>653</v>
      </c>
      <c r="G466" s="208" t="s">
        <v>139</v>
      </c>
      <c r="H466" s="209">
        <v>218.946</v>
      </c>
      <c r="I466" s="210"/>
      <c r="J466" s="211">
        <f>ROUND(I466*H466,2)</f>
        <v>0</v>
      </c>
      <c r="K466" s="207" t="s">
        <v>140</v>
      </c>
      <c r="L466" s="45"/>
      <c r="M466" s="212" t="s">
        <v>19</v>
      </c>
      <c r="N466" s="213" t="s">
        <v>43</v>
      </c>
      <c r="O466" s="85"/>
      <c r="P466" s="214">
        <f>O466*H466</f>
        <v>0</v>
      </c>
      <c r="Q466" s="214">
        <v>0</v>
      </c>
      <c r="R466" s="214">
        <f>Q466*H466</f>
        <v>0</v>
      </c>
      <c r="S466" s="214">
        <v>0.0095</v>
      </c>
      <c r="T466" s="215">
        <f>S466*H466</f>
        <v>2.079987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153</v>
      </c>
      <c r="AT466" s="216" t="s">
        <v>136</v>
      </c>
      <c r="AU466" s="216" t="s">
        <v>82</v>
      </c>
      <c r="AY466" s="18" t="s">
        <v>133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80</v>
      </c>
      <c r="BK466" s="217">
        <f>ROUND(I466*H466,2)</f>
        <v>0</v>
      </c>
      <c r="BL466" s="18" t="s">
        <v>153</v>
      </c>
      <c r="BM466" s="216" t="s">
        <v>654</v>
      </c>
    </row>
    <row r="467" spans="1:47" s="2" customFormat="1" ht="12">
      <c r="A467" s="39"/>
      <c r="B467" s="40"/>
      <c r="C467" s="41"/>
      <c r="D467" s="218" t="s">
        <v>143</v>
      </c>
      <c r="E467" s="41"/>
      <c r="F467" s="219" t="s">
        <v>655</v>
      </c>
      <c r="G467" s="41"/>
      <c r="H467" s="41"/>
      <c r="I467" s="220"/>
      <c r="J467" s="41"/>
      <c r="K467" s="41"/>
      <c r="L467" s="45"/>
      <c r="M467" s="221"/>
      <c r="N467" s="222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143</v>
      </c>
      <c r="AU467" s="18" t="s">
        <v>82</v>
      </c>
    </row>
    <row r="468" spans="1:51" s="13" customFormat="1" ht="12">
      <c r="A468" s="13"/>
      <c r="B468" s="223"/>
      <c r="C468" s="224"/>
      <c r="D468" s="225" t="s">
        <v>145</v>
      </c>
      <c r="E468" s="226" t="s">
        <v>19</v>
      </c>
      <c r="F468" s="227" t="s">
        <v>202</v>
      </c>
      <c r="G468" s="224"/>
      <c r="H468" s="228">
        <v>30.1</v>
      </c>
      <c r="I468" s="229"/>
      <c r="J468" s="224"/>
      <c r="K468" s="224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145</v>
      </c>
      <c r="AU468" s="234" t="s">
        <v>82</v>
      </c>
      <c r="AV468" s="13" t="s">
        <v>82</v>
      </c>
      <c r="AW468" s="13" t="s">
        <v>33</v>
      </c>
      <c r="AX468" s="13" t="s">
        <v>72</v>
      </c>
      <c r="AY468" s="234" t="s">
        <v>133</v>
      </c>
    </row>
    <row r="469" spans="1:51" s="13" customFormat="1" ht="12">
      <c r="A469" s="13"/>
      <c r="B469" s="223"/>
      <c r="C469" s="224"/>
      <c r="D469" s="225" t="s">
        <v>145</v>
      </c>
      <c r="E469" s="226" t="s">
        <v>19</v>
      </c>
      <c r="F469" s="227" t="s">
        <v>203</v>
      </c>
      <c r="G469" s="224"/>
      <c r="H469" s="228">
        <v>33.06</v>
      </c>
      <c r="I469" s="229"/>
      <c r="J469" s="224"/>
      <c r="K469" s="224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145</v>
      </c>
      <c r="AU469" s="234" t="s">
        <v>82</v>
      </c>
      <c r="AV469" s="13" t="s">
        <v>82</v>
      </c>
      <c r="AW469" s="13" t="s">
        <v>33</v>
      </c>
      <c r="AX469" s="13" t="s">
        <v>72</v>
      </c>
      <c r="AY469" s="234" t="s">
        <v>133</v>
      </c>
    </row>
    <row r="470" spans="1:51" s="13" customFormat="1" ht="12">
      <c r="A470" s="13"/>
      <c r="B470" s="223"/>
      <c r="C470" s="224"/>
      <c r="D470" s="225" t="s">
        <v>145</v>
      </c>
      <c r="E470" s="226" t="s">
        <v>19</v>
      </c>
      <c r="F470" s="227" t="s">
        <v>204</v>
      </c>
      <c r="G470" s="224"/>
      <c r="H470" s="228">
        <v>42.45</v>
      </c>
      <c r="I470" s="229"/>
      <c r="J470" s="224"/>
      <c r="K470" s="224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145</v>
      </c>
      <c r="AU470" s="234" t="s">
        <v>82</v>
      </c>
      <c r="AV470" s="13" t="s">
        <v>82</v>
      </c>
      <c r="AW470" s="13" t="s">
        <v>33</v>
      </c>
      <c r="AX470" s="13" t="s">
        <v>72</v>
      </c>
      <c r="AY470" s="234" t="s">
        <v>133</v>
      </c>
    </row>
    <row r="471" spans="1:51" s="13" customFormat="1" ht="12">
      <c r="A471" s="13"/>
      <c r="B471" s="223"/>
      <c r="C471" s="224"/>
      <c r="D471" s="225" t="s">
        <v>145</v>
      </c>
      <c r="E471" s="226" t="s">
        <v>19</v>
      </c>
      <c r="F471" s="227" t="s">
        <v>205</v>
      </c>
      <c r="G471" s="224"/>
      <c r="H471" s="228">
        <v>22.9</v>
      </c>
      <c r="I471" s="229"/>
      <c r="J471" s="224"/>
      <c r="K471" s="224"/>
      <c r="L471" s="230"/>
      <c r="M471" s="231"/>
      <c r="N471" s="232"/>
      <c r="O471" s="232"/>
      <c r="P471" s="232"/>
      <c r="Q471" s="232"/>
      <c r="R471" s="232"/>
      <c r="S471" s="232"/>
      <c r="T471" s="23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4" t="s">
        <v>145</v>
      </c>
      <c r="AU471" s="234" t="s">
        <v>82</v>
      </c>
      <c r="AV471" s="13" t="s">
        <v>82</v>
      </c>
      <c r="AW471" s="13" t="s">
        <v>33</v>
      </c>
      <c r="AX471" s="13" t="s">
        <v>72</v>
      </c>
      <c r="AY471" s="234" t="s">
        <v>133</v>
      </c>
    </row>
    <row r="472" spans="1:51" s="15" customFormat="1" ht="12">
      <c r="A472" s="15"/>
      <c r="B472" s="246"/>
      <c r="C472" s="247"/>
      <c r="D472" s="225" t="s">
        <v>145</v>
      </c>
      <c r="E472" s="248" t="s">
        <v>19</v>
      </c>
      <c r="F472" s="249" t="s">
        <v>206</v>
      </c>
      <c r="G472" s="247"/>
      <c r="H472" s="250">
        <v>128.51000000000002</v>
      </c>
      <c r="I472" s="251"/>
      <c r="J472" s="247"/>
      <c r="K472" s="247"/>
      <c r="L472" s="252"/>
      <c r="M472" s="253"/>
      <c r="N472" s="254"/>
      <c r="O472" s="254"/>
      <c r="P472" s="254"/>
      <c r="Q472" s="254"/>
      <c r="R472" s="254"/>
      <c r="S472" s="254"/>
      <c r="T472" s="25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6" t="s">
        <v>145</v>
      </c>
      <c r="AU472" s="256" t="s">
        <v>82</v>
      </c>
      <c r="AV472" s="15" t="s">
        <v>157</v>
      </c>
      <c r="AW472" s="15" t="s">
        <v>33</v>
      </c>
      <c r="AX472" s="15" t="s">
        <v>72</v>
      </c>
      <c r="AY472" s="256" t="s">
        <v>133</v>
      </c>
    </row>
    <row r="473" spans="1:51" s="13" customFormat="1" ht="12">
      <c r="A473" s="13"/>
      <c r="B473" s="223"/>
      <c r="C473" s="224"/>
      <c r="D473" s="225" t="s">
        <v>145</v>
      </c>
      <c r="E473" s="226" t="s">
        <v>19</v>
      </c>
      <c r="F473" s="227" t="s">
        <v>207</v>
      </c>
      <c r="G473" s="224"/>
      <c r="H473" s="228">
        <v>25.47</v>
      </c>
      <c r="I473" s="229"/>
      <c r="J473" s="224"/>
      <c r="K473" s="224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145</v>
      </c>
      <c r="AU473" s="234" t="s">
        <v>82</v>
      </c>
      <c r="AV473" s="13" t="s">
        <v>82</v>
      </c>
      <c r="AW473" s="13" t="s">
        <v>33</v>
      </c>
      <c r="AX473" s="13" t="s">
        <v>72</v>
      </c>
      <c r="AY473" s="234" t="s">
        <v>133</v>
      </c>
    </row>
    <row r="474" spans="1:51" s="13" customFormat="1" ht="12">
      <c r="A474" s="13"/>
      <c r="B474" s="223"/>
      <c r="C474" s="224"/>
      <c r="D474" s="225" t="s">
        <v>145</v>
      </c>
      <c r="E474" s="226" t="s">
        <v>19</v>
      </c>
      <c r="F474" s="227" t="s">
        <v>208</v>
      </c>
      <c r="G474" s="224"/>
      <c r="H474" s="228">
        <v>19.12</v>
      </c>
      <c r="I474" s="229"/>
      <c r="J474" s="224"/>
      <c r="K474" s="224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145</v>
      </c>
      <c r="AU474" s="234" t="s">
        <v>82</v>
      </c>
      <c r="AV474" s="13" t="s">
        <v>82</v>
      </c>
      <c r="AW474" s="13" t="s">
        <v>33</v>
      </c>
      <c r="AX474" s="13" t="s">
        <v>72</v>
      </c>
      <c r="AY474" s="234" t="s">
        <v>133</v>
      </c>
    </row>
    <row r="475" spans="1:51" s="13" customFormat="1" ht="12">
      <c r="A475" s="13"/>
      <c r="B475" s="223"/>
      <c r="C475" s="224"/>
      <c r="D475" s="225" t="s">
        <v>145</v>
      </c>
      <c r="E475" s="226" t="s">
        <v>19</v>
      </c>
      <c r="F475" s="227" t="s">
        <v>209</v>
      </c>
      <c r="G475" s="224"/>
      <c r="H475" s="228">
        <v>15.92</v>
      </c>
      <c r="I475" s="229"/>
      <c r="J475" s="224"/>
      <c r="K475" s="224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145</v>
      </c>
      <c r="AU475" s="234" t="s">
        <v>82</v>
      </c>
      <c r="AV475" s="13" t="s">
        <v>82</v>
      </c>
      <c r="AW475" s="13" t="s">
        <v>33</v>
      </c>
      <c r="AX475" s="13" t="s">
        <v>72</v>
      </c>
      <c r="AY475" s="234" t="s">
        <v>133</v>
      </c>
    </row>
    <row r="476" spans="1:51" s="13" customFormat="1" ht="12">
      <c r="A476" s="13"/>
      <c r="B476" s="223"/>
      <c r="C476" s="224"/>
      <c r="D476" s="225" t="s">
        <v>145</v>
      </c>
      <c r="E476" s="226" t="s">
        <v>19</v>
      </c>
      <c r="F476" s="227" t="s">
        <v>210</v>
      </c>
      <c r="G476" s="224"/>
      <c r="H476" s="228">
        <v>19.5</v>
      </c>
      <c r="I476" s="229"/>
      <c r="J476" s="224"/>
      <c r="K476" s="224"/>
      <c r="L476" s="230"/>
      <c r="M476" s="231"/>
      <c r="N476" s="232"/>
      <c r="O476" s="232"/>
      <c r="P476" s="232"/>
      <c r="Q476" s="232"/>
      <c r="R476" s="232"/>
      <c r="S476" s="232"/>
      <c r="T476" s="23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4" t="s">
        <v>145</v>
      </c>
      <c r="AU476" s="234" t="s">
        <v>82</v>
      </c>
      <c r="AV476" s="13" t="s">
        <v>82</v>
      </c>
      <c r="AW476" s="13" t="s">
        <v>33</v>
      </c>
      <c r="AX476" s="13" t="s">
        <v>72</v>
      </c>
      <c r="AY476" s="234" t="s">
        <v>133</v>
      </c>
    </row>
    <row r="477" spans="1:51" s="15" customFormat="1" ht="12">
      <c r="A477" s="15"/>
      <c r="B477" s="246"/>
      <c r="C477" s="247"/>
      <c r="D477" s="225" t="s">
        <v>145</v>
      </c>
      <c r="E477" s="248" t="s">
        <v>19</v>
      </c>
      <c r="F477" s="249" t="s">
        <v>211</v>
      </c>
      <c r="G477" s="247"/>
      <c r="H477" s="250">
        <v>80.01</v>
      </c>
      <c r="I477" s="251"/>
      <c r="J477" s="247"/>
      <c r="K477" s="247"/>
      <c r="L477" s="252"/>
      <c r="M477" s="253"/>
      <c r="N477" s="254"/>
      <c r="O477" s="254"/>
      <c r="P477" s="254"/>
      <c r="Q477" s="254"/>
      <c r="R477" s="254"/>
      <c r="S477" s="254"/>
      <c r="T477" s="25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6" t="s">
        <v>145</v>
      </c>
      <c r="AU477" s="256" t="s">
        <v>82</v>
      </c>
      <c r="AV477" s="15" t="s">
        <v>157</v>
      </c>
      <c r="AW477" s="15" t="s">
        <v>33</v>
      </c>
      <c r="AX477" s="15" t="s">
        <v>72</v>
      </c>
      <c r="AY477" s="256" t="s">
        <v>133</v>
      </c>
    </row>
    <row r="478" spans="1:51" s="14" customFormat="1" ht="12">
      <c r="A478" s="14"/>
      <c r="B478" s="235"/>
      <c r="C478" s="236"/>
      <c r="D478" s="225" t="s">
        <v>145</v>
      </c>
      <c r="E478" s="237" t="s">
        <v>19</v>
      </c>
      <c r="F478" s="238" t="s">
        <v>150</v>
      </c>
      <c r="G478" s="236"/>
      <c r="H478" s="239">
        <v>208.52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145</v>
      </c>
      <c r="AU478" s="245" t="s">
        <v>82</v>
      </c>
      <c r="AV478" s="14" t="s">
        <v>141</v>
      </c>
      <c r="AW478" s="14" t="s">
        <v>33</v>
      </c>
      <c r="AX478" s="14" t="s">
        <v>80</v>
      </c>
      <c r="AY478" s="245" t="s">
        <v>133</v>
      </c>
    </row>
    <row r="479" spans="1:51" s="13" customFormat="1" ht="12">
      <c r="A479" s="13"/>
      <c r="B479" s="223"/>
      <c r="C479" s="224"/>
      <c r="D479" s="225" t="s">
        <v>145</v>
      </c>
      <c r="E479" s="224"/>
      <c r="F479" s="227" t="s">
        <v>656</v>
      </c>
      <c r="G479" s="224"/>
      <c r="H479" s="228">
        <v>218.946</v>
      </c>
      <c r="I479" s="229"/>
      <c r="J479" s="224"/>
      <c r="K479" s="224"/>
      <c r="L479" s="230"/>
      <c r="M479" s="231"/>
      <c r="N479" s="232"/>
      <c r="O479" s="232"/>
      <c r="P479" s="232"/>
      <c r="Q479" s="232"/>
      <c r="R479" s="232"/>
      <c r="S479" s="232"/>
      <c r="T479" s="23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4" t="s">
        <v>145</v>
      </c>
      <c r="AU479" s="234" t="s">
        <v>82</v>
      </c>
      <c r="AV479" s="13" t="s">
        <v>82</v>
      </c>
      <c r="AW479" s="13" t="s">
        <v>4</v>
      </c>
      <c r="AX479" s="13" t="s">
        <v>80</v>
      </c>
      <c r="AY479" s="234" t="s">
        <v>133</v>
      </c>
    </row>
    <row r="480" spans="1:65" s="2" customFormat="1" ht="16.5" customHeight="1">
      <c r="A480" s="39"/>
      <c r="B480" s="40"/>
      <c r="C480" s="205" t="s">
        <v>657</v>
      </c>
      <c r="D480" s="205" t="s">
        <v>136</v>
      </c>
      <c r="E480" s="206" t="s">
        <v>658</v>
      </c>
      <c r="F480" s="207" t="s">
        <v>659</v>
      </c>
      <c r="G480" s="208" t="s">
        <v>139</v>
      </c>
      <c r="H480" s="209">
        <v>218.946</v>
      </c>
      <c r="I480" s="210"/>
      <c r="J480" s="211">
        <f>ROUND(I480*H480,2)</f>
        <v>0</v>
      </c>
      <c r="K480" s="207" t="s">
        <v>140</v>
      </c>
      <c r="L480" s="45"/>
      <c r="M480" s="212" t="s">
        <v>19</v>
      </c>
      <c r="N480" s="213" t="s">
        <v>43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153</v>
      </c>
      <c r="AT480" s="216" t="s">
        <v>136</v>
      </c>
      <c r="AU480" s="216" t="s">
        <v>82</v>
      </c>
      <c r="AY480" s="18" t="s">
        <v>133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80</v>
      </c>
      <c r="BK480" s="217">
        <f>ROUND(I480*H480,2)</f>
        <v>0</v>
      </c>
      <c r="BL480" s="18" t="s">
        <v>153</v>
      </c>
      <c r="BM480" s="216" t="s">
        <v>660</v>
      </c>
    </row>
    <row r="481" spans="1:47" s="2" customFormat="1" ht="12">
      <c r="A481" s="39"/>
      <c r="B481" s="40"/>
      <c r="C481" s="41"/>
      <c r="D481" s="218" t="s">
        <v>143</v>
      </c>
      <c r="E481" s="41"/>
      <c r="F481" s="219" t="s">
        <v>661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143</v>
      </c>
      <c r="AU481" s="18" t="s">
        <v>82</v>
      </c>
    </row>
    <row r="482" spans="1:51" s="13" customFormat="1" ht="12">
      <c r="A482" s="13"/>
      <c r="B482" s="223"/>
      <c r="C482" s="224"/>
      <c r="D482" s="225" t="s">
        <v>145</v>
      </c>
      <c r="E482" s="226" t="s">
        <v>19</v>
      </c>
      <c r="F482" s="227" t="s">
        <v>202</v>
      </c>
      <c r="G482" s="224"/>
      <c r="H482" s="228">
        <v>30.1</v>
      </c>
      <c r="I482" s="229"/>
      <c r="J482" s="224"/>
      <c r="K482" s="224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145</v>
      </c>
      <c r="AU482" s="234" t="s">
        <v>82</v>
      </c>
      <c r="AV482" s="13" t="s">
        <v>82</v>
      </c>
      <c r="AW482" s="13" t="s">
        <v>33</v>
      </c>
      <c r="AX482" s="13" t="s">
        <v>72</v>
      </c>
      <c r="AY482" s="234" t="s">
        <v>133</v>
      </c>
    </row>
    <row r="483" spans="1:51" s="13" customFormat="1" ht="12">
      <c r="A483" s="13"/>
      <c r="B483" s="223"/>
      <c r="C483" s="224"/>
      <c r="D483" s="225" t="s">
        <v>145</v>
      </c>
      <c r="E483" s="226" t="s">
        <v>19</v>
      </c>
      <c r="F483" s="227" t="s">
        <v>203</v>
      </c>
      <c r="G483" s="224"/>
      <c r="H483" s="228">
        <v>33.06</v>
      </c>
      <c r="I483" s="229"/>
      <c r="J483" s="224"/>
      <c r="K483" s="224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145</v>
      </c>
      <c r="AU483" s="234" t="s">
        <v>82</v>
      </c>
      <c r="AV483" s="13" t="s">
        <v>82</v>
      </c>
      <c r="AW483" s="13" t="s">
        <v>33</v>
      </c>
      <c r="AX483" s="13" t="s">
        <v>72</v>
      </c>
      <c r="AY483" s="234" t="s">
        <v>133</v>
      </c>
    </row>
    <row r="484" spans="1:51" s="13" customFormat="1" ht="12">
      <c r="A484" s="13"/>
      <c r="B484" s="223"/>
      <c r="C484" s="224"/>
      <c r="D484" s="225" t="s">
        <v>145</v>
      </c>
      <c r="E484" s="226" t="s">
        <v>19</v>
      </c>
      <c r="F484" s="227" t="s">
        <v>204</v>
      </c>
      <c r="G484" s="224"/>
      <c r="H484" s="228">
        <v>42.45</v>
      </c>
      <c r="I484" s="229"/>
      <c r="J484" s="224"/>
      <c r="K484" s="224"/>
      <c r="L484" s="230"/>
      <c r="M484" s="231"/>
      <c r="N484" s="232"/>
      <c r="O484" s="232"/>
      <c r="P484" s="232"/>
      <c r="Q484" s="232"/>
      <c r="R484" s="232"/>
      <c r="S484" s="232"/>
      <c r="T484" s="23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4" t="s">
        <v>145</v>
      </c>
      <c r="AU484" s="234" t="s">
        <v>82</v>
      </c>
      <c r="AV484" s="13" t="s">
        <v>82</v>
      </c>
      <c r="AW484" s="13" t="s">
        <v>33</v>
      </c>
      <c r="AX484" s="13" t="s">
        <v>72</v>
      </c>
      <c r="AY484" s="234" t="s">
        <v>133</v>
      </c>
    </row>
    <row r="485" spans="1:51" s="13" customFormat="1" ht="12">
      <c r="A485" s="13"/>
      <c r="B485" s="223"/>
      <c r="C485" s="224"/>
      <c r="D485" s="225" t="s">
        <v>145</v>
      </c>
      <c r="E485" s="226" t="s">
        <v>19</v>
      </c>
      <c r="F485" s="227" t="s">
        <v>205</v>
      </c>
      <c r="G485" s="224"/>
      <c r="H485" s="228">
        <v>22.9</v>
      </c>
      <c r="I485" s="229"/>
      <c r="J485" s="224"/>
      <c r="K485" s="224"/>
      <c r="L485" s="230"/>
      <c r="M485" s="231"/>
      <c r="N485" s="232"/>
      <c r="O485" s="232"/>
      <c r="P485" s="232"/>
      <c r="Q485" s="232"/>
      <c r="R485" s="232"/>
      <c r="S485" s="232"/>
      <c r="T485" s="23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4" t="s">
        <v>145</v>
      </c>
      <c r="AU485" s="234" t="s">
        <v>82</v>
      </c>
      <c r="AV485" s="13" t="s">
        <v>82</v>
      </c>
      <c r="AW485" s="13" t="s">
        <v>33</v>
      </c>
      <c r="AX485" s="13" t="s">
        <v>72</v>
      </c>
      <c r="AY485" s="234" t="s">
        <v>133</v>
      </c>
    </row>
    <row r="486" spans="1:51" s="15" customFormat="1" ht="12">
      <c r="A486" s="15"/>
      <c r="B486" s="246"/>
      <c r="C486" s="247"/>
      <c r="D486" s="225" t="s">
        <v>145</v>
      </c>
      <c r="E486" s="248" t="s">
        <v>19</v>
      </c>
      <c r="F486" s="249" t="s">
        <v>206</v>
      </c>
      <c r="G486" s="247"/>
      <c r="H486" s="250">
        <v>128.51000000000002</v>
      </c>
      <c r="I486" s="251"/>
      <c r="J486" s="247"/>
      <c r="K486" s="247"/>
      <c r="L486" s="252"/>
      <c r="M486" s="253"/>
      <c r="N486" s="254"/>
      <c r="O486" s="254"/>
      <c r="P486" s="254"/>
      <c r="Q486" s="254"/>
      <c r="R486" s="254"/>
      <c r="S486" s="254"/>
      <c r="T486" s="25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6" t="s">
        <v>145</v>
      </c>
      <c r="AU486" s="256" t="s">
        <v>82</v>
      </c>
      <c r="AV486" s="15" t="s">
        <v>157</v>
      </c>
      <c r="AW486" s="15" t="s">
        <v>33</v>
      </c>
      <c r="AX486" s="15" t="s">
        <v>72</v>
      </c>
      <c r="AY486" s="256" t="s">
        <v>133</v>
      </c>
    </row>
    <row r="487" spans="1:51" s="13" customFormat="1" ht="12">
      <c r="A487" s="13"/>
      <c r="B487" s="223"/>
      <c r="C487" s="224"/>
      <c r="D487" s="225" t="s">
        <v>145</v>
      </c>
      <c r="E487" s="226" t="s">
        <v>19</v>
      </c>
      <c r="F487" s="227" t="s">
        <v>207</v>
      </c>
      <c r="G487" s="224"/>
      <c r="H487" s="228">
        <v>25.47</v>
      </c>
      <c r="I487" s="229"/>
      <c r="J487" s="224"/>
      <c r="K487" s="224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145</v>
      </c>
      <c r="AU487" s="234" t="s">
        <v>82</v>
      </c>
      <c r="AV487" s="13" t="s">
        <v>82</v>
      </c>
      <c r="AW487" s="13" t="s">
        <v>33</v>
      </c>
      <c r="AX487" s="13" t="s">
        <v>72</v>
      </c>
      <c r="AY487" s="234" t="s">
        <v>133</v>
      </c>
    </row>
    <row r="488" spans="1:51" s="13" customFormat="1" ht="12">
      <c r="A488" s="13"/>
      <c r="B488" s="223"/>
      <c r="C488" s="224"/>
      <c r="D488" s="225" t="s">
        <v>145</v>
      </c>
      <c r="E488" s="226" t="s">
        <v>19</v>
      </c>
      <c r="F488" s="227" t="s">
        <v>208</v>
      </c>
      <c r="G488" s="224"/>
      <c r="H488" s="228">
        <v>19.12</v>
      </c>
      <c r="I488" s="229"/>
      <c r="J488" s="224"/>
      <c r="K488" s="224"/>
      <c r="L488" s="230"/>
      <c r="M488" s="231"/>
      <c r="N488" s="232"/>
      <c r="O488" s="232"/>
      <c r="P488" s="232"/>
      <c r="Q488" s="232"/>
      <c r="R488" s="232"/>
      <c r="S488" s="232"/>
      <c r="T488" s="23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4" t="s">
        <v>145</v>
      </c>
      <c r="AU488" s="234" t="s">
        <v>82</v>
      </c>
      <c r="AV488" s="13" t="s">
        <v>82</v>
      </c>
      <c r="AW488" s="13" t="s">
        <v>33</v>
      </c>
      <c r="AX488" s="13" t="s">
        <v>72</v>
      </c>
      <c r="AY488" s="234" t="s">
        <v>133</v>
      </c>
    </row>
    <row r="489" spans="1:51" s="13" customFormat="1" ht="12">
      <c r="A489" s="13"/>
      <c r="B489" s="223"/>
      <c r="C489" s="224"/>
      <c r="D489" s="225" t="s">
        <v>145</v>
      </c>
      <c r="E489" s="226" t="s">
        <v>19</v>
      </c>
      <c r="F489" s="227" t="s">
        <v>209</v>
      </c>
      <c r="G489" s="224"/>
      <c r="H489" s="228">
        <v>15.92</v>
      </c>
      <c r="I489" s="229"/>
      <c r="J489" s="224"/>
      <c r="K489" s="224"/>
      <c r="L489" s="230"/>
      <c r="M489" s="231"/>
      <c r="N489" s="232"/>
      <c r="O489" s="232"/>
      <c r="P489" s="232"/>
      <c r="Q489" s="232"/>
      <c r="R489" s="232"/>
      <c r="S489" s="232"/>
      <c r="T489" s="23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4" t="s">
        <v>145</v>
      </c>
      <c r="AU489" s="234" t="s">
        <v>82</v>
      </c>
      <c r="AV489" s="13" t="s">
        <v>82</v>
      </c>
      <c r="AW489" s="13" t="s">
        <v>33</v>
      </c>
      <c r="AX489" s="13" t="s">
        <v>72</v>
      </c>
      <c r="AY489" s="234" t="s">
        <v>133</v>
      </c>
    </row>
    <row r="490" spans="1:51" s="13" customFormat="1" ht="12">
      <c r="A490" s="13"/>
      <c r="B490" s="223"/>
      <c r="C490" s="224"/>
      <c r="D490" s="225" t="s">
        <v>145</v>
      </c>
      <c r="E490" s="226" t="s">
        <v>19</v>
      </c>
      <c r="F490" s="227" t="s">
        <v>210</v>
      </c>
      <c r="G490" s="224"/>
      <c r="H490" s="228">
        <v>19.5</v>
      </c>
      <c r="I490" s="229"/>
      <c r="J490" s="224"/>
      <c r="K490" s="224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145</v>
      </c>
      <c r="AU490" s="234" t="s">
        <v>82</v>
      </c>
      <c r="AV490" s="13" t="s">
        <v>82</v>
      </c>
      <c r="AW490" s="13" t="s">
        <v>33</v>
      </c>
      <c r="AX490" s="13" t="s">
        <v>72</v>
      </c>
      <c r="AY490" s="234" t="s">
        <v>133</v>
      </c>
    </row>
    <row r="491" spans="1:51" s="15" customFormat="1" ht="12">
      <c r="A491" s="15"/>
      <c r="B491" s="246"/>
      <c r="C491" s="247"/>
      <c r="D491" s="225" t="s">
        <v>145</v>
      </c>
      <c r="E491" s="248" t="s">
        <v>19</v>
      </c>
      <c r="F491" s="249" t="s">
        <v>211</v>
      </c>
      <c r="G491" s="247"/>
      <c r="H491" s="250">
        <v>80.01</v>
      </c>
      <c r="I491" s="251"/>
      <c r="J491" s="247"/>
      <c r="K491" s="247"/>
      <c r="L491" s="252"/>
      <c r="M491" s="253"/>
      <c r="N491" s="254"/>
      <c r="O491" s="254"/>
      <c r="P491" s="254"/>
      <c r="Q491" s="254"/>
      <c r="R491" s="254"/>
      <c r="S491" s="254"/>
      <c r="T491" s="25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6" t="s">
        <v>145</v>
      </c>
      <c r="AU491" s="256" t="s">
        <v>82</v>
      </c>
      <c r="AV491" s="15" t="s">
        <v>157</v>
      </c>
      <c r="AW491" s="15" t="s">
        <v>33</v>
      </c>
      <c r="AX491" s="15" t="s">
        <v>72</v>
      </c>
      <c r="AY491" s="256" t="s">
        <v>133</v>
      </c>
    </row>
    <row r="492" spans="1:51" s="14" customFormat="1" ht="12">
      <c r="A492" s="14"/>
      <c r="B492" s="235"/>
      <c r="C492" s="236"/>
      <c r="D492" s="225" t="s">
        <v>145</v>
      </c>
      <c r="E492" s="237" t="s">
        <v>19</v>
      </c>
      <c r="F492" s="238" t="s">
        <v>150</v>
      </c>
      <c r="G492" s="236"/>
      <c r="H492" s="239">
        <v>208.52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5" t="s">
        <v>145</v>
      </c>
      <c r="AU492" s="245" t="s">
        <v>82</v>
      </c>
      <c r="AV492" s="14" t="s">
        <v>141</v>
      </c>
      <c r="AW492" s="14" t="s">
        <v>33</v>
      </c>
      <c r="AX492" s="14" t="s">
        <v>80</v>
      </c>
      <c r="AY492" s="245" t="s">
        <v>133</v>
      </c>
    </row>
    <row r="493" spans="1:51" s="13" customFormat="1" ht="12">
      <c r="A493" s="13"/>
      <c r="B493" s="223"/>
      <c r="C493" s="224"/>
      <c r="D493" s="225" t="s">
        <v>145</v>
      </c>
      <c r="E493" s="224"/>
      <c r="F493" s="227" t="s">
        <v>656</v>
      </c>
      <c r="G493" s="224"/>
      <c r="H493" s="228">
        <v>218.946</v>
      </c>
      <c r="I493" s="229"/>
      <c r="J493" s="224"/>
      <c r="K493" s="224"/>
      <c r="L493" s="230"/>
      <c r="M493" s="231"/>
      <c r="N493" s="232"/>
      <c r="O493" s="232"/>
      <c r="P493" s="232"/>
      <c r="Q493" s="232"/>
      <c r="R493" s="232"/>
      <c r="S493" s="232"/>
      <c r="T493" s="23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4" t="s">
        <v>145</v>
      </c>
      <c r="AU493" s="234" t="s">
        <v>82</v>
      </c>
      <c r="AV493" s="13" t="s">
        <v>82</v>
      </c>
      <c r="AW493" s="13" t="s">
        <v>4</v>
      </c>
      <c r="AX493" s="13" t="s">
        <v>80</v>
      </c>
      <c r="AY493" s="234" t="s">
        <v>133</v>
      </c>
    </row>
    <row r="494" spans="1:65" s="2" customFormat="1" ht="24.15" customHeight="1">
      <c r="A494" s="39"/>
      <c r="B494" s="40"/>
      <c r="C494" s="205" t="s">
        <v>662</v>
      </c>
      <c r="D494" s="205" t="s">
        <v>136</v>
      </c>
      <c r="E494" s="206" t="s">
        <v>663</v>
      </c>
      <c r="F494" s="207" t="s">
        <v>664</v>
      </c>
      <c r="G494" s="208" t="s">
        <v>139</v>
      </c>
      <c r="H494" s="209">
        <v>231</v>
      </c>
      <c r="I494" s="210"/>
      <c r="J494" s="211">
        <f>ROUND(I494*H494,2)</f>
        <v>0</v>
      </c>
      <c r="K494" s="207" t="s">
        <v>140</v>
      </c>
      <c r="L494" s="45"/>
      <c r="M494" s="212" t="s">
        <v>19</v>
      </c>
      <c r="N494" s="213" t="s">
        <v>43</v>
      </c>
      <c r="O494" s="85"/>
      <c r="P494" s="214">
        <f>O494*H494</f>
        <v>0</v>
      </c>
      <c r="Q494" s="214">
        <v>1E-05</v>
      </c>
      <c r="R494" s="214">
        <f>Q494*H494</f>
        <v>0.00231</v>
      </c>
      <c r="S494" s="214">
        <v>0</v>
      </c>
      <c r="T494" s="215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16" t="s">
        <v>153</v>
      </c>
      <c r="AT494" s="216" t="s">
        <v>136</v>
      </c>
      <c r="AU494" s="216" t="s">
        <v>82</v>
      </c>
      <c r="AY494" s="18" t="s">
        <v>133</v>
      </c>
      <c r="BE494" s="217">
        <f>IF(N494="základní",J494,0)</f>
        <v>0</v>
      </c>
      <c r="BF494" s="217">
        <f>IF(N494="snížená",J494,0)</f>
        <v>0</v>
      </c>
      <c r="BG494" s="217">
        <f>IF(N494="zákl. přenesená",J494,0)</f>
        <v>0</v>
      </c>
      <c r="BH494" s="217">
        <f>IF(N494="sníž. přenesená",J494,0)</f>
        <v>0</v>
      </c>
      <c r="BI494" s="217">
        <f>IF(N494="nulová",J494,0)</f>
        <v>0</v>
      </c>
      <c r="BJ494" s="18" t="s">
        <v>80</v>
      </c>
      <c r="BK494" s="217">
        <f>ROUND(I494*H494,2)</f>
        <v>0</v>
      </c>
      <c r="BL494" s="18" t="s">
        <v>153</v>
      </c>
      <c r="BM494" s="216" t="s">
        <v>665</v>
      </c>
    </row>
    <row r="495" spans="1:47" s="2" customFormat="1" ht="12">
      <c r="A495" s="39"/>
      <c r="B495" s="40"/>
      <c r="C495" s="41"/>
      <c r="D495" s="218" t="s">
        <v>143</v>
      </c>
      <c r="E495" s="41"/>
      <c r="F495" s="219" t="s">
        <v>666</v>
      </c>
      <c r="G495" s="41"/>
      <c r="H495" s="41"/>
      <c r="I495" s="220"/>
      <c r="J495" s="41"/>
      <c r="K495" s="41"/>
      <c r="L495" s="45"/>
      <c r="M495" s="221"/>
      <c r="N495" s="222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143</v>
      </c>
      <c r="AU495" s="18" t="s">
        <v>82</v>
      </c>
    </row>
    <row r="496" spans="1:51" s="13" customFormat="1" ht="12">
      <c r="A496" s="13"/>
      <c r="B496" s="223"/>
      <c r="C496" s="224"/>
      <c r="D496" s="225" t="s">
        <v>145</v>
      </c>
      <c r="E496" s="226" t="s">
        <v>19</v>
      </c>
      <c r="F496" s="227" t="s">
        <v>202</v>
      </c>
      <c r="G496" s="224"/>
      <c r="H496" s="228">
        <v>30.1</v>
      </c>
      <c r="I496" s="229"/>
      <c r="J496" s="224"/>
      <c r="K496" s="224"/>
      <c r="L496" s="230"/>
      <c r="M496" s="231"/>
      <c r="N496" s="232"/>
      <c r="O496" s="232"/>
      <c r="P496" s="232"/>
      <c r="Q496" s="232"/>
      <c r="R496" s="232"/>
      <c r="S496" s="232"/>
      <c r="T496" s="23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4" t="s">
        <v>145</v>
      </c>
      <c r="AU496" s="234" t="s">
        <v>82</v>
      </c>
      <c r="AV496" s="13" t="s">
        <v>82</v>
      </c>
      <c r="AW496" s="13" t="s">
        <v>33</v>
      </c>
      <c r="AX496" s="13" t="s">
        <v>72</v>
      </c>
      <c r="AY496" s="234" t="s">
        <v>133</v>
      </c>
    </row>
    <row r="497" spans="1:51" s="13" customFormat="1" ht="12">
      <c r="A497" s="13"/>
      <c r="B497" s="223"/>
      <c r="C497" s="224"/>
      <c r="D497" s="225" t="s">
        <v>145</v>
      </c>
      <c r="E497" s="226" t="s">
        <v>19</v>
      </c>
      <c r="F497" s="227" t="s">
        <v>203</v>
      </c>
      <c r="G497" s="224"/>
      <c r="H497" s="228">
        <v>33.06</v>
      </c>
      <c r="I497" s="229"/>
      <c r="J497" s="224"/>
      <c r="K497" s="224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145</v>
      </c>
      <c r="AU497" s="234" t="s">
        <v>82</v>
      </c>
      <c r="AV497" s="13" t="s">
        <v>82</v>
      </c>
      <c r="AW497" s="13" t="s">
        <v>33</v>
      </c>
      <c r="AX497" s="13" t="s">
        <v>72</v>
      </c>
      <c r="AY497" s="234" t="s">
        <v>133</v>
      </c>
    </row>
    <row r="498" spans="1:51" s="13" customFormat="1" ht="12">
      <c r="A498" s="13"/>
      <c r="B498" s="223"/>
      <c r="C498" s="224"/>
      <c r="D498" s="225" t="s">
        <v>145</v>
      </c>
      <c r="E498" s="226" t="s">
        <v>19</v>
      </c>
      <c r="F498" s="227" t="s">
        <v>204</v>
      </c>
      <c r="G498" s="224"/>
      <c r="H498" s="228">
        <v>42.45</v>
      </c>
      <c r="I498" s="229"/>
      <c r="J498" s="224"/>
      <c r="K498" s="224"/>
      <c r="L498" s="230"/>
      <c r="M498" s="231"/>
      <c r="N498" s="232"/>
      <c r="O498" s="232"/>
      <c r="P498" s="232"/>
      <c r="Q498" s="232"/>
      <c r="R498" s="232"/>
      <c r="S498" s="232"/>
      <c r="T498" s="23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4" t="s">
        <v>145</v>
      </c>
      <c r="AU498" s="234" t="s">
        <v>82</v>
      </c>
      <c r="AV498" s="13" t="s">
        <v>82</v>
      </c>
      <c r="AW498" s="13" t="s">
        <v>33</v>
      </c>
      <c r="AX498" s="13" t="s">
        <v>72</v>
      </c>
      <c r="AY498" s="234" t="s">
        <v>133</v>
      </c>
    </row>
    <row r="499" spans="1:51" s="13" customFormat="1" ht="12">
      <c r="A499" s="13"/>
      <c r="B499" s="223"/>
      <c r="C499" s="224"/>
      <c r="D499" s="225" t="s">
        <v>145</v>
      </c>
      <c r="E499" s="226" t="s">
        <v>19</v>
      </c>
      <c r="F499" s="227" t="s">
        <v>205</v>
      </c>
      <c r="G499" s="224"/>
      <c r="H499" s="228">
        <v>22.9</v>
      </c>
      <c r="I499" s="229"/>
      <c r="J499" s="224"/>
      <c r="K499" s="224"/>
      <c r="L499" s="230"/>
      <c r="M499" s="231"/>
      <c r="N499" s="232"/>
      <c r="O499" s="232"/>
      <c r="P499" s="232"/>
      <c r="Q499" s="232"/>
      <c r="R499" s="232"/>
      <c r="S499" s="232"/>
      <c r="T499" s="23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4" t="s">
        <v>145</v>
      </c>
      <c r="AU499" s="234" t="s">
        <v>82</v>
      </c>
      <c r="AV499" s="13" t="s">
        <v>82</v>
      </c>
      <c r="AW499" s="13" t="s">
        <v>33</v>
      </c>
      <c r="AX499" s="13" t="s">
        <v>72</v>
      </c>
      <c r="AY499" s="234" t="s">
        <v>133</v>
      </c>
    </row>
    <row r="500" spans="1:51" s="13" customFormat="1" ht="12">
      <c r="A500" s="13"/>
      <c r="B500" s="223"/>
      <c r="C500" s="224"/>
      <c r="D500" s="225" t="s">
        <v>145</v>
      </c>
      <c r="E500" s="226" t="s">
        <v>19</v>
      </c>
      <c r="F500" s="227" t="s">
        <v>469</v>
      </c>
      <c r="G500" s="224"/>
      <c r="H500" s="228">
        <v>6.2</v>
      </c>
      <c r="I500" s="229"/>
      <c r="J500" s="224"/>
      <c r="K500" s="224"/>
      <c r="L500" s="230"/>
      <c r="M500" s="231"/>
      <c r="N500" s="232"/>
      <c r="O500" s="232"/>
      <c r="P500" s="232"/>
      <c r="Q500" s="232"/>
      <c r="R500" s="232"/>
      <c r="S500" s="232"/>
      <c r="T500" s="23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4" t="s">
        <v>145</v>
      </c>
      <c r="AU500" s="234" t="s">
        <v>82</v>
      </c>
      <c r="AV500" s="13" t="s">
        <v>82</v>
      </c>
      <c r="AW500" s="13" t="s">
        <v>33</v>
      </c>
      <c r="AX500" s="13" t="s">
        <v>72</v>
      </c>
      <c r="AY500" s="234" t="s">
        <v>133</v>
      </c>
    </row>
    <row r="501" spans="1:51" s="13" customFormat="1" ht="12">
      <c r="A501" s="13"/>
      <c r="B501" s="223"/>
      <c r="C501" s="224"/>
      <c r="D501" s="225" t="s">
        <v>145</v>
      </c>
      <c r="E501" s="226" t="s">
        <v>19</v>
      </c>
      <c r="F501" s="227" t="s">
        <v>470</v>
      </c>
      <c r="G501" s="224"/>
      <c r="H501" s="228">
        <v>5.28</v>
      </c>
      <c r="I501" s="229"/>
      <c r="J501" s="224"/>
      <c r="K501" s="224"/>
      <c r="L501" s="230"/>
      <c r="M501" s="231"/>
      <c r="N501" s="232"/>
      <c r="O501" s="232"/>
      <c r="P501" s="232"/>
      <c r="Q501" s="232"/>
      <c r="R501" s="232"/>
      <c r="S501" s="232"/>
      <c r="T501" s="23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4" t="s">
        <v>145</v>
      </c>
      <c r="AU501" s="234" t="s">
        <v>82</v>
      </c>
      <c r="AV501" s="13" t="s">
        <v>82</v>
      </c>
      <c r="AW501" s="13" t="s">
        <v>33</v>
      </c>
      <c r="AX501" s="13" t="s">
        <v>72</v>
      </c>
      <c r="AY501" s="234" t="s">
        <v>133</v>
      </c>
    </row>
    <row r="502" spans="1:51" s="15" customFormat="1" ht="12">
      <c r="A502" s="15"/>
      <c r="B502" s="246"/>
      <c r="C502" s="247"/>
      <c r="D502" s="225" t="s">
        <v>145</v>
      </c>
      <c r="E502" s="248" t="s">
        <v>19</v>
      </c>
      <c r="F502" s="249" t="s">
        <v>206</v>
      </c>
      <c r="G502" s="247"/>
      <c r="H502" s="250">
        <v>139.99</v>
      </c>
      <c r="I502" s="251"/>
      <c r="J502" s="247"/>
      <c r="K502" s="247"/>
      <c r="L502" s="252"/>
      <c r="M502" s="253"/>
      <c r="N502" s="254"/>
      <c r="O502" s="254"/>
      <c r="P502" s="254"/>
      <c r="Q502" s="254"/>
      <c r="R502" s="254"/>
      <c r="S502" s="254"/>
      <c r="T502" s="25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56" t="s">
        <v>145</v>
      </c>
      <c r="AU502" s="256" t="s">
        <v>82</v>
      </c>
      <c r="AV502" s="15" t="s">
        <v>157</v>
      </c>
      <c r="AW502" s="15" t="s">
        <v>33</v>
      </c>
      <c r="AX502" s="15" t="s">
        <v>72</v>
      </c>
      <c r="AY502" s="256" t="s">
        <v>133</v>
      </c>
    </row>
    <row r="503" spans="1:51" s="13" customFormat="1" ht="12">
      <c r="A503" s="13"/>
      <c r="B503" s="223"/>
      <c r="C503" s="224"/>
      <c r="D503" s="225" t="s">
        <v>145</v>
      </c>
      <c r="E503" s="226" t="s">
        <v>19</v>
      </c>
      <c r="F503" s="227" t="s">
        <v>207</v>
      </c>
      <c r="G503" s="224"/>
      <c r="H503" s="228">
        <v>25.47</v>
      </c>
      <c r="I503" s="229"/>
      <c r="J503" s="224"/>
      <c r="K503" s="224"/>
      <c r="L503" s="230"/>
      <c r="M503" s="231"/>
      <c r="N503" s="232"/>
      <c r="O503" s="232"/>
      <c r="P503" s="232"/>
      <c r="Q503" s="232"/>
      <c r="R503" s="232"/>
      <c r="S503" s="232"/>
      <c r="T503" s="23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4" t="s">
        <v>145</v>
      </c>
      <c r="AU503" s="234" t="s">
        <v>82</v>
      </c>
      <c r="AV503" s="13" t="s">
        <v>82</v>
      </c>
      <c r="AW503" s="13" t="s">
        <v>33</v>
      </c>
      <c r="AX503" s="13" t="s">
        <v>72</v>
      </c>
      <c r="AY503" s="234" t="s">
        <v>133</v>
      </c>
    </row>
    <row r="504" spans="1:51" s="13" customFormat="1" ht="12">
      <c r="A504" s="13"/>
      <c r="B504" s="223"/>
      <c r="C504" s="224"/>
      <c r="D504" s="225" t="s">
        <v>145</v>
      </c>
      <c r="E504" s="226" t="s">
        <v>19</v>
      </c>
      <c r="F504" s="227" t="s">
        <v>208</v>
      </c>
      <c r="G504" s="224"/>
      <c r="H504" s="228">
        <v>19.12</v>
      </c>
      <c r="I504" s="229"/>
      <c r="J504" s="224"/>
      <c r="K504" s="224"/>
      <c r="L504" s="230"/>
      <c r="M504" s="231"/>
      <c r="N504" s="232"/>
      <c r="O504" s="232"/>
      <c r="P504" s="232"/>
      <c r="Q504" s="232"/>
      <c r="R504" s="232"/>
      <c r="S504" s="232"/>
      <c r="T504" s="23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4" t="s">
        <v>145</v>
      </c>
      <c r="AU504" s="234" t="s">
        <v>82</v>
      </c>
      <c r="AV504" s="13" t="s">
        <v>82</v>
      </c>
      <c r="AW504" s="13" t="s">
        <v>33</v>
      </c>
      <c r="AX504" s="13" t="s">
        <v>72</v>
      </c>
      <c r="AY504" s="234" t="s">
        <v>133</v>
      </c>
    </row>
    <row r="505" spans="1:51" s="13" customFormat="1" ht="12">
      <c r="A505" s="13"/>
      <c r="B505" s="223"/>
      <c r="C505" s="224"/>
      <c r="D505" s="225" t="s">
        <v>145</v>
      </c>
      <c r="E505" s="226" t="s">
        <v>19</v>
      </c>
      <c r="F505" s="227" t="s">
        <v>209</v>
      </c>
      <c r="G505" s="224"/>
      <c r="H505" s="228">
        <v>15.92</v>
      </c>
      <c r="I505" s="229"/>
      <c r="J505" s="224"/>
      <c r="K505" s="224"/>
      <c r="L505" s="230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4" t="s">
        <v>145</v>
      </c>
      <c r="AU505" s="234" t="s">
        <v>82</v>
      </c>
      <c r="AV505" s="13" t="s">
        <v>82</v>
      </c>
      <c r="AW505" s="13" t="s">
        <v>33</v>
      </c>
      <c r="AX505" s="13" t="s">
        <v>72</v>
      </c>
      <c r="AY505" s="234" t="s">
        <v>133</v>
      </c>
    </row>
    <row r="506" spans="1:51" s="13" customFormat="1" ht="12">
      <c r="A506" s="13"/>
      <c r="B506" s="223"/>
      <c r="C506" s="224"/>
      <c r="D506" s="225" t="s">
        <v>145</v>
      </c>
      <c r="E506" s="226" t="s">
        <v>19</v>
      </c>
      <c r="F506" s="227" t="s">
        <v>210</v>
      </c>
      <c r="G506" s="224"/>
      <c r="H506" s="228">
        <v>19.5</v>
      </c>
      <c r="I506" s="229"/>
      <c r="J506" s="224"/>
      <c r="K506" s="224"/>
      <c r="L506" s="230"/>
      <c r="M506" s="231"/>
      <c r="N506" s="232"/>
      <c r="O506" s="232"/>
      <c r="P506" s="232"/>
      <c r="Q506" s="232"/>
      <c r="R506" s="232"/>
      <c r="S506" s="232"/>
      <c r="T506" s="23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4" t="s">
        <v>145</v>
      </c>
      <c r="AU506" s="234" t="s">
        <v>82</v>
      </c>
      <c r="AV506" s="13" t="s">
        <v>82</v>
      </c>
      <c r="AW506" s="13" t="s">
        <v>33</v>
      </c>
      <c r="AX506" s="13" t="s">
        <v>72</v>
      </c>
      <c r="AY506" s="234" t="s">
        <v>133</v>
      </c>
    </row>
    <row r="507" spans="1:51" s="15" customFormat="1" ht="12">
      <c r="A507" s="15"/>
      <c r="B507" s="246"/>
      <c r="C507" s="247"/>
      <c r="D507" s="225" t="s">
        <v>145</v>
      </c>
      <c r="E507" s="248" t="s">
        <v>19</v>
      </c>
      <c r="F507" s="249" t="s">
        <v>211</v>
      </c>
      <c r="G507" s="247"/>
      <c r="H507" s="250">
        <v>80.01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6" t="s">
        <v>145</v>
      </c>
      <c r="AU507" s="256" t="s">
        <v>82</v>
      </c>
      <c r="AV507" s="15" t="s">
        <v>157</v>
      </c>
      <c r="AW507" s="15" t="s">
        <v>33</v>
      </c>
      <c r="AX507" s="15" t="s">
        <v>72</v>
      </c>
      <c r="AY507" s="256" t="s">
        <v>133</v>
      </c>
    </row>
    <row r="508" spans="1:51" s="14" customFormat="1" ht="12">
      <c r="A508" s="14"/>
      <c r="B508" s="235"/>
      <c r="C508" s="236"/>
      <c r="D508" s="225" t="s">
        <v>145</v>
      </c>
      <c r="E508" s="237" t="s">
        <v>19</v>
      </c>
      <c r="F508" s="238" t="s">
        <v>150</v>
      </c>
      <c r="G508" s="236"/>
      <c r="H508" s="239">
        <v>220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5" t="s">
        <v>145</v>
      </c>
      <c r="AU508" s="245" t="s">
        <v>82</v>
      </c>
      <c r="AV508" s="14" t="s">
        <v>141</v>
      </c>
      <c r="AW508" s="14" t="s">
        <v>33</v>
      </c>
      <c r="AX508" s="14" t="s">
        <v>80</v>
      </c>
      <c r="AY508" s="245" t="s">
        <v>133</v>
      </c>
    </row>
    <row r="509" spans="1:51" s="13" customFormat="1" ht="12">
      <c r="A509" s="13"/>
      <c r="B509" s="223"/>
      <c r="C509" s="224"/>
      <c r="D509" s="225" t="s">
        <v>145</v>
      </c>
      <c r="E509" s="224"/>
      <c r="F509" s="227" t="s">
        <v>667</v>
      </c>
      <c r="G509" s="224"/>
      <c r="H509" s="228">
        <v>231</v>
      </c>
      <c r="I509" s="229"/>
      <c r="J509" s="224"/>
      <c r="K509" s="224"/>
      <c r="L509" s="230"/>
      <c r="M509" s="231"/>
      <c r="N509" s="232"/>
      <c r="O509" s="232"/>
      <c r="P509" s="232"/>
      <c r="Q509" s="232"/>
      <c r="R509" s="232"/>
      <c r="S509" s="232"/>
      <c r="T509" s="23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4" t="s">
        <v>145</v>
      </c>
      <c r="AU509" s="234" t="s">
        <v>82</v>
      </c>
      <c r="AV509" s="13" t="s">
        <v>82</v>
      </c>
      <c r="AW509" s="13" t="s">
        <v>4</v>
      </c>
      <c r="AX509" s="13" t="s">
        <v>80</v>
      </c>
      <c r="AY509" s="234" t="s">
        <v>133</v>
      </c>
    </row>
    <row r="510" spans="1:65" s="2" customFormat="1" ht="21.75" customHeight="1">
      <c r="A510" s="39"/>
      <c r="B510" s="40"/>
      <c r="C510" s="257" t="s">
        <v>668</v>
      </c>
      <c r="D510" s="257" t="s">
        <v>266</v>
      </c>
      <c r="E510" s="258" t="s">
        <v>669</v>
      </c>
      <c r="F510" s="259" t="s">
        <v>670</v>
      </c>
      <c r="G510" s="260" t="s">
        <v>139</v>
      </c>
      <c r="H510" s="261">
        <v>242</v>
      </c>
      <c r="I510" s="262"/>
      <c r="J510" s="263">
        <f>ROUND(I510*H510,2)</f>
        <v>0</v>
      </c>
      <c r="K510" s="259" t="s">
        <v>140</v>
      </c>
      <c r="L510" s="264"/>
      <c r="M510" s="265" t="s">
        <v>19</v>
      </c>
      <c r="N510" s="266" t="s">
        <v>43</v>
      </c>
      <c r="O510" s="85"/>
      <c r="P510" s="214">
        <f>O510*H510</f>
        <v>0</v>
      </c>
      <c r="Q510" s="214">
        <v>0.00016</v>
      </c>
      <c r="R510" s="214">
        <f>Q510*H510</f>
        <v>0.038720000000000004</v>
      </c>
      <c r="S510" s="214">
        <v>0</v>
      </c>
      <c r="T510" s="215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269</v>
      </c>
      <c r="AT510" s="216" t="s">
        <v>266</v>
      </c>
      <c r="AU510" s="216" t="s">
        <v>82</v>
      </c>
      <c r="AY510" s="18" t="s">
        <v>133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80</v>
      </c>
      <c r="BK510" s="217">
        <f>ROUND(I510*H510,2)</f>
        <v>0</v>
      </c>
      <c r="BL510" s="18" t="s">
        <v>153</v>
      </c>
      <c r="BM510" s="216" t="s">
        <v>671</v>
      </c>
    </row>
    <row r="511" spans="1:51" s="13" customFormat="1" ht="12">
      <c r="A511" s="13"/>
      <c r="B511" s="223"/>
      <c r="C511" s="224"/>
      <c r="D511" s="225" t="s">
        <v>145</v>
      </c>
      <c r="E511" s="224"/>
      <c r="F511" s="227" t="s">
        <v>672</v>
      </c>
      <c r="G511" s="224"/>
      <c r="H511" s="228">
        <v>242</v>
      </c>
      <c r="I511" s="229"/>
      <c r="J511" s="224"/>
      <c r="K511" s="224"/>
      <c r="L511" s="230"/>
      <c r="M511" s="231"/>
      <c r="N511" s="232"/>
      <c r="O511" s="232"/>
      <c r="P511" s="232"/>
      <c r="Q511" s="232"/>
      <c r="R511" s="232"/>
      <c r="S511" s="232"/>
      <c r="T511" s="23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4" t="s">
        <v>145</v>
      </c>
      <c r="AU511" s="234" t="s">
        <v>82</v>
      </c>
      <c r="AV511" s="13" t="s">
        <v>82</v>
      </c>
      <c r="AW511" s="13" t="s">
        <v>4</v>
      </c>
      <c r="AX511" s="13" t="s">
        <v>80</v>
      </c>
      <c r="AY511" s="234" t="s">
        <v>133</v>
      </c>
    </row>
    <row r="512" spans="1:65" s="2" customFormat="1" ht="24.15" customHeight="1">
      <c r="A512" s="39"/>
      <c r="B512" s="40"/>
      <c r="C512" s="205" t="s">
        <v>673</v>
      </c>
      <c r="D512" s="205" t="s">
        <v>136</v>
      </c>
      <c r="E512" s="206" t="s">
        <v>674</v>
      </c>
      <c r="F512" s="207" t="s">
        <v>675</v>
      </c>
      <c r="G512" s="208" t="s">
        <v>139</v>
      </c>
      <c r="H512" s="209">
        <v>220</v>
      </c>
      <c r="I512" s="210"/>
      <c r="J512" s="211">
        <f>ROUND(I512*H512,2)</f>
        <v>0</v>
      </c>
      <c r="K512" s="207" t="s">
        <v>140</v>
      </c>
      <c r="L512" s="45"/>
      <c r="M512" s="212" t="s">
        <v>19</v>
      </c>
      <c r="N512" s="213" t="s">
        <v>43</v>
      </c>
      <c r="O512" s="85"/>
      <c r="P512" s="214">
        <f>O512*H512</f>
        <v>0</v>
      </c>
      <c r="Q512" s="214">
        <v>0</v>
      </c>
      <c r="R512" s="214">
        <f>Q512*H512</f>
        <v>0</v>
      </c>
      <c r="S512" s="214">
        <v>0</v>
      </c>
      <c r="T512" s="215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16" t="s">
        <v>153</v>
      </c>
      <c r="AT512" s="216" t="s">
        <v>136</v>
      </c>
      <c r="AU512" s="216" t="s">
        <v>82</v>
      </c>
      <c r="AY512" s="18" t="s">
        <v>133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18" t="s">
        <v>80</v>
      </c>
      <c r="BK512" s="217">
        <f>ROUND(I512*H512,2)</f>
        <v>0</v>
      </c>
      <c r="BL512" s="18" t="s">
        <v>153</v>
      </c>
      <c r="BM512" s="216" t="s">
        <v>676</v>
      </c>
    </row>
    <row r="513" spans="1:47" s="2" customFormat="1" ht="12">
      <c r="A513" s="39"/>
      <c r="B513" s="40"/>
      <c r="C513" s="41"/>
      <c r="D513" s="218" t="s">
        <v>143</v>
      </c>
      <c r="E513" s="41"/>
      <c r="F513" s="219" t="s">
        <v>677</v>
      </c>
      <c r="G513" s="41"/>
      <c r="H513" s="41"/>
      <c r="I513" s="220"/>
      <c r="J513" s="41"/>
      <c r="K513" s="41"/>
      <c r="L513" s="45"/>
      <c r="M513" s="221"/>
      <c r="N513" s="222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143</v>
      </c>
      <c r="AU513" s="18" t="s">
        <v>82</v>
      </c>
    </row>
    <row r="514" spans="1:51" s="13" customFormat="1" ht="12">
      <c r="A514" s="13"/>
      <c r="B514" s="223"/>
      <c r="C514" s="224"/>
      <c r="D514" s="225" t="s">
        <v>145</v>
      </c>
      <c r="E514" s="226" t="s">
        <v>19</v>
      </c>
      <c r="F514" s="227" t="s">
        <v>202</v>
      </c>
      <c r="G514" s="224"/>
      <c r="H514" s="228">
        <v>30.1</v>
      </c>
      <c r="I514" s="229"/>
      <c r="J514" s="224"/>
      <c r="K514" s="224"/>
      <c r="L514" s="230"/>
      <c r="M514" s="231"/>
      <c r="N514" s="232"/>
      <c r="O514" s="232"/>
      <c r="P514" s="232"/>
      <c r="Q514" s="232"/>
      <c r="R514" s="232"/>
      <c r="S514" s="232"/>
      <c r="T514" s="23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4" t="s">
        <v>145</v>
      </c>
      <c r="AU514" s="234" t="s">
        <v>82</v>
      </c>
      <c r="AV514" s="13" t="s">
        <v>82</v>
      </c>
      <c r="AW514" s="13" t="s">
        <v>33</v>
      </c>
      <c r="AX514" s="13" t="s">
        <v>72</v>
      </c>
      <c r="AY514" s="234" t="s">
        <v>133</v>
      </c>
    </row>
    <row r="515" spans="1:51" s="13" customFormat="1" ht="12">
      <c r="A515" s="13"/>
      <c r="B515" s="223"/>
      <c r="C515" s="224"/>
      <c r="D515" s="225" t="s">
        <v>145</v>
      </c>
      <c r="E515" s="226" t="s">
        <v>19</v>
      </c>
      <c r="F515" s="227" t="s">
        <v>203</v>
      </c>
      <c r="G515" s="224"/>
      <c r="H515" s="228">
        <v>33.06</v>
      </c>
      <c r="I515" s="229"/>
      <c r="J515" s="224"/>
      <c r="K515" s="224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145</v>
      </c>
      <c r="AU515" s="234" t="s">
        <v>82</v>
      </c>
      <c r="AV515" s="13" t="s">
        <v>82</v>
      </c>
      <c r="AW515" s="13" t="s">
        <v>33</v>
      </c>
      <c r="AX515" s="13" t="s">
        <v>72</v>
      </c>
      <c r="AY515" s="234" t="s">
        <v>133</v>
      </c>
    </row>
    <row r="516" spans="1:51" s="13" customFormat="1" ht="12">
      <c r="A516" s="13"/>
      <c r="B516" s="223"/>
      <c r="C516" s="224"/>
      <c r="D516" s="225" t="s">
        <v>145</v>
      </c>
      <c r="E516" s="226" t="s">
        <v>19</v>
      </c>
      <c r="F516" s="227" t="s">
        <v>204</v>
      </c>
      <c r="G516" s="224"/>
      <c r="H516" s="228">
        <v>42.45</v>
      </c>
      <c r="I516" s="229"/>
      <c r="J516" s="224"/>
      <c r="K516" s="224"/>
      <c r="L516" s="230"/>
      <c r="M516" s="231"/>
      <c r="N516" s="232"/>
      <c r="O516" s="232"/>
      <c r="P516" s="232"/>
      <c r="Q516" s="232"/>
      <c r="R516" s="232"/>
      <c r="S516" s="232"/>
      <c r="T516" s="23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4" t="s">
        <v>145</v>
      </c>
      <c r="AU516" s="234" t="s">
        <v>82</v>
      </c>
      <c r="AV516" s="13" t="s">
        <v>82</v>
      </c>
      <c r="AW516" s="13" t="s">
        <v>33</v>
      </c>
      <c r="AX516" s="13" t="s">
        <v>72</v>
      </c>
      <c r="AY516" s="234" t="s">
        <v>133</v>
      </c>
    </row>
    <row r="517" spans="1:51" s="13" customFormat="1" ht="12">
      <c r="A517" s="13"/>
      <c r="B517" s="223"/>
      <c r="C517" s="224"/>
      <c r="D517" s="225" t="s">
        <v>145</v>
      </c>
      <c r="E517" s="226" t="s">
        <v>19</v>
      </c>
      <c r="F517" s="227" t="s">
        <v>205</v>
      </c>
      <c r="G517" s="224"/>
      <c r="H517" s="228">
        <v>22.9</v>
      </c>
      <c r="I517" s="229"/>
      <c r="J517" s="224"/>
      <c r="K517" s="224"/>
      <c r="L517" s="230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4" t="s">
        <v>145</v>
      </c>
      <c r="AU517" s="234" t="s">
        <v>82</v>
      </c>
      <c r="AV517" s="13" t="s">
        <v>82</v>
      </c>
      <c r="AW517" s="13" t="s">
        <v>33</v>
      </c>
      <c r="AX517" s="13" t="s">
        <v>72</v>
      </c>
      <c r="AY517" s="234" t="s">
        <v>133</v>
      </c>
    </row>
    <row r="518" spans="1:51" s="13" customFormat="1" ht="12">
      <c r="A518" s="13"/>
      <c r="B518" s="223"/>
      <c r="C518" s="224"/>
      <c r="D518" s="225" t="s">
        <v>145</v>
      </c>
      <c r="E518" s="226" t="s">
        <v>19</v>
      </c>
      <c r="F518" s="227" t="s">
        <v>469</v>
      </c>
      <c r="G518" s="224"/>
      <c r="H518" s="228">
        <v>6.2</v>
      </c>
      <c r="I518" s="229"/>
      <c r="J518" s="224"/>
      <c r="K518" s="224"/>
      <c r="L518" s="230"/>
      <c r="M518" s="231"/>
      <c r="N518" s="232"/>
      <c r="O518" s="232"/>
      <c r="P518" s="232"/>
      <c r="Q518" s="232"/>
      <c r="R518" s="232"/>
      <c r="S518" s="232"/>
      <c r="T518" s="23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4" t="s">
        <v>145</v>
      </c>
      <c r="AU518" s="234" t="s">
        <v>82</v>
      </c>
      <c r="AV518" s="13" t="s">
        <v>82</v>
      </c>
      <c r="AW518" s="13" t="s">
        <v>33</v>
      </c>
      <c r="AX518" s="13" t="s">
        <v>72</v>
      </c>
      <c r="AY518" s="234" t="s">
        <v>133</v>
      </c>
    </row>
    <row r="519" spans="1:51" s="13" customFormat="1" ht="12">
      <c r="A519" s="13"/>
      <c r="B519" s="223"/>
      <c r="C519" s="224"/>
      <c r="D519" s="225" t="s">
        <v>145</v>
      </c>
      <c r="E519" s="226" t="s">
        <v>19</v>
      </c>
      <c r="F519" s="227" t="s">
        <v>470</v>
      </c>
      <c r="G519" s="224"/>
      <c r="H519" s="228">
        <v>5.28</v>
      </c>
      <c r="I519" s="229"/>
      <c r="J519" s="224"/>
      <c r="K519" s="224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145</v>
      </c>
      <c r="AU519" s="234" t="s">
        <v>82</v>
      </c>
      <c r="AV519" s="13" t="s">
        <v>82</v>
      </c>
      <c r="AW519" s="13" t="s">
        <v>33</v>
      </c>
      <c r="AX519" s="13" t="s">
        <v>72</v>
      </c>
      <c r="AY519" s="234" t="s">
        <v>133</v>
      </c>
    </row>
    <row r="520" spans="1:51" s="15" customFormat="1" ht="12">
      <c r="A520" s="15"/>
      <c r="B520" s="246"/>
      <c r="C520" s="247"/>
      <c r="D520" s="225" t="s">
        <v>145</v>
      </c>
      <c r="E520" s="248" t="s">
        <v>19</v>
      </c>
      <c r="F520" s="249" t="s">
        <v>206</v>
      </c>
      <c r="G520" s="247"/>
      <c r="H520" s="250">
        <v>139.99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6" t="s">
        <v>145</v>
      </c>
      <c r="AU520" s="256" t="s">
        <v>82</v>
      </c>
      <c r="AV520" s="15" t="s">
        <v>157</v>
      </c>
      <c r="AW520" s="15" t="s">
        <v>33</v>
      </c>
      <c r="AX520" s="15" t="s">
        <v>72</v>
      </c>
      <c r="AY520" s="256" t="s">
        <v>133</v>
      </c>
    </row>
    <row r="521" spans="1:51" s="13" customFormat="1" ht="12">
      <c r="A521" s="13"/>
      <c r="B521" s="223"/>
      <c r="C521" s="224"/>
      <c r="D521" s="225" t="s">
        <v>145</v>
      </c>
      <c r="E521" s="226" t="s">
        <v>19</v>
      </c>
      <c r="F521" s="227" t="s">
        <v>207</v>
      </c>
      <c r="G521" s="224"/>
      <c r="H521" s="228">
        <v>25.47</v>
      </c>
      <c r="I521" s="229"/>
      <c r="J521" s="224"/>
      <c r="K521" s="224"/>
      <c r="L521" s="230"/>
      <c r="M521" s="231"/>
      <c r="N521" s="232"/>
      <c r="O521" s="232"/>
      <c r="P521" s="232"/>
      <c r="Q521" s="232"/>
      <c r="R521" s="232"/>
      <c r="S521" s="232"/>
      <c r="T521" s="23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4" t="s">
        <v>145</v>
      </c>
      <c r="AU521" s="234" t="s">
        <v>82</v>
      </c>
      <c r="AV521" s="13" t="s">
        <v>82</v>
      </c>
      <c r="AW521" s="13" t="s">
        <v>33</v>
      </c>
      <c r="AX521" s="13" t="s">
        <v>72</v>
      </c>
      <c r="AY521" s="234" t="s">
        <v>133</v>
      </c>
    </row>
    <row r="522" spans="1:51" s="13" customFormat="1" ht="12">
      <c r="A522" s="13"/>
      <c r="B522" s="223"/>
      <c r="C522" s="224"/>
      <c r="D522" s="225" t="s">
        <v>145</v>
      </c>
      <c r="E522" s="226" t="s">
        <v>19</v>
      </c>
      <c r="F522" s="227" t="s">
        <v>208</v>
      </c>
      <c r="G522" s="224"/>
      <c r="H522" s="228">
        <v>19.12</v>
      </c>
      <c r="I522" s="229"/>
      <c r="J522" s="224"/>
      <c r="K522" s="224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145</v>
      </c>
      <c r="AU522" s="234" t="s">
        <v>82</v>
      </c>
      <c r="AV522" s="13" t="s">
        <v>82</v>
      </c>
      <c r="AW522" s="13" t="s">
        <v>33</v>
      </c>
      <c r="AX522" s="13" t="s">
        <v>72</v>
      </c>
      <c r="AY522" s="234" t="s">
        <v>133</v>
      </c>
    </row>
    <row r="523" spans="1:51" s="13" customFormat="1" ht="12">
      <c r="A523" s="13"/>
      <c r="B523" s="223"/>
      <c r="C523" s="224"/>
      <c r="D523" s="225" t="s">
        <v>145</v>
      </c>
      <c r="E523" s="226" t="s">
        <v>19</v>
      </c>
      <c r="F523" s="227" t="s">
        <v>209</v>
      </c>
      <c r="G523" s="224"/>
      <c r="H523" s="228">
        <v>15.92</v>
      </c>
      <c r="I523" s="229"/>
      <c r="J523" s="224"/>
      <c r="K523" s="224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145</v>
      </c>
      <c r="AU523" s="234" t="s">
        <v>82</v>
      </c>
      <c r="AV523" s="13" t="s">
        <v>82</v>
      </c>
      <c r="AW523" s="13" t="s">
        <v>33</v>
      </c>
      <c r="AX523" s="13" t="s">
        <v>72</v>
      </c>
      <c r="AY523" s="234" t="s">
        <v>133</v>
      </c>
    </row>
    <row r="524" spans="1:51" s="13" customFormat="1" ht="12">
      <c r="A524" s="13"/>
      <c r="B524" s="223"/>
      <c r="C524" s="224"/>
      <c r="D524" s="225" t="s">
        <v>145</v>
      </c>
      <c r="E524" s="226" t="s">
        <v>19</v>
      </c>
      <c r="F524" s="227" t="s">
        <v>210</v>
      </c>
      <c r="G524" s="224"/>
      <c r="H524" s="228">
        <v>19.5</v>
      </c>
      <c r="I524" s="229"/>
      <c r="J524" s="224"/>
      <c r="K524" s="224"/>
      <c r="L524" s="230"/>
      <c r="M524" s="231"/>
      <c r="N524" s="232"/>
      <c r="O524" s="232"/>
      <c r="P524" s="232"/>
      <c r="Q524" s="232"/>
      <c r="R524" s="232"/>
      <c r="S524" s="232"/>
      <c r="T524" s="23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4" t="s">
        <v>145</v>
      </c>
      <c r="AU524" s="234" t="s">
        <v>82</v>
      </c>
      <c r="AV524" s="13" t="s">
        <v>82</v>
      </c>
      <c r="AW524" s="13" t="s">
        <v>33</v>
      </c>
      <c r="AX524" s="13" t="s">
        <v>72</v>
      </c>
      <c r="AY524" s="234" t="s">
        <v>133</v>
      </c>
    </row>
    <row r="525" spans="1:51" s="15" customFormat="1" ht="12">
      <c r="A525" s="15"/>
      <c r="B525" s="246"/>
      <c r="C525" s="247"/>
      <c r="D525" s="225" t="s">
        <v>145</v>
      </c>
      <c r="E525" s="248" t="s">
        <v>19</v>
      </c>
      <c r="F525" s="249" t="s">
        <v>211</v>
      </c>
      <c r="G525" s="247"/>
      <c r="H525" s="250">
        <v>80.01</v>
      </c>
      <c r="I525" s="251"/>
      <c r="J525" s="247"/>
      <c r="K525" s="247"/>
      <c r="L525" s="252"/>
      <c r="M525" s="253"/>
      <c r="N525" s="254"/>
      <c r="O525" s="254"/>
      <c r="P525" s="254"/>
      <c r="Q525" s="254"/>
      <c r="R525" s="254"/>
      <c r="S525" s="254"/>
      <c r="T525" s="25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56" t="s">
        <v>145</v>
      </c>
      <c r="AU525" s="256" t="s">
        <v>82</v>
      </c>
      <c r="AV525" s="15" t="s">
        <v>157</v>
      </c>
      <c r="AW525" s="15" t="s">
        <v>33</v>
      </c>
      <c r="AX525" s="15" t="s">
        <v>72</v>
      </c>
      <c r="AY525" s="256" t="s">
        <v>133</v>
      </c>
    </row>
    <row r="526" spans="1:51" s="14" customFormat="1" ht="12">
      <c r="A526" s="14"/>
      <c r="B526" s="235"/>
      <c r="C526" s="236"/>
      <c r="D526" s="225" t="s">
        <v>145</v>
      </c>
      <c r="E526" s="237" t="s">
        <v>19</v>
      </c>
      <c r="F526" s="238" t="s">
        <v>150</v>
      </c>
      <c r="G526" s="236"/>
      <c r="H526" s="239">
        <v>220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5" t="s">
        <v>145</v>
      </c>
      <c r="AU526" s="245" t="s">
        <v>82</v>
      </c>
      <c r="AV526" s="14" t="s">
        <v>141</v>
      </c>
      <c r="AW526" s="14" t="s">
        <v>33</v>
      </c>
      <c r="AX526" s="14" t="s">
        <v>80</v>
      </c>
      <c r="AY526" s="245" t="s">
        <v>133</v>
      </c>
    </row>
    <row r="527" spans="1:65" s="2" customFormat="1" ht="16.5" customHeight="1">
      <c r="A527" s="39"/>
      <c r="B527" s="40"/>
      <c r="C527" s="205" t="s">
        <v>678</v>
      </c>
      <c r="D527" s="205" t="s">
        <v>136</v>
      </c>
      <c r="E527" s="206" t="s">
        <v>679</v>
      </c>
      <c r="F527" s="207" t="s">
        <v>680</v>
      </c>
      <c r="G527" s="208" t="s">
        <v>139</v>
      </c>
      <c r="H527" s="209">
        <v>222.191</v>
      </c>
      <c r="I527" s="210"/>
      <c r="J527" s="211">
        <f>ROUND(I527*H527,2)</f>
        <v>0</v>
      </c>
      <c r="K527" s="207" t="s">
        <v>140</v>
      </c>
      <c r="L527" s="45"/>
      <c r="M527" s="212" t="s">
        <v>19</v>
      </c>
      <c r="N527" s="213" t="s">
        <v>43</v>
      </c>
      <c r="O527" s="85"/>
      <c r="P527" s="214">
        <f>O527*H527</f>
        <v>0</v>
      </c>
      <c r="Q527" s="214">
        <v>0</v>
      </c>
      <c r="R527" s="214">
        <f>Q527*H527</f>
        <v>0</v>
      </c>
      <c r="S527" s="214">
        <v>0.00013</v>
      </c>
      <c r="T527" s="215">
        <f>S527*H527</f>
        <v>0.028884829999999997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153</v>
      </c>
      <c r="AT527" s="216" t="s">
        <v>136</v>
      </c>
      <c r="AU527" s="216" t="s">
        <v>82</v>
      </c>
      <c r="AY527" s="18" t="s">
        <v>133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80</v>
      </c>
      <c r="BK527" s="217">
        <f>ROUND(I527*H527,2)</f>
        <v>0</v>
      </c>
      <c r="BL527" s="18" t="s">
        <v>153</v>
      </c>
      <c r="BM527" s="216" t="s">
        <v>681</v>
      </c>
    </row>
    <row r="528" spans="1:47" s="2" customFormat="1" ht="12">
      <c r="A528" s="39"/>
      <c r="B528" s="40"/>
      <c r="C528" s="41"/>
      <c r="D528" s="218" t="s">
        <v>143</v>
      </c>
      <c r="E528" s="41"/>
      <c r="F528" s="219" t="s">
        <v>682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143</v>
      </c>
      <c r="AU528" s="18" t="s">
        <v>82</v>
      </c>
    </row>
    <row r="529" spans="1:51" s="13" customFormat="1" ht="12">
      <c r="A529" s="13"/>
      <c r="B529" s="223"/>
      <c r="C529" s="224"/>
      <c r="D529" s="225" t="s">
        <v>145</v>
      </c>
      <c r="E529" s="226" t="s">
        <v>19</v>
      </c>
      <c r="F529" s="227" t="s">
        <v>198</v>
      </c>
      <c r="G529" s="224"/>
      <c r="H529" s="228">
        <v>195.55</v>
      </c>
      <c r="I529" s="229"/>
      <c r="J529" s="224"/>
      <c r="K529" s="224"/>
      <c r="L529" s="230"/>
      <c r="M529" s="231"/>
      <c r="N529" s="232"/>
      <c r="O529" s="232"/>
      <c r="P529" s="232"/>
      <c r="Q529" s="232"/>
      <c r="R529" s="232"/>
      <c r="S529" s="232"/>
      <c r="T529" s="23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4" t="s">
        <v>145</v>
      </c>
      <c r="AU529" s="234" t="s">
        <v>82</v>
      </c>
      <c r="AV529" s="13" t="s">
        <v>82</v>
      </c>
      <c r="AW529" s="13" t="s">
        <v>33</v>
      </c>
      <c r="AX529" s="13" t="s">
        <v>72</v>
      </c>
      <c r="AY529" s="234" t="s">
        <v>133</v>
      </c>
    </row>
    <row r="530" spans="1:51" s="13" customFormat="1" ht="12">
      <c r="A530" s="13"/>
      <c r="B530" s="223"/>
      <c r="C530" s="224"/>
      <c r="D530" s="225" t="s">
        <v>145</v>
      </c>
      <c r="E530" s="226" t="s">
        <v>19</v>
      </c>
      <c r="F530" s="227" t="s">
        <v>199</v>
      </c>
      <c r="G530" s="224"/>
      <c r="H530" s="228">
        <v>15.34</v>
      </c>
      <c r="I530" s="229"/>
      <c r="J530" s="224"/>
      <c r="K530" s="224"/>
      <c r="L530" s="230"/>
      <c r="M530" s="231"/>
      <c r="N530" s="232"/>
      <c r="O530" s="232"/>
      <c r="P530" s="232"/>
      <c r="Q530" s="232"/>
      <c r="R530" s="232"/>
      <c r="S530" s="232"/>
      <c r="T530" s="23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4" t="s">
        <v>145</v>
      </c>
      <c r="AU530" s="234" t="s">
        <v>82</v>
      </c>
      <c r="AV530" s="13" t="s">
        <v>82</v>
      </c>
      <c r="AW530" s="13" t="s">
        <v>33</v>
      </c>
      <c r="AX530" s="13" t="s">
        <v>72</v>
      </c>
      <c r="AY530" s="234" t="s">
        <v>133</v>
      </c>
    </row>
    <row r="531" spans="1:51" s="13" customFormat="1" ht="12">
      <c r="A531" s="13"/>
      <c r="B531" s="223"/>
      <c r="C531" s="224"/>
      <c r="D531" s="225" t="s">
        <v>145</v>
      </c>
      <c r="E531" s="226" t="s">
        <v>19</v>
      </c>
      <c r="F531" s="227" t="s">
        <v>200</v>
      </c>
      <c r="G531" s="224"/>
      <c r="H531" s="228">
        <v>0.72</v>
      </c>
      <c r="I531" s="229"/>
      <c r="J531" s="224"/>
      <c r="K531" s="224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145</v>
      </c>
      <c r="AU531" s="234" t="s">
        <v>82</v>
      </c>
      <c r="AV531" s="13" t="s">
        <v>82</v>
      </c>
      <c r="AW531" s="13" t="s">
        <v>33</v>
      </c>
      <c r="AX531" s="13" t="s">
        <v>72</v>
      </c>
      <c r="AY531" s="234" t="s">
        <v>133</v>
      </c>
    </row>
    <row r="532" spans="1:51" s="14" customFormat="1" ht="12">
      <c r="A532" s="14"/>
      <c r="B532" s="235"/>
      <c r="C532" s="236"/>
      <c r="D532" s="225" t="s">
        <v>145</v>
      </c>
      <c r="E532" s="237" t="s">
        <v>19</v>
      </c>
      <c r="F532" s="238" t="s">
        <v>150</v>
      </c>
      <c r="G532" s="236"/>
      <c r="H532" s="239">
        <v>211.61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145</v>
      </c>
      <c r="AU532" s="245" t="s">
        <v>82</v>
      </c>
      <c r="AV532" s="14" t="s">
        <v>141</v>
      </c>
      <c r="AW532" s="14" t="s">
        <v>33</v>
      </c>
      <c r="AX532" s="14" t="s">
        <v>80</v>
      </c>
      <c r="AY532" s="245" t="s">
        <v>133</v>
      </c>
    </row>
    <row r="533" spans="1:51" s="13" customFormat="1" ht="12">
      <c r="A533" s="13"/>
      <c r="B533" s="223"/>
      <c r="C533" s="224"/>
      <c r="D533" s="225" t="s">
        <v>145</v>
      </c>
      <c r="E533" s="224"/>
      <c r="F533" s="227" t="s">
        <v>251</v>
      </c>
      <c r="G533" s="224"/>
      <c r="H533" s="228">
        <v>222.191</v>
      </c>
      <c r="I533" s="229"/>
      <c r="J533" s="224"/>
      <c r="K533" s="224"/>
      <c r="L533" s="230"/>
      <c r="M533" s="231"/>
      <c r="N533" s="232"/>
      <c r="O533" s="232"/>
      <c r="P533" s="232"/>
      <c r="Q533" s="232"/>
      <c r="R533" s="232"/>
      <c r="S533" s="232"/>
      <c r="T533" s="23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4" t="s">
        <v>145</v>
      </c>
      <c r="AU533" s="234" t="s">
        <v>82</v>
      </c>
      <c r="AV533" s="13" t="s">
        <v>82</v>
      </c>
      <c r="AW533" s="13" t="s">
        <v>4</v>
      </c>
      <c r="AX533" s="13" t="s">
        <v>80</v>
      </c>
      <c r="AY533" s="234" t="s">
        <v>133</v>
      </c>
    </row>
    <row r="534" spans="1:65" s="2" customFormat="1" ht="16.5" customHeight="1">
      <c r="A534" s="39"/>
      <c r="B534" s="40"/>
      <c r="C534" s="205" t="s">
        <v>683</v>
      </c>
      <c r="D534" s="205" t="s">
        <v>136</v>
      </c>
      <c r="E534" s="206" t="s">
        <v>684</v>
      </c>
      <c r="F534" s="207" t="s">
        <v>685</v>
      </c>
      <c r="G534" s="208" t="s">
        <v>139</v>
      </c>
      <c r="H534" s="209">
        <v>218.946</v>
      </c>
      <c r="I534" s="210"/>
      <c r="J534" s="211">
        <f>ROUND(I534*H534,2)</f>
        <v>0</v>
      </c>
      <c r="K534" s="207" t="s">
        <v>140</v>
      </c>
      <c r="L534" s="45"/>
      <c r="M534" s="212" t="s">
        <v>19</v>
      </c>
      <c r="N534" s="213" t="s">
        <v>43</v>
      </c>
      <c r="O534" s="85"/>
      <c r="P534" s="214">
        <f>O534*H534</f>
        <v>0</v>
      </c>
      <c r="Q534" s="214">
        <v>0</v>
      </c>
      <c r="R534" s="214">
        <f>Q534*H534</f>
        <v>0</v>
      </c>
      <c r="S534" s="214">
        <v>0.00013</v>
      </c>
      <c r="T534" s="215">
        <f>S534*H534</f>
        <v>0.02846298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16" t="s">
        <v>153</v>
      </c>
      <c r="AT534" s="216" t="s">
        <v>136</v>
      </c>
      <c r="AU534" s="216" t="s">
        <v>82</v>
      </c>
      <c r="AY534" s="18" t="s">
        <v>133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18" t="s">
        <v>80</v>
      </c>
      <c r="BK534" s="217">
        <f>ROUND(I534*H534,2)</f>
        <v>0</v>
      </c>
      <c r="BL534" s="18" t="s">
        <v>153</v>
      </c>
      <c r="BM534" s="216" t="s">
        <v>686</v>
      </c>
    </row>
    <row r="535" spans="1:47" s="2" customFormat="1" ht="12">
      <c r="A535" s="39"/>
      <c r="B535" s="40"/>
      <c r="C535" s="41"/>
      <c r="D535" s="218" t="s">
        <v>143</v>
      </c>
      <c r="E535" s="41"/>
      <c r="F535" s="219" t="s">
        <v>687</v>
      </c>
      <c r="G535" s="41"/>
      <c r="H535" s="41"/>
      <c r="I535" s="220"/>
      <c r="J535" s="41"/>
      <c r="K535" s="41"/>
      <c r="L535" s="45"/>
      <c r="M535" s="221"/>
      <c r="N535" s="222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143</v>
      </c>
      <c r="AU535" s="18" t="s">
        <v>82</v>
      </c>
    </row>
    <row r="536" spans="1:51" s="13" customFormat="1" ht="12">
      <c r="A536" s="13"/>
      <c r="B536" s="223"/>
      <c r="C536" s="224"/>
      <c r="D536" s="225" t="s">
        <v>145</v>
      </c>
      <c r="E536" s="226" t="s">
        <v>19</v>
      </c>
      <c r="F536" s="227" t="s">
        <v>202</v>
      </c>
      <c r="G536" s="224"/>
      <c r="H536" s="228">
        <v>30.1</v>
      </c>
      <c r="I536" s="229"/>
      <c r="J536" s="224"/>
      <c r="K536" s="224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145</v>
      </c>
      <c r="AU536" s="234" t="s">
        <v>82</v>
      </c>
      <c r="AV536" s="13" t="s">
        <v>82</v>
      </c>
      <c r="AW536" s="13" t="s">
        <v>33</v>
      </c>
      <c r="AX536" s="13" t="s">
        <v>72</v>
      </c>
      <c r="AY536" s="234" t="s">
        <v>133</v>
      </c>
    </row>
    <row r="537" spans="1:51" s="13" customFormat="1" ht="12">
      <c r="A537" s="13"/>
      <c r="B537" s="223"/>
      <c r="C537" s="224"/>
      <c r="D537" s="225" t="s">
        <v>145</v>
      </c>
      <c r="E537" s="226" t="s">
        <v>19</v>
      </c>
      <c r="F537" s="227" t="s">
        <v>203</v>
      </c>
      <c r="G537" s="224"/>
      <c r="H537" s="228">
        <v>33.06</v>
      </c>
      <c r="I537" s="229"/>
      <c r="J537" s="224"/>
      <c r="K537" s="224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145</v>
      </c>
      <c r="AU537" s="234" t="s">
        <v>82</v>
      </c>
      <c r="AV537" s="13" t="s">
        <v>82</v>
      </c>
      <c r="AW537" s="13" t="s">
        <v>33</v>
      </c>
      <c r="AX537" s="13" t="s">
        <v>72</v>
      </c>
      <c r="AY537" s="234" t="s">
        <v>133</v>
      </c>
    </row>
    <row r="538" spans="1:51" s="13" customFormat="1" ht="12">
      <c r="A538" s="13"/>
      <c r="B538" s="223"/>
      <c r="C538" s="224"/>
      <c r="D538" s="225" t="s">
        <v>145</v>
      </c>
      <c r="E538" s="226" t="s">
        <v>19</v>
      </c>
      <c r="F538" s="227" t="s">
        <v>204</v>
      </c>
      <c r="G538" s="224"/>
      <c r="H538" s="228">
        <v>42.45</v>
      </c>
      <c r="I538" s="229"/>
      <c r="J538" s="224"/>
      <c r="K538" s="224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145</v>
      </c>
      <c r="AU538" s="234" t="s">
        <v>82</v>
      </c>
      <c r="AV538" s="13" t="s">
        <v>82</v>
      </c>
      <c r="AW538" s="13" t="s">
        <v>33</v>
      </c>
      <c r="AX538" s="13" t="s">
        <v>72</v>
      </c>
      <c r="AY538" s="234" t="s">
        <v>133</v>
      </c>
    </row>
    <row r="539" spans="1:51" s="13" customFormat="1" ht="12">
      <c r="A539" s="13"/>
      <c r="B539" s="223"/>
      <c r="C539" s="224"/>
      <c r="D539" s="225" t="s">
        <v>145</v>
      </c>
      <c r="E539" s="226" t="s">
        <v>19</v>
      </c>
      <c r="F539" s="227" t="s">
        <v>205</v>
      </c>
      <c r="G539" s="224"/>
      <c r="H539" s="228">
        <v>22.9</v>
      </c>
      <c r="I539" s="229"/>
      <c r="J539" s="224"/>
      <c r="K539" s="224"/>
      <c r="L539" s="230"/>
      <c r="M539" s="231"/>
      <c r="N539" s="232"/>
      <c r="O539" s="232"/>
      <c r="P539" s="232"/>
      <c r="Q539" s="232"/>
      <c r="R539" s="232"/>
      <c r="S539" s="232"/>
      <c r="T539" s="23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4" t="s">
        <v>145</v>
      </c>
      <c r="AU539" s="234" t="s">
        <v>82</v>
      </c>
      <c r="AV539" s="13" t="s">
        <v>82</v>
      </c>
      <c r="AW539" s="13" t="s">
        <v>33</v>
      </c>
      <c r="AX539" s="13" t="s">
        <v>72</v>
      </c>
      <c r="AY539" s="234" t="s">
        <v>133</v>
      </c>
    </row>
    <row r="540" spans="1:51" s="15" customFormat="1" ht="12">
      <c r="A540" s="15"/>
      <c r="B540" s="246"/>
      <c r="C540" s="247"/>
      <c r="D540" s="225" t="s">
        <v>145</v>
      </c>
      <c r="E540" s="248" t="s">
        <v>19</v>
      </c>
      <c r="F540" s="249" t="s">
        <v>206</v>
      </c>
      <c r="G540" s="247"/>
      <c r="H540" s="250">
        <v>128.51000000000002</v>
      </c>
      <c r="I540" s="251"/>
      <c r="J540" s="247"/>
      <c r="K540" s="247"/>
      <c r="L540" s="252"/>
      <c r="M540" s="253"/>
      <c r="N540" s="254"/>
      <c r="O540" s="254"/>
      <c r="P540" s="254"/>
      <c r="Q540" s="254"/>
      <c r="R540" s="254"/>
      <c r="S540" s="254"/>
      <c r="T540" s="25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6" t="s">
        <v>145</v>
      </c>
      <c r="AU540" s="256" t="s">
        <v>82</v>
      </c>
      <c r="AV540" s="15" t="s">
        <v>157</v>
      </c>
      <c r="AW540" s="15" t="s">
        <v>33</v>
      </c>
      <c r="AX540" s="15" t="s">
        <v>72</v>
      </c>
      <c r="AY540" s="256" t="s">
        <v>133</v>
      </c>
    </row>
    <row r="541" spans="1:51" s="13" customFormat="1" ht="12">
      <c r="A541" s="13"/>
      <c r="B541" s="223"/>
      <c r="C541" s="224"/>
      <c r="D541" s="225" t="s">
        <v>145</v>
      </c>
      <c r="E541" s="226" t="s">
        <v>19</v>
      </c>
      <c r="F541" s="227" t="s">
        <v>207</v>
      </c>
      <c r="G541" s="224"/>
      <c r="H541" s="228">
        <v>25.47</v>
      </c>
      <c r="I541" s="229"/>
      <c r="J541" s="224"/>
      <c r="K541" s="224"/>
      <c r="L541" s="230"/>
      <c r="M541" s="231"/>
      <c r="N541" s="232"/>
      <c r="O541" s="232"/>
      <c r="P541" s="232"/>
      <c r="Q541" s="232"/>
      <c r="R541" s="232"/>
      <c r="S541" s="232"/>
      <c r="T541" s="23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4" t="s">
        <v>145</v>
      </c>
      <c r="AU541" s="234" t="s">
        <v>82</v>
      </c>
      <c r="AV541" s="13" t="s">
        <v>82</v>
      </c>
      <c r="AW541" s="13" t="s">
        <v>33</v>
      </c>
      <c r="AX541" s="13" t="s">
        <v>72</v>
      </c>
      <c r="AY541" s="234" t="s">
        <v>133</v>
      </c>
    </row>
    <row r="542" spans="1:51" s="13" customFormat="1" ht="12">
      <c r="A542" s="13"/>
      <c r="B542" s="223"/>
      <c r="C542" s="224"/>
      <c r="D542" s="225" t="s">
        <v>145</v>
      </c>
      <c r="E542" s="226" t="s">
        <v>19</v>
      </c>
      <c r="F542" s="227" t="s">
        <v>208</v>
      </c>
      <c r="G542" s="224"/>
      <c r="H542" s="228">
        <v>19.12</v>
      </c>
      <c r="I542" s="229"/>
      <c r="J542" s="224"/>
      <c r="K542" s="224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145</v>
      </c>
      <c r="AU542" s="234" t="s">
        <v>82</v>
      </c>
      <c r="AV542" s="13" t="s">
        <v>82</v>
      </c>
      <c r="AW542" s="13" t="s">
        <v>33</v>
      </c>
      <c r="AX542" s="13" t="s">
        <v>72</v>
      </c>
      <c r="AY542" s="234" t="s">
        <v>133</v>
      </c>
    </row>
    <row r="543" spans="1:51" s="13" customFormat="1" ht="12">
      <c r="A543" s="13"/>
      <c r="B543" s="223"/>
      <c r="C543" s="224"/>
      <c r="D543" s="225" t="s">
        <v>145</v>
      </c>
      <c r="E543" s="226" t="s">
        <v>19</v>
      </c>
      <c r="F543" s="227" t="s">
        <v>209</v>
      </c>
      <c r="G543" s="224"/>
      <c r="H543" s="228">
        <v>15.92</v>
      </c>
      <c r="I543" s="229"/>
      <c r="J543" s="224"/>
      <c r="K543" s="224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145</v>
      </c>
      <c r="AU543" s="234" t="s">
        <v>82</v>
      </c>
      <c r="AV543" s="13" t="s">
        <v>82</v>
      </c>
      <c r="AW543" s="13" t="s">
        <v>33</v>
      </c>
      <c r="AX543" s="13" t="s">
        <v>72</v>
      </c>
      <c r="AY543" s="234" t="s">
        <v>133</v>
      </c>
    </row>
    <row r="544" spans="1:51" s="13" customFormat="1" ht="12">
      <c r="A544" s="13"/>
      <c r="B544" s="223"/>
      <c r="C544" s="224"/>
      <c r="D544" s="225" t="s">
        <v>145</v>
      </c>
      <c r="E544" s="226" t="s">
        <v>19</v>
      </c>
      <c r="F544" s="227" t="s">
        <v>210</v>
      </c>
      <c r="G544" s="224"/>
      <c r="H544" s="228">
        <v>19.5</v>
      </c>
      <c r="I544" s="229"/>
      <c r="J544" s="224"/>
      <c r="K544" s="224"/>
      <c r="L544" s="230"/>
      <c r="M544" s="231"/>
      <c r="N544" s="232"/>
      <c r="O544" s="232"/>
      <c r="P544" s="232"/>
      <c r="Q544" s="232"/>
      <c r="R544" s="232"/>
      <c r="S544" s="232"/>
      <c r="T544" s="23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4" t="s">
        <v>145</v>
      </c>
      <c r="AU544" s="234" t="s">
        <v>82</v>
      </c>
      <c r="AV544" s="13" t="s">
        <v>82</v>
      </c>
      <c r="AW544" s="13" t="s">
        <v>33</v>
      </c>
      <c r="AX544" s="13" t="s">
        <v>72</v>
      </c>
      <c r="AY544" s="234" t="s">
        <v>133</v>
      </c>
    </row>
    <row r="545" spans="1:51" s="15" customFormat="1" ht="12">
      <c r="A545" s="15"/>
      <c r="B545" s="246"/>
      <c r="C545" s="247"/>
      <c r="D545" s="225" t="s">
        <v>145</v>
      </c>
      <c r="E545" s="248" t="s">
        <v>19</v>
      </c>
      <c r="F545" s="249" t="s">
        <v>211</v>
      </c>
      <c r="G545" s="247"/>
      <c r="H545" s="250">
        <v>80.01</v>
      </c>
      <c r="I545" s="251"/>
      <c r="J545" s="247"/>
      <c r="K545" s="247"/>
      <c r="L545" s="252"/>
      <c r="M545" s="253"/>
      <c r="N545" s="254"/>
      <c r="O545" s="254"/>
      <c r="P545" s="254"/>
      <c r="Q545" s="254"/>
      <c r="R545" s="254"/>
      <c r="S545" s="254"/>
      <c r="T545" s="25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6" t="s">
        <v>145</v>
      </c>
      <c r="AU545" s="256" t="s">
        <v>82</v>
      </c>
      <c r="AV545" s="15" t="s">
        <v>157</v>
      </c>
      <c r="AW545" s="15" t="s">
        <v>33</v>
      </c>
      <c r="AX545" s="15" t="s">
        <v>72</v>
      </c>
      <c r="AY545" s="256" t="s">
        <v>133</v>
      </c>
    </row>
    <row r="546" spans="1:51" s="14" customFormat="1" ht="12">
      <c r="A546" s="14"/>
      <c r="B546" s="235"/>
      <c r="C546" s="236"/>
      <c r="D546" s="225" t="s">
        <v>145</v>
      </c>
      <c r="E546" s="237" t="s">
        <v>19</v>
      </c>
      <c r="F546" s="238" t="s">
        <v>150</v>
      </c>
      <c r="G546" s="236"/>
      <c r="H546" s="239">
        <v>208.52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5" t="s">
        <v>145</v>
      </c>
      <c r="AU546" s="245" t="s">
        <v>82</v>
      </c>
      <c r="AV546" s="14" t="s">
        <v>141</v>
      </c>
      <c r="AW546" s="14" t="s">
        <v>33</v>
      </c>
      <c r="AX546" s="14" t="s">
        <v>80</v>
      </c>
      <c r="AY546" s="245" t="s">
        <v>133</v>
      </c>
    </row>
    <row r="547" spans="1:51" s="13" customFormat="1" ht="12">
      <c r="A547" s="13"/>
      <c r="B547" s="223"/>
      <c r="C547" s="224"/>
      <c r="D547" s="225" t="s">
        <v>145</v>
      </c>
      <c r="E547" s="224"/>
      <c r="F547" s="227" t="s">
        <v>656</v>
      </c>
      <c r="G547" s="224"/>
      <c r="H547" s="228">
        <v>218.946</v>
      </c>
      <c r="I547" s="229"/>
      <c r="J547" s="224"/>
      <c r="K547" s="224"/>
      <c r="L547" s="230"/>
      <c r="M547" s="231"/>
      <c r="N547" s="232"/>
      <c r="O547" s="232"/>
      <c r="P547" s="232"/>
      <c r="Q547" s="232"/>
      <c r="R547" s="232"/>
      <c r="S547" s="232"/>
      <c r="T547" s="23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4" t="s">
        <v>145</v>
      </c>
      <c r="AU547" s="234" t="s">
        <v>82</v>
      </c>
      <c r="AV547" s="13" t="s">
        <v>82</v>
      </c>
      <c r="AW547" s="13" t="s">
        <v>4</v>
      </c>
      <c r="AX547" s="13" t="s">
        <v>80</v>
      </c>
      <c r="AY547" s="234" t="s">
        <v>133</v>
      </c>
    </row>
    <row r="548" spans="1:63" s="12" customFormat="1" ht="25.9" customHeight="1">
      <c r="A548" s="12"/>
      <c r="B548" s="189"/>
      <c r="C548" s="190"/>
      <c r="D548" s="191" t="s">
        <v>71</v>
      </c>
      <c r="E548" s="192" t="s">
        <v>688</v>
      </c>
      <c r="F548" s="192" t="s">
        <v>689</v>
      </c>
      <c r="G548" s="190"/>
      <c r="H548" s="190"/>
      <c r="I548" s="193"/>
      <c r="J548" s="194">
        <f>BK548</f>
        <v>0</v>
      </c>
      <c r="K548" s="190"/>
      <c r="L548" s="195"/>
      <c r="M548" s="196"/>
      <c r="N548" s="197"/>
      <c r="O548" s="197"/>
      <c r="P548" s="198">
        <f>P549+P552+P555+P558+P561+P564</f>
        <v>0</v>
      </c>
      <c r="Q548" s="197"/>
      <c r="R548" s="198">
        <f>R549+R552+R555+R558+R561+R564</f>
        <v>0</v>
      </c>
      <c r="S548" s="197"/>
      <c r="T548" s="199">
        <f>T549+T552+T555+T558+T561+T564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00" t="s">
        <v>166</v>
      </c>
      <c r="AT548" s="201" t="s">
        <v>71</v>
      </c>
      <c r="AU548" s="201" t="s">
        <v>72</v>
      </c>
      <c r="AY548" s="200" t="s">
        <v>133</v>
      </c>
      <c r="BK548" s="202">
        <f>BK549+BK552+BK555+BK558+BK561+BK564</f>
        <v>0</v>
      </c>
    </row>
    <row r="549" spans="1:63" s="12" customFormat="1" ht="22.8" customHeight="1">
      <c r="A549" s="12"/>
      <c r="B549" s="189"/>
      <c r="C549" s="190"/>
      <c r="D549" s="191" t="s">
        <v>71</v>
      </c>
      <c r="E549" s="203" t="s">
        <v>690</v>
      </c>
      <c r="F549" s="203" t="s">
        <v>691</v>
      </c>
      <c r="G549" s="190"/>
      <c r="H549" s="190"/>
      <c r="I549" s="193"/>
      <c r="J549" s="204">
        <f>BK549</f>
        <v>0</v>
      </c>
      <c r="K549" s="190"/>
      <c r="L549" s="195"/>
      <c r="M549" s="196"/>
      <c r="N549" s="197"/>
      <c r="O549" s="197"/>
      <c r="P549" s="198">
        <f>SUM(P550:P551)</f>
        <v>0</v>
      </c>
      <c r="Q549" s="197"/>
      <c r="R549" s="198">
        <f>SUM(R550:R551)</f>
        <v>0</v>
      </c>
      <c r="S549" s="197"/>
      <c r="T549" s="199">
        <f>SUM(T550:T551)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00" t="s">
        <v>166</v>
      </c>
      <c r="AT549" s="201" t="s">
        <v>71</v>
      </c>
      <c r="AU549" s="201" t="s">
        <v>80</v>
      </c>
      <c r="AY549" s="200" t="s">
        <v>133</v>
      </c>
      <c r="BK549" s="202">
        <f>SUM(BK550:BK551)</f>
        <v>0</v>
      </c>
    </row>
    <row r="550" spans="1:65" s="2" customFormat="1" ht="16.5" customHeight="1">
      <c r="A550" s="39"/>
      <c r="B550" s="40"/>
      <c r="C550" s="205" t="s">
        <v>692</v>
      </c>
      <c r="D550" s="205" t="s">
        <v>136</v>
      </c>
      <c r="E550" s="206" t="s">
        <v>693</v>
      </c>
      <c r="F550" s="207" t="s">
        <v>694</v>
      </c>
      <c r="G550" s="208" t="s">
        <v>695</v>
      </c>
      <c r="H550" s="209">
        <v>1</v>
      </c>
      <c r="I550" s="210"/>
      <c r="J550" s="211">
        <f>ROUND(I550*H550,2)</f>
        <v>0</v>
      </c>
      <c r="K550" s="207" t="s">
        <v>140</v>
      </c>
      <c r="L550" s="45"/>
      <c r="M550" s="212" t="s">
        <v>19</v>
      </c>
      <c r="N550" s="213" t="s">
        <v>43</v>
      </c>
      <c r="O550" s="85"/>
      <c r="P550" s="214">
        <f>O550*H550</f>
        <v>0</v>
      </c>
      <c r="Q550" s="214">
        <v>0</v>
      </c>
      <c r="R550" s="214">
        <f>Q550*H550</f>
        <v>0</v>
      </c>
      <c r="S550" s="214">
        <v>0</v>
      </c>
      <c r="T550" s="215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16" t="s">
        <v>696</v>
      </c>
      <c r="AT550" s="216" t="s">
        <v>136</v>
      </c>
      <c r="AU550" s="216" t="s">
        <v>82</v>
      </c>
      <c r="AY550" s="18" t="s">
        <v>133</v>
      </c>
      <c r="BE550" s="217">
        <f>IF(N550="základní",J550,0)</f>
        <v>0</v>
      </c>
      <c r="BF550" s="217">
        <f>IF(N550="snížená",J550,0)</f>
        <v>0</v>
      </c>
      <c r="BG550" s="217">
        <f>IF(N550="zákl. přenesená",J550,0)</f>
        <v>0</v>
      </c>
      <c r="BH550" s="217">
        <f>IF(N550="sníž. přenesená",J550,0)</f>
        <v>0</v>
      </c>
      <c r="BI550" s="217">
        <f>IF(N550="nulová",J550,0)</f>
        <v>0</v>
      </c>
      <c r="BJ550" s="18" t="s">
        <v>80</v>
      </c>
      <c r="BK550" s="217">
        <f>ROUND(I550*H550,2)</f>
        <v>0</v>
      </c>
      <c r="BL550" s="18" t="s">
        <v>696</v>
      </c>
      <c r="BM550" s="216" t="s">
        <v>697</v>
      </c>
    </row>
    <row r="551" spans="1:47" s="2" customFormat="1" ht="12">
      <c r="A551" s="39"/>
      <c r="B551" s="40"/>
      <c r="C551" s="41"/>
      <c r="D551" s="218" t="s">
        <v>143</v>
      </c>
      <c r="E551" s="41"/>
      <c r="F551" s="219" t="s">
        <v>698</v>
      </c>
      <c r="G551" s="41"/>
      <c r="H551" s="41"/>
      <c r="I551" s="220"/>
      <c r="J551" s="41"/>
      <c r="K551" s="41"/>
      <c r="L551" s="45"/>
      <c r="M551" s="221"/>
      <c r="N551" s="222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143</v>
      </c>
      <c r="AU551" s="18" t="s">
        <v>82</v>
      </c>
    </row>
    <row r="552" spans="1:63" s="12" customFormat="1" ht="22.8" customHeight="1">
      <c r="A552" s="12"/>
      <c r="B552" s="189"/>
      <c r="C552" s="190"/>
      <c r="D552" s="191" t="s">
        <v>71</v>
      </c>
      <c r="E552" s="203" t="s">
        <v>699</v>
      </c>
      <c r="F552" s="203" t="s">
        <v>700</v>
      </c>
      <c r="G552" s="190"/>
      <c r="H552" s="190"/>
      <c r="I552" s="193"/>
      <c r="J552" s="204">
        <f>BK552</f>
        <v>0</v>
      </c>
      <c r="K552" s="190"/>
      <c r="L552" s="195"/>
      <c r="M552" s="196"/>
      <c r="N552" s="197"/>
      <c r="O552" s="197"/>
      <c r="P552" s="198">
        <f>SUM(P553:P554)</f>
        <v>0</v>
      </c>
      <c r="Q552" s="197"/>
      <c r="R552" s="198">
        <f>SUM(R553:R554)</f>
        <v>0</v>
      </c>
      <c r="S552" s="197"/>
      <c r="T552" s="199">
        <f>SUM(T553:T554)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00" t="s">
        <v>166</v>
      </c>
      <c r="AT552" s="201" t="s">
        <v>71</v>
      </c>
      <c r="AU552" s="201" t="s">
        <v>80</v>
      </c>
      <c r="AY552" s="200" t="s">
        <v>133</v>
      </c>
      <c r="BK552" s="202">
        <f>SUM(BK553:BK554)</f>
        <v>0</v>
      </c>
    </row>
    <row r="553" spans="1:65" s="2" customFormat="1" ht="16.5" customHeight="1">
      <c r="A553" s="39"/>
      <c r="B553" s="40"/>
      <c r="C553" s="205" t="s">
        <v>701</v>
      </c>
      <c r="D553" s="205" t="s">
        <v>136</v>
      </c>
      <c r="E553" s="206" t="s">
        <v>702</v>
      </c>
      <c r="F553" s="207" t="s">
        <v>700</v>
      </c>
      <c r="G553" s="208" t="s">
        <v>695</v>
      </c>
      <c r="H553" s="209">
        <v>1</v>
      </c>
      <c r="I553" s="210"/>
      <c r="J553" s="211">
        <f>ROUND(I553*H553,2)</f>
        <v>0</v>
      </c>
      <c r="K553" s="207" t="s">
        <v>140</v>
      </c>
      <c r="L553" s="45"/>
      <c r="M553" s="212" t="s">
        <v>19</v>
      </c>
      <c r="N553" s="213" t="s">
        <v>43</v>
      </c>
      <c r="O553" s="85"/>
      <c r="P553" s="214">
        <f>O553*H553</f>
        <v>0</v>
      </c>
      <c r="Q553" s="214">
        <v>0</v>
      </c>
      <c r="R553" s="214">
        <f>Q553*H553</f>
        <v>0</v>
      </c>
      <c r="S553" s="214">
        <v>0</v>
      </c>
      <c r="T553" s="215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16" t="s">
        <v>696</v>
      </c>
      <c r="AT553" s="216" t="s">
        <v>136</v>
      </c>
      <c r="AU553" s="216" t="s">
        <v>82</v>
      </c>
      <c r="AY553" s="18" t="s">
        <v>133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18" t="s">
        <v>80</v>
      </c>
      <c r="BK553" s="217">
        <f>ROUND(I553*H553,2)</f>
        <v>0</v>
      </c>
      <c r="BL553" s="18" t="s">
        <v>696</v>
      </c>
      <c r="BM553" s="216" t="s">
        <v>703</v>
      </c>
    </row>
    <row r="554" spans="1:47" s="2" customFormat="1" ht="12">
      <c r="A554" s="39"/>
      <c r="B554" s="40"/>
      <c r="C554" s="41"/>
      <c r="D554" s="218" t="s">
        <v>143</v>
      </c>
      <c r="E554" s="41"/>
      <c r="F554" s="219" t="s">
        <v>704</v>
      </c>
      <c r="G554" s="41"/>
      <c r="H554" s="41"/>
      <c r="I554" s="220"/>
      <c r="J554" s="41"/>
      <c r="K554" s="41"/>
      <c r="L554" s="45"/>
      <c r="M554" s="221"/>
      <c r="N554" s="222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143</v>
      </c>
      <c r="AU554" s="18" t="s">
        <v>82</v>
      </c>
    </row>
    <row r="555" spans="1:63" s="12" customFormat="1" ht="22.8" customHeight="1">
      <c r="A555" s="12"/>
      <c r="B555" s="189"/>
      <c r="C555" s="190"/>
      <c r="D555" s="191" t="s">
        <v>71</v>
      </c>
      <c r="E555" s="203" t="s">
        <v>705</v>
      </c>
      <c r="F555" s="203" t="s">
        <v>706</v>
      </c>
      <c r="G555" s="190"/>
      <c r="H555" s="190"/>
      <c r="I555" s="193"/>
      <c r="J555" s="204">
        <f>BK555</f>
        <v>0</v>
      </c>
      <c r="K555" s="190"/>
      <c r="L555" s="195"/>
      <c r="M555" s="196"/>
      <c r="N555" s="197"/>
      <c r="O555" s="197"/>
      <c r="P555" s="198">
        <f>SUM(P556:P557)</f>
        <v>0</v>
      </c>
      <c r="Q555" s="197"/>
      <c r="R555" s="198">
        <f>SUM(R556:R557)</f>
        <v>0</v>
      </c>
      <c r="S555" s="197"/>
      <c r="T555" s="199">
        <f>SUM(T556:T557)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00" t="s">
        <v>166</v>
      </c>
      <c r="AT555" s="201" t="s">
        <v>71</v>
      </c>
      <c r="AU555" s="201" t="s">
        <v>80</v>
      </c>
      <c r="AY555" s="200" t="s">
        <v>133</v>
      </c>
      <c r="BK555" s="202">
        <f>SUM(BK556:BK557)</f>
        <v>0</v>
      </c>
    </row>
    <row r="556" spans="1:65" s="2" customFormat="1" ht="16.5" customHeight="1">
      <c r="A556" s="39"/>
      <c r="B556" s="40"/>
      <c r="C556" s="205" t="s">
        <v>707</v>
      </c>
      <c r="D556" s="205" t="s">
        <v>136</v>
      </c>
      <c r="E556" s="206" t="s">
        <v>708</v>
      </c>
      <c r="F556" s="207" t="s">
        <v>709</v>
      </c>
      <c r="G556" s="208" t="s">
        <v>695</v>
      </c>
      <c r="H556" s="209">
        <v>1</v>
      </c>
      <c r="I556" s="210"/>
      <c r="J556" s="211">
        <f>ROUND(I556*H556,2)</f>
        <v>0</v>
      </c>
      <c r="K556" s="207" t="s">
        <v>140</v>
      </c>
      <c r="L556" s="45"/>
      <c r="M556" s="212" t="s">
        <v>19</v>
      </c>
      <c r="N556" s="213" t="s">
        <v>43</v>
      </c>
      <c r="O556" s="85"/>
      <c r="P556" s="214">
        <f>O556*H556</f>
        <v>0</v>
      </c>
      <c r="Q556" s="214">
        <v>0</v>
      </c>
      <c r="R556" s="214">
        <f>Q556*H556</f>
        <v>0</v>
      </c>
      <c r="S556" s="214">
        <v>0</v>
      </c>
      <c r="T556" s="215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16" t="s">
        <v>696</v>
      </c>
      <c r="AT556" s="216" t="s">
        <v>136</v>
      </c>
      <c r="AU556" s="216" t="s">
        <v>82</v>
      </c>
      <c r="AY556" s="18" t="s">
        <v>133</v>
      </c>
      <c r="BE556" s="217">
        <f>IF(N556="základní",J556,0)</f>
        <v>0</v>
      </c>
      <c r="BF556" s="217">
        <f>IF(N556="snížená",J556,0)</f>
        <v>0</v>
      </c>
      <c r="BG556" s="217">
        <f>IF(N556="zákl. přenesená",J556,0)</f>
        <v>0</v>
      </c>
      <c r="BH556" s="217">
        <f>IF(N556="sníž. přenesená",J556,0)</f>
        <v>0</v>
      </c>
      <c r="BI556" s="217">
        <f>IF(N556="nulová",J556,0)</f>
        <v>0</v>
      </c>
      <c r="BJ556" s="18" t="s">
        <v>80</v>
      </c>
      <c r="BK556" s="217">
        <f>ROUND(I556*H556,2)</f>
        <v>0</v>
      </c>
      <c r="BL556" s="18" t="s">
        <v>696</v>
      </c>
      <c r="BM556" s="216" t="s">
        <v>710</v>
      </c>
    </row>
    <row r="557" spans="1:47" s="2" customFormat="1" ht="12">
      <c r="A557" s="39"/>
      <c r="B557" s="40"/>
      <c r="C557" s="41"/>
      <c r="D557" s="218" t="s">
        <v>143</v>
      </c>
      <c r="E557" s="41"/>
      <c r="F557" s="219" t="s">
        <v>711</v>
      </c>
      <c r="G557" s="41"/>
      <c r="H557" s="41"/>
      <c r="I557" s="220"/>
      <c r="J557" s="41"/>
      <c r="K557" s="41"/>
      <c r="L557" s="45"/>
      <c r="M557" s="221"/>
      <c r="N557" s="222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143</v>
      </c>
      <c r="AU557" s="18" t="s">
        <v>82</v>
      </c>
    </row>
    <row r="558" spans="1:63" s="12" customFormat="1" ht="22.8" customHeight="1">
      <c r="A558" s="12"/>
      <c r="B558" s="189"/>
      <c r="C558" s="190"/>
      <c r="D558" s="191" t="s">
        <v>71</v>
      </c>
      <c r="E558" s="203" t="s">
        <v>712</v>
      </c>
      <c r="F558" s="203" t="s">
        <v>713</v>
      </c>
      <c r="G558" s="190"/>
      <c r="H558" s="190"/>
      <c r="I558" s="193"/>
      <c r="J558" s="204">
        <f>BK558</f>
        <v>0</v>
      </c>
      <c r="K558" s="190"/>
      <c r="L558" s="195"/>
      <c r="M558" s="196"/>
      <c r="N558" s="197"/>
      <c r="O558" s="197"/>
      <c r="P558" s="198">
        <f>SUM(P559:P560)</f>
        <v>0</v>
      </c>
      <c r="Q558" s="197"/>
      <c r="R558" s="198">
        <f>SUM(R559:R560)</f>
        <v>0</v>
      </c>
      <c r="S558" s="197"/>
      <c r="T558" s="199">
        <f>SUM(T559:T560)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00" t="s">
        <v>166</v>
      </c>
      <c r="AT558" s="201" t="s">
        <v>71</v>
      </c>
      <c r="AU558" s="201" t="s">
        <v>80</v>
      </c>
      <c r="AY558" s="200" t="s">
        <v>133</v>
      </c>
      <c r="BK558" s="202">
        <f>SUM(BK559:BK560)</f>
        <v>0</v>
      </c>
    </row>
    <row r="559" spans="1:65" s="2" customFormat="1" ht="16.5" customHeight="1">
      <c r="A559" s="39"/>
      <c r="B559" s="40"/>
      <c r="C559" s="205" t="s">
        <v>714</v>
      </c>
      <c r="D559" s="205" t="s">
        <v>136</v>
      </c>
      <c r="E559" s="206" t="s">
        <v>715</v>
      </c>
      <c r="F559" s="207" t="s">
        <v>716</v>
      </c>
      <c r="G559" s="208" t="s">
        <v>695</v>
      </c>
      <c r="H559" s="209">
        <v>1</v>
      </c>
      <c r="I559" s="210"/>
      <c r="J559" s="211">
        <f>ROUND(I559*H559,2)</f>
        <v>0</v>
      </c>
      <c r="K559" s="207" t="s">
        <v>140</v>
      </c>
      <c r="L559" s="45"/>
      <c r="M559" s="212" t="s">
        <v>19</v>
      </c>
      <c r="N559" s="213" t="s">
        <v>43</v>
      </c>
      <c r="O559" s="85"/>
      <c r="P559" s="214">
        <f>O559*H559</f>
        <v>0</v>
      </c>
      <c r="Q559" s="214">
        <v>0</v>
      </c>
      <c r="R559" s="214">
        <f>Q559*H559</f>
        <v>0</v>
      </c>
      <c r="S559" s="214">
        <v>0</v>
      </c>
      <c r="T559" s="215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16" t="s">
        <v>696</v>
      </c>
      <c r="AT559" s="216" t="s">
        <v>136</v>
      </c>
      <c r="AU559" s="216" t="s">
        <v>82</v>
      </c>
      <c r="AY559" s="18" t="s">
        <v>133</v>
      </c>
      <c r="BE559" s="217">
        <f>IF(N559="základní",J559,0)</f>
        <v>0</v>
      </c>
      <c r="BF559" s="217">
        <f>IF(N559="snížená",J559,0)</f>
        <v>0</v>
      </c>
      <c r="BG559" s="217">
        <f>IF(N559="zákl. přenesená",J559,0)</f>
        <v>0</v>
      </c>
      <c r="BH559" s="217">
        <f>IF(N559="sníž. přenesená",J559,0)</f>
        <v>0</v>
      </c>
      <c r="BI559" s="217">
        <f>IF(N559="nulová",J559,0)</f>
        <v>0</v>
      </c>
      <c r="BJ559" s="18" t="s">
        <v>80</v>
      </c>
      <c r="BK559" s="217">
        <f>ROUND(I559*H559,2)</f>
        <v>0</v>
      </c>
      <c r="BL559" s="18" t="s">
        <v>696</v>
      </c>
      <c r="BM559" s="216" t="s">
        <v>717</v>
      </c>
    </row>
    <row r="560" spans="1:47" s="2" customFormat="1" ht="12">
      <c r="A560" s="39"/>
      <c r="B560" s="40"/>
      <c r="C560" s="41"/>
      <c r="D560" s="218" t="s">
        <v>143</v>
      </c>
      <c r="E560" s="41"/>
      <c r="F560" s="219" t="s">
        <v>718</v>
      </c>
      <c r="G560" s="41"/>
      <c r="H560" s="41"/>
      <c r="I560" s="220"/>
      <c r="J560" s="41"/>
      <c r="K560" s="41"/>
      <c r="L560" s="45"/>
      <c r="M560" s="221"/>
      <c r="N560" s="222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143</v>
      </c>
      <c r="AU560" s="18" t="s">
        <v>82</v>
      </c>
    </row>
    <row r="561" spans="1:63" s="12" customFormat="1" ht="22.8" customHeight="1">
      <c r="A561" s="12"/>
      <c r="B561" s="189"/>
      <c r="C561" s="190"/>
      <c r="D561" s="191" t="s">
        <v>71</v>
      </c>
      <c r="E561" s="203" t="s">
        <v>719</v>
      </c>
      <c r="F561" s="203" t="s">
        <v>720</v>
      </c>
      <c r="G561" s="190"/>
      <c r="H561" s="190"/>
      <c r="I561" s="193"/>
      <c r="J561" s="204">
        <f>BK561</f>
        <v>0</v>
      </c>
      <c r="K561" s="190"/>
      <c r="L561" s="195"/>
      <c r="M561" s="196"/>
      <c r="N561" s="197"/>
      <c r="O561" s="197"/>
      <c r="P561" s="198">
        <f>SUM(P562:P563)</f>
        <v>0</v>
      </c>
      <c r="Q561" s="197"/>
      <c r="R561" s="198">
        <f>SUM(R562:R563)</f>
        <v>0</v>
      </c>
      <c r="S561" s="197"/>
      <c r="T561" s="199">
        <f>SUM(T562:T563)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00" t="s">
        <v>166</v>
      </c>
      <c r="AT561" s="201" t="s">
        <v>71</v>
      </c>
      <c r="AU561" s="201" t="s">
        <v>80</v>
      </c>
      <c r="AY561" s="200" t="s">
        <v>133</v>
      </c>
      <c r="BK561" s="202">
        <f>SUM(BK562:BK563)</f>
        <v>0</v>
      </c>
    </row>
    <row r="562" spans="1:65" s="2" customFormat="1" ht="16.5" customHeight="1">
      <c r="A562" s="39"/>
      <c r="B562" s="40"/>
      <c r="C562" s="205" t="s">
        <v>721</v>
      </c>
      <c r="D562" s="205" t="s">
        <v>136</v>
      </c>
      <c r="E562" s="206" t="s">
        <v>722</v>
      </c>
      <c r="F562" s="207" t="s">
        <v>723</v>
      </c>
      <c r="G562" s="208" t="s">
        <v>695</v>
      </c>
      <c r="H562" s="209">
        <v>1</v>
      </c>
      <c r="I562" s="210"/>
      <c r="J562" s="211">
        <f>ROUND(I562*H562,2)</f>
        <v>0</v>
      </c>
      <c r="K562" s="207" t="s">
        <v>140</v>
      </c>
      <c r="L562" s="45"/>
      <c r="M562" s="212" t="s">
        <v>19</v>
      </c>
      <c r="N562" s="213" t="s">
        <v>43</v>
      </c>
      <c r="O562" s="85"/>
      <c r="P562" s="214">
        <f>O562*H562</f>
        <v>0</v>
      </c>
      <c r="Q562" s="214">
        <v>0</v>
      </c>
      <c r="R562" s="214">
        <f>Q562*H562</f>
        <v>0</v>
      </c>
      <c r="S562" s="214">
        <v>0</v>
      </c>
      <c r="T562" s="215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6" t="s">
        <v>696</v>
      </c>
      <c r="AT562" s="216" t="s">
        <v>136</v>
      </c>
      <c r="AU562" s="216" t="s">
        <v>82</v>
      </c>
      <c r="AY562" s="18" t="s">
        <v>133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8" t="s">
        <v>80</v>
      </c>
      <c r="BK562" s="217">
        <f>ROUND(I562*H562,2)</f>
        <v>0</v>
      </c>
      <c r="BL562" s="18" t="s">
        <v>696</v>
      </c>
      <c r="BM562" s="216" t="s">
        <v>724</v>
      </c>
    </row>
    <row r="563" spans="1:47" s="2" customFormat="1" ht="12">
      <c r="A563" s="39"/>
      <c r="B563" s="40"/>
      <c r="C563" s="41"/>
      <c r="D563" s="218" t="s">
        <v>143</v>
      </c>
      <c r="E563" s="41"/>
      <c r="F563" s="219" t="s">
        <v>725</v>
      </c>
      <c r="G563" s="41"/>
      <c r="H563" s="41"/>
      <c r="I563" s="220"/>
      <c r="J563" s="41"/>
      <c r="K563" s="41"/>
      <c r="L563" s="45"/>
      <c r="M563" s="221"/>
      <c r="N563" s="22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143</v>
      </c>
      <c r="AU563" s="18" t="s">
        <v>82</v>
      </c>
    </row>
    <row r="564" spans="1:63" s="12" customFormat="1" ht="22.8" customHeight="1">
      <c r="A564" s="12"/>
      <c r="B564" s="189"/>
      <c r="C564" s="190"/>
      <c r="D564" s="191" t="s">
        <v>71</v>
      </c>
      <c r="E564" s="203" t="s">
        <v>726</v>
      </c>
      <c r="F564" s="203" t="s">
        <v>727</v>
      </c>
      <c r="G564" s="190"/>
      <c r="H564" s="190"/>
      <c r="I564" s="193"/>
      <c r="J564" s="204">
        <f>BK564</f>
        <v>0</v>
      </c>
      <c r="K564" s="190"/>
      <c r="L564" s="195"/>
      <c r="M564" s="196"/>
      <c r="N564" s="197"/>
      <c r="O564" s="197"/>
      <c r="P564" s="198">
        <f>SUM(P565:P566)</f>
        <v>0</v>
      </c>
      <c r="Q564" s="197"/>
      <c r="R564" s="198">
        <f>SUM(R565:R566)</f>
        <v>0</v>
      </c>
      <c r="S564" s="197"/>
      <c r="T564" s="199">
        <f>SUM(T565:T566)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00" t="s">
        <v>166</v>
      </c>
      <c r="AT564" s="201" t="s">
        <v>71</v>
      </c>
      <c r="AU564" s="201" t="s">
        <v>80</v>
      </c>
      <c r="AY564" s="200" t="s">
        <v>133</v>
      </c>
      <c r="BK564" s="202">
        <f>SUM(BK565:BK566)</f>
        <v>0</v>
      </c>
    </row>
    <row r="565" spans="1:65" s="2" customFormat="1" ht="21.75" customHeight="1">
      <c r="A565" s="39"/>
      <c r="B565" s="40"/>
      <c r="C565" s="205" t="s">
        <v>728</v>
      </c>
      <c r="D565" s="205" t="s">
        <v>136</v>
      </c>
      <c r="E565" s="206" t="s">
        <v>729</v>
      </c>
      <c r="F565" s="207" t="s">
        <v>730</v>
      </c>
      <c r="G565" s="208" t="s">
        <v>695</v>
      </c>
      <c r="H565" s="209">
        <v>1</v>
      </c>
      <c r="I565" s="210"/>
      <c r="J565" s="211">
        <f>ROUND(I565*H565,2)</f>
        <v>0</v>
      </c>
      <c r="K565" s="207" t="s">
        <v>140</v>
      </c>
      <c r="L565" s="45"/>
      <c r="M565" s="212" t="s">
        <v>19</v>
      </c>
      <c r="N565" s="213" t="s">
        <v>43</v>
      </c>
      <c r="O565" s="85"/>
      <c r="P565" s="214">
        <f>O565*H565</f>
        <v>0</v>
      </c>
      <c r="Q565" s="214">
        <v>0</v>
      </c>
      <c r="R565" s="214">
        <f>Q565*H565</f>
        <v>0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696</v>
      </c>
      <c r="AT565" s="216" t="s">
        <v>136</v>
      </c>
      <c r="AU565" s="216" t="s">
        <v>82</v>
      </c>
      <c r="AY565" s="18" t="s">
        <v>133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80</v>
      </c>
      <c r="BK565" s="217">
        <f>ROUND(I565*H565,2)</f>
        <v>0</v>
      </c>
      <c r="BL565" s="18" t="s">
        <v>696</v>
      </c>
      <c r="BM565" s="216" t="s">
        <v>731</v>
      </c>
    </row>
    <row r="566" spans="1:47" s="2" customFormat="1" ht="12">
      <c r="A566" s="39"/>
      <c r="B566" s="40"/>
      <c r="C566" s="41"/>
      <c r="D566" s="218" t="s">
        <v>143</v>
      </c>
      <c r="E566" s="41"/>
      <c r="F566" s="219" t="s">
        <v>732</v>
      </c>
      <c r="G566" s="41"/>
      <c r="H566" s="41"/>
      <c r="I566" s="220"/>
      <c r="J566" s="41"/>
      <c r="K566" s="41"/>
      <c r="L566" s="45"/>
      <c r="M566" s="267"/>
      <c r="N566" s="268"/>
      <c r="O566" s="269"/>
      <c r="P566" s="269"/>
      <c r="Q566" s="269"/>
      <c r="R566" s="269"/>
      <c r="S566" s="269"/>
      <c r="T566" s="270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143</v>
      </c>
      <c r="AU566" s="18" t="s">
        <v>82</v>
      </c>
    </row>
    <row r="567" spans="1:31" s="2" customFormat="1" ht="6.95" customHeight="1">
      <c r="A567" s="39"/>
      <c r="B567" s="60"/>
      <c r="C567" s="61"/>
      <c r="D567" s="61"/>
      <c r="E567" s="61"/>
      <c r="F567" s="61"/>
      <c r="G567" s="61"/>
      <c r="H567" s="61"/>
      <c r="I567" s="61"/>
      <c r="J567" s="61"/>
      <c r="K567" s="61"/>
      <c r="L567" s="45"/>
      <c r="M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</row>
  </sheetData>
  <sheetProtection password="CC35" sheet="1" objects="1" scenarios="1" formatColumns="0" formatRows="0" autoFilter="0"/>
  <autoFilter ref="C97:K566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hyperlinks>
    <hyperlink ref="F102" r:id="rId1" display="https://podminky.urs.cz/item/CS_URS_2023_02/941311112"/>
    <hyperlink ref="F109" r:id="rId2" display="https://podminky.urs.cz/item/CS_URS_2023_02/941311211"/>
    <hyperlink ref="F117" r:id="rId3" display="https://podminky.urs.cz/item/CS_URS_2023_02/941311812"/>
    <hyperlink ref="F124" r:id="rId4" display="https://podminky.urs.cz/item/CS_URS_2023_02/944611111"/>
    <hyperlink ref="F131" r:id="rId5" display="https://podminky.urs.cz/item/CS_URS_2023_02/944611211"/>
    <hyperlink ref="F139" r:id="rId6" display="https://podminky.urs.cz/item/CS_URS_2023_02/944611811"/>
    <hyperlink ref="F146" r:id="rId7" display="https://podminky.urs.cz/item/CS_URS_2023_02/949521111"/>
    <hyperlink ref="F149" r:id="rId8" display="https://podminky.urs.cz/item/CS_URS_2023_02/949521211"/>
    <hyperlink ref="F153" r:id="rId9" display="https://podminky.urs.cz/item/CS_URS_2023_02/949521811"/>
    <hyperlink ref="F156" r:id="rId10" display="https://podminky.urs.cz/item/CS_URS_2023_02/952902501"/>
    <hyperlink ref="F175" r:id="rId11" display="https://podminky.urs.cz/item/CS_URS_2023_02/997013113"/>
    <hyperlink ref="F177" r:id="rId12" display="https://podminky.urs.cz/item/CS_URS_2023_02/997013501"/>
    <hyperlink ref="F179" r:id="rId13" display="https://podminky.urs.cz/item/CS_URS_2023_02/997013509"/>
    <hyperlink ref="F182" r:id="rId14" display="https://podminky.urs.cz/item/CS_URS_2023_02/997013814"/>
    <hyperlink ref="F185" r:id="rId15" display="https://podminky.urs.cz/item/CS_URS_2023_02/998011002"/>
    <hyperlink ref="F189" r:id="rId16" display="https://podminky.urs.cz/item/CS_URS_2023_02/712340832"/>
    <hyperlink ref="F196" r:id="rId17" display="https://podminky.urs.cz/item/CS_URS_2023_02/712340834"/>
    <hyperlink ref="F203" r:id="rId18" display="https://podminky.urs.cz/item/CS_URS_2023_02/712361705"/>
    <hyperlink ref="F213" r:id="rId19" display="https://podminky.urs.cz/item/CS_URS_2023_02/712363115"/>
    <hyperlink ref="F217" r:id="rId20" display="https://podminky.urs.cz/item/CS_URS_2023_02/712363122"/>
    <hyperlink ref="F221" r:id="rId21" display="https://podminky.urs.cz/item/CS_URS_2023_02/712363352"/>
    <hyperlink ref="F228" r:id="rId22" display="https://podminky.urs.cz/item/CS_URS_2023_02/712363353"/>
    <hyperlink ref="F235" r:id="rId23" display="https://podminky.urs.cz/item/CS_URS_2023_02/712363357"/>
    <hyperlink ref="F239" r:id="rId24" display="https://podminky.urs.cz/item/CS_URS_2023_02/712363359"/>
    <hyperlink ref="F244" r:id="rId25" display="https://podminky.urs.cz/item/CS_URS_2023_02/712363366"/>
    <hyperlink ref="F249" r:id="rId26" display="https://podminky.urs.cz/item/CS_URS_2023_02/712363384"/>
    <hyperlink ref="F258" r:id="rId27" display="https://podminky.urs.cz/item/CS_URS_2023_02/712391172"/>
    <hyperlink ref="F268" r:id="rId28" display="https://podminky.urs.cz/item/CS_URS_2023_02/998712102"/>
    <hyperlink ref="F270" r:id="rId29" display="https://podminky.urs.cz/item/CS_URS_2023_02/998712181"/>
    <hyperlink ref="F273" r:id="rId30" display="https://podminky.urs.cz/item/CS_URS_2023_02/713191321"/>
    <hyperlink ref="F277" r:id="rId31" display="https://podminky.urs.cz/item/CS_URS_2023_02/741421821"/>
    <hyperlink ref="F281" r:id="rId32" display="https://podminky.urs.cz/item/CS_URS_2023_02/741421831"/>
    <hyperlink ref="F286" r:id="rId33" display="https://podminky.urs.cz/item/CS_URS_2023_02/742420821"/>
    <hyperlink ref="F290" r:id="rId34" display="https://podminky.urs.cz/item/CS_URS_2023_02/762083122"/>
    <hyperlink ref="F293" r:id="rId35" display="https://podminky.urs.cz/item/CS_URS_2023_02/762341026"/>
    <hyperlink ref="F297" r:id="rId36" display="https://podminky.urs.cz/item/CS_URS_2023_02/762341036"/>
    <hyperlink ref="F300" r:id="rId37" display="https://podminky.urs.cz/item/CS_URS_2023_02/762341210"/>
    <hyperlink ref="F309" r:id="rId38" display="https://podminky.urs.cz/item/CS_URS_2023_02/762341811"/>
    <hyperlink ref="F319" r:id="rId39" display="https://podminky.urs.cz/item/CS_URS_2023_02/762395000"/>
    <hyperlink ref="F322" r:id="rId40" display="https://podminky.urs.cz/item/CS_URS_2023_02/998762102"/>
    <hyperlink ref="F324" r:id="rId41" display="https://podminky.urs.cz/item/CS_URS_2023_02/998762181"/>
    <hyperlink ref="F338" r:id="rId42" display="https://podminky.urs.cz/item/CS_URS_2023_02/764001821"/>
    <hyperlink ref="F343" r:id="rId43" display="https://podminky.urs.cz/item/CS_URS_2023_02/764001871"/>
    <hyperlink ref="F351" r:id="rId44" display="https://podminky.urs.cz/item/CS_URS_2023_02/764001891"/>
    <hyperlink ref="F357" r:id="rId45" display="https://podminky.urs.cz/item/CS_URS_2023_02/764002801"/>
    <hyperlink ref="F364" r:id="rId46" display="https://podminky.urs.cz/item/CS_URS_2023_02/764002812"/>
    <hyperlink ref="F373" r:id="rId47" display="https://podminky.urs.cz/item/CS_URS_2023_02/764002825"/>
    <hyperlink ref="F376" r:id="rId48" display="https://podminky.urs.cz/item/CS_URS_2023_02/764002835"/>
    <hyperlink ref="F379" r:id="rId49" display="https://podminky.urs.cz/item/CS_URS_2023_02/764002841"/>
    <hyperlink ref="F382" r:id="rId50" display="https://podminky.urs.cz/item/CS_URS_2023_02/764002871"/>
    <hyperlink ref="F385" r:id="rId51" display="https://podminky.urs.cz/item/CS_URS_2023_02/764004821"/>
    <hyperlink ref="F390" r:id="rId52" display="https://podminky.urs.cz/item/CS_URS_2023_02/764004831"/>
    <hyperlink ref="F393" r:id="rId53" display="https://podminky.urs.cz/item/CS_URS_2023_02/764011402"/>
    <hyperlink ref="F396" r:id="rId54" display="https://podminky.urs.cz/item/CS_URS_2023_02/764111643"/>
    <hyperlink ref="F406" r:id="rId55" display="https://podminky.urs.cz/item/CS_URS_2023_02/764111645"/>
    <hyperlink ref="F414" r:id="rId56" display="https://podminky.urs.cz/item/CS_URS_2023_02/764211603"/>
    <hyperlink ref="F420" r:id="rId57" display="https://podminky.urs.cz/item/CS_URS_2023_02/764211645"/>
    <hyperlink ref="F426" r:id="rId58" display="https://podminky.urs.cz/item/CS_URS_2023_02/764212606"/>
    <hyperlink ref="F432" r:id="rId59" display="https://podminky.urs.cz/item/CS_URS_2023_02/764212633"/>
    <hyperlink ref="F438" r:id="rId60" display="https://podminky.urs.cz/item/CS_URS_2023_02/764212662"/>
    <hyperlink ref="F445" r:id="rId61" display="https://podminky.urs.cz/item/CS_URS_2023_02/764214606"/>
    <hyperlink ref="F451" r:id="rId62" display="https://podminky.urs.cz/item/CS_URS_2023_02/764311603"/>
    <hyperlink ref="F458" r:id="rId63" display="https://podminky.urs.cz/item/CS_URS_2023_02/764513406"/>
    <hyperlink ref="F462" r:id="rId64" display="https://podminky.urs.cz/item/CS_URS_2023_02/998764102"/>
    <hyperlink ref="F464" r:id="rId65" display="https://podminky.urs.cz/item/CS_URS_2023_02/998764181"/>
    <hyperlink ref="F467" r:id="rId66" display="https://podminky.urs.cz/item/CS_URS_2023_02/765151801"/>
    <hyperlink ref="F481" r:id="rId67" display="https://podminky.urs.cz/item/CS_URS_2023_02/765151811"/>
    <hyperlink ref="F495" r:id="rId68" display="https://podminky.urs.cz/item/CS_URS_2023_02/765191001"/>
    <hyperlink ref="F513" r:id="rId69" display="https://podminky.urs.cz/item/CS_URS_2023_02/765191091"/>
    <hyperlink ref="F528" r:id="rId70" display="https://podminky.urs.cz/item/CS_URS_2023_02/765191901"/>
    <hyperlink ref="F535" r:id="rId71" display="https://podminky.urs.cz/item/CS_URS_2023_02/765191911"/>
    <hyperlink ref="F551" r:id="rId72" display="https://podminky.urs.cz/item/CS_URS_2023_02/013254000"/>
    <hyperlink ref="F554" r:id="rId73" display="https://podminky.urs.cz/item/CS_URS_2023_02/030001000"/>
    <hyperlink ref="F557" r:id="rId74" display="https://podminky.urs.cz/item/CS_URS_2023_02/045002000"/>
    <hyperlink ref="F560" r:id="rId75" display="https://podminky.urs.cz/item/CS_URS_2023_02/063002000"/>
    <hyperlink ref="F563" r:id="rId76" display="https://podminky.urs.cz/item/CS_URS_2023_02/070001000"/>
    <hyperlink ref="F566" r:id="rId77" display="https://podminky.urs.cz/item/CS_URS_2023_02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střech Šluknov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837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2. 8. 2023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Město Šluknov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ROUND((SUM(BE89:BE145)),2)</f>
        <v>0</v>
      </c>
      <c r="G33" s="39"/>
      <c r="H33" s="39"/>
      <c r="I33" s="149">
        <v>0.21</v>
      </c>
      <c r="J33" s="148">
        <f>ROUND(((SUM(BE89:BE145))*I33),2)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ROUND((SUM(BF89:BF145)),2)</f>
        <v>0</v>
      </c>
      <c r="G34" s="39"/>
      <c r="H34" s="39"/>
      <c r="I34" s="149">
        <v>0.15</v>
      </c>
      <c r="J34" s="148">
        <f>ROUND(((SUM(BF89:BF145))*I34),2)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ROUND((SUM(BG89:BG145)),2)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ROUND((SUM(BH89:BH145)),2)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ROUND((SUM(BI89:BI145)),2)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střech Šluknov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02.2 - NN - na bytovém domě č.p.662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Šluknov</v>
      </c>
      <c r="G52" s="41"/>
      <c r="H52" s="41"/>
      <c r="I52" s="33" t="s">
        <v>23</v>
      </c>
      <c r="J52" s="73" t="str">
        <f>IF(J12="","",J12)</f>
        <v>2. 8. 2023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Šluknov</v>
      </c>
      <c r="G54" s="41"/>
      <c r="H54" s="41"/>
      <c r="I54" s="33" t="s">
        <v>31</v>
      </c>
      <c r="J54" s="37" t="str">
        <f>E21</f>
        <v>ProProjekt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Jakub Hon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103</v>
      </c>
      <c r="E62" s="169"/>
      <c r="F62" s="169"/>
      <c r="G62" s="169"/>
      <c r="H62" s="169"/>
      <c r="I62" s="169"/>
      <c r="J62" s="170">
        <f>J96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734</v>
      </c>
      <c r="E63" s="175"/>
      <c r="F63" s="175"/>
      <c r="G63" s="175"/>
      <c r="H63" s="175"/>
      <c r="I63" s="175"/>
      <c r="J63" s="176">
        <f>J97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735</v>
      </c>
      <c r="E64" s="175"/>
      <c r="F64" s="175"/>
      <c r="G64" s="175"/>
      <c r="H64" s="175"/>
      <c r="I64" s="175"/>
      <c r="J64" s="176">
        <f>J99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736</v>
      </c>
      <c r="E65" s="175"/>
      <c r="F65" s="175"/>
      <c r="G65" s="175"/>
      <c r="H65" s="175"/>
      <c r="I65" s="175"/>
      <c r="J65" s="176">
        <f>J101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6"/>
      <c r="C66" s="167"/>
      <c r="D66" s="168" t="s">
        <v>111</v>
      </c>
      <c r="E66" s="169"/>
      <c r="F66" s="169"/>
      <c r="G66" s="169"/>
      <c r="H66" s="169"/>
      <c r="I66" s="169"/>
      <c r="J66" s="170">
        <f>J132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2"/>
      <c r="C67" s="173"/>
      <c r="D67" s="174" t="s">
        <v>112</v>
      </c>
      <c r="E67" s="175"/>
      <c r="F67" s="175"/>
      <c r="G67" s="175"/>
      <c r="H67" s="175"/>
      <c r="I67" s="175"/>
      <c r="J67" s="176">
        <f>J133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116</v>
      </c>
      <c r="E68" s="175"/>
      <c r="F68" s="175"/>
      <c r="G68" s="175"/>
      <c r="H68" s="175"/>
      <c r="I68" s="175"/>
      <c r="J68" s="176">
        <f>J136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117</v>
      </c>
      <c r="E69" s="175"/>
      <c r="F69" s="175"/>
      <c r="G69" s="175"/>
      <c r="H69" s="175"/>
      <c r="I69" s="175"/>
      <c r="J69" s="176">
        <f>J138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118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61" t="str">
        <f>E7</f>
        <v>Rekonstrukce střech Šluknov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93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E9</f>
        <v>SO 02.2 - NN - na bytovém domě č.p.662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F12</f>
        <v>Šluknov</v>
      </c>
      <c r="G83" s="41"/>
      <c r="H83" s="41"/>
      <c r="I83" s="33" t="s">
        <v>23</v>
      </c>
      <c r="J83" s="73" t="str">
        <f>IF(J12="","",J12)</f>
        <v>2. 8. 2023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E15</f>
        <v>Město Šluknov</v>
      </c>
      <c r="G85" s="41"/>
      <c r="H85" s="41"/>
      <c r="I85" s="33" t="s">
        <v>31</v>
      </c>
      <c r="J85" s="37" t="str">
        <f>E21</f>
        <v>ProProjekt s.r.o.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29</v>
      </c>
      <c r="D86" s="41"/>
      <c r="E86" s="41"/>
      <c r="F86" s="28" t="str">
        <f>IF(E18="","",E18)</f>
        <v>Vyplň údaj</v>
      </c>
      <c r="G86" s="41"/>
      <c r="H86" s="41"/>
      <c r="I86" s="33" t="s">
        <v>34</v>
      </c>
      <c r="J86" s="37" t="str">
        <f>E24</f>
        <v>Jakub Hon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78"/>
      <c r="B88" s="179"/>
      <c r="C88" s="180" t="s">
        <v>119</v>
      </c>
      <c r="D88" s="181" t="s">
        <v>57</v>
      </c>
      <c r="E88" s="181" t="s">
        <v>53</v>
      </c>
      <c r="F88" s="181" t="s">
        <v>54</v>
      </c>
      <c r="G88" s="181" t="s">
        <v>120</v>
      </c>
      <c r="H88" s="181" t="s">
        <v>121</v>
      </c>
      <c r="I88" s="181" t="s">
        <v>122</v>
      </c>
      <c r="J88" s="181" t="s">
        <v>97</v>
      </c>
      <c r="K88" s="182" t="s">
        <v>123</v>
      </c>
      <c r="L88" s="183"/>
      <c r="M88" s="93" t="s">
        <v>19</v>
      </c>
      <c r="N88" s="94" t="s">
        <v>42</v>
      </c>
      <c r="O88" s="94" t="s">
        <v>124</v>
      </c>
      <c r="P88" s="94" t="s">
        <v>125</v>
      </c>
      <c r="Q88" s="94" t="s">
        <v>126</v>
      </c>
      <c r="R88" s="94" t="s">
        <v>127</v>
      </c>
      <c r="S88" s="94" t="s">
        <v>128</v>
      </c>
      <c r="T88" s="95" t="s">
        <v>129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9"/>
      <c r="B89" s="40"/>
      <c r="C89" s="100" t="s">
        <v>130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P90+P96+P132</f>
        <v>0</v>
      </c>
      <c r="Q89" s="97"/>
      <c r="R89" s="186">
        <f>R90+R96+R132</f>
        <v>0</v>
      </c>
      <c r="S89" s="97"/>
      <c r="T89" s="187">
        <f>T90+T96+T132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98</v>
      </c>
      <c r="BK89" s="188">
        <f>BK90+BK96+BK132</f>
        <v>0</v>
      </c>
    </row>
    <row r="90" spans="1:63" s="12" customFormat="1" ht="25.9" customHeight="1">
      <c r="A90" s="12"/>
      <c r="B90" s="189"/>
      <c r="C90" s="190"/>
      <c r="D90" s="191" t="s">
        <v>71</v>
      </c>
      <c r="E90" s="192" t="s">
        <v>131</v>
      </c>
      <c r="F90" s="192" t="s">
        <v>132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</f>
        <v>0</v>
      </c>
      <c r="Q90" s="197"/>
      <c r="R90" s="198">
        <f>R91</f>
        <v>0</v>
      </c>
      <c r="S90" s="197"/>
      <c r="T90" s="19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80</v>
      </c>
      <c r="AT90" s="201" t="s">
        <v>71</v>
      </c>
      <c r="AU90" s="201" t="s">
        <v>72</v>
      </c>
      <c r="AY90" s="200" t="s">
        <v>133</v>
      </c>
      <c r="BK90" s="202">
        <f>BK91</f>
        <v>0</v>
      </c>
    </row>
    <row r="91" spans="1:63" s="12" customFormat="1" ht="22.8" customHeight="1">
      <c r="A91" s="12"/>
      <c r="B91" s="189"/>
      <c r="C91" s="190"/>
      <c r="D91" s="191" t="s">
        <v>71</v>
      </c>
      <c r="E91" s="203" t="s">
        <v>134</v>
      </c>
      <c r="F91" s="203" t="s">
        <v>135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SUM(P92:P95)</f>
        <v>0</v>
      </c>
      <c r="Q91" s="197"/>
      <c r="R91" s="198">
        <f>SUM(R92:R95)</f>
        <v>0</v>
      </c>
      <c r="S91" s="197"/>
      <c r="T91" s="199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80</v>
      </c>
      <c r="AY91" s="200" t="s">
        <v>133</v>
      </c>
      <c r="BK91" s="202">
        <f>SUM(BK92:BK95)</f>
        <v>0</v>
      </c>
    </row>
    <row r="92" spans="1:65" s="2" customFormat="1" ht="16.5" customHeight="1">
      <c r="A92" s="39"/>
      <c r="B92" s="40"/>
      <c r="C92" s="205" t="s">
        <v>80</v>
      </c>
      <c r="D92" s="205" t="s">
        <v>136</v>
      </c>
      <c r="E92" s="206" t="s">
        <v>737</v>
      </c>
      <c r="F92" s="207" t="s">
        <v>738</v>
      </c>
      <c r="G92" s="208" t="s">
        <v>275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141</v>
      </c>
      <c r="AT92" s="216" t="s">
        <v>136</v>
      </c>
      <c r="AU92" s="216" t="s">
        <v>82</v>
      </c>
      <c r="AY92" s="18" t="s">
        <v>133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141</v>
      </c>
      <c r="BM92" s="216" t="s">
        <v>82</v>
      </c>
    </row>
    <row r="93" spans="1:65" s="2" customFormat="1" ht="16.5" customHeight="1">
      <c r="A93" s="39"/>
      <c r="B93" s="40"/>
      <c r="C93" s="205" t="s">
        <v>82</v>
      </c>
      <c r="D93" s="205" t="s">
        <v>136</v>
      </c>
      <c r="E93" s="206" t="s">
        <v>739</v>
      </c>
      <c r="F93" s="207" t="s">
        <v>740</v>
      </c>
      <c r="G93" s="208" t="s">
        <v>275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141</v>
      </c>
      <c r="AT93" s="216" t="s">
        <v>136</v>
      </c>
      <c r="AU93" s="216" t="s">
        <v>82</v>
      </c>
      <c r="AY93" s="18" t="s">
        <v>133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141</v>
      </c>
      <c r="BM93" s="216" t="s">
        <v>141</v>
      </c>
    </row>
    <row r="94" spans="1:65" s="2" customFormat="1" ht="16.5" customHeight="1">
      <c r="A94" s="39"/>
      <c r="B94" s="40"/>
      <c r="C94" s="205" t="s">
        <v>157</v>
      </c>
      <c r="D94" s="205" t="s">
        <v>136</v>
      </c>
      <c r="E94" s="206" t="s">
        <v>741</v>
      </c>
      <c r="F94" s="207" t="s">
        <v>742</v>
      </c>
      <c r="G94" s="208" t="s">
        <v>275</v>
      </c>
      <c r="H94" s="209">
        <v>5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141</v>
      </c>
      <c r="AT94" s="216" t="s">
        <v>136</v>
      </c>
      <c r="AU94" s="216" t="s">
        <v>82</v>
      </c>
      <c r="AY94" s="18" t="s">
        <v>133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141</v>
      </c>
      <c r="BM94" s="216" t="s">
        <v>171</v>
      </c>
    </row>
    <row r="95" spans="1:65" s="2" customFormat="1" ht="16.5" customHeight="1">
      <c r="A95" s="39"/>
      <c r="B95" s="40"/>
      <c r="C95" s="205" t="s">
        <v>141</v>
      </c>
      <c r="D95" s="205" t="s">
        <v>136</v>
      </c>
      <c r="E95" s="206" t="s">
        <v>743</v>
      </c>
      <c r="F95" s="207" t="s">
        <v>744</v>
      </c>
      <c r="G95" s="208" t="s">
        <v>179</v>
      </c>
      <c r="H95" s="209">
        <v>5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141</v>
      </c>
      <c r="AT95" s="216" t="s">
        <v>136</v>
      </c>
      <c r="AU95" s="216" t="s">
        <v>82</v>
      </c>
      <c r="AY95" s="18" t="s">
        <v>133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141</v>
      </c>
      <c r="BM95" s="216" t="s">
        <v>183</v>
      </c>
    </row>
    <row r="96" spans="1:63" s="12" customFormat="1" ht="25.9" customHeight="1">
      <c r="A96" s="12"/>
      <c r="B96" s="189"/>
      <c r="C96" s="190"/>
      <c r="D96" s="191" t="s">
        <v>71</v>
      </c>
      <c r="E96" s="192" t="s">
        <v>243</v>
      </c>
      <c r="F96" s="192" t="s">
        <v>244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P97+P99+P101</f>
        <v>0</v>
      </c>
      <c r="Q96" s="197"/>
      <c r="R96" s="198">
        <f>R97+R99+R101</f>
        <v>0</v>
      </c>
      <c r="S96" s="197"/>
      <c r="T96" s="199">
        <f>T97+T99+T101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82</v>
      </c>
      <c r="AT96" s="201" t="s">
        <v>71</v>
      </c>
      <c r="AU96" s="201" t="s">
        <v>72</v>
      </c>
      <c r="AY96" s="200" t="s">
        <v>133</v>
      </c>
      <c r="BK96" s="202">
        <f>BK97+BK99+BK101</f>
        <v>0</v>
      </c>
    </row>
    <row r="97" spans="1:63" s="12" customFormat="1" ht="22.8" customHeight="1">
      <c r="A97" s="12"/>
      <c r="B97" s="189"/>
      <c r="C97" s="190"/>
      <c r="D97" s="191" t="s">
        <v>71</v>
      </c>
      <c r="E97" s="203" t="s">
        <v>745</v>
      </c>
      <c r="F97" s="203" t="s">
        <v>746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P98</f>
        <v>0</v>
      </c>
      <c r="Q97" s="197"/>
      <c r="R97" s="198">
        <f>R98</f>
        <v>0</v>
      </c>
      <c r="S97" s="197"/>
      <c r="T97" s="199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82</v>
      </c>
      <c r="AT97" s="201" t="s">
        <v>71</v>
      </c>
      <c r="AU97" s="201" t="s">
        <v>80</v>
      </c>
      <c r="AY97" s="200" t="s">
        <v>133</v>
      </c>
      <c r="BK97" s="202">
        <f>BK98</f>
        <v>0</v>
      </c>
    </row>
    <row r="98" spans="1:65" s="2" customFormat="1" ht="16.5" customHeight="1">
      <c r="A98" s="39"/>
      <c r="B98" s="40"/>
      <c r="C98" s="205" t="s">
        <v>166</v>
      </c>
      <c r="D98" s="205" t="s">
        <v>136</v>
      </c>
      <c r="E98" s="206" t="s">
        <v>747</v>
      </c>
      <c r="F98" s="207" t="s">
        <v>748</v>
      </c>
      <c r="G98" s="208" t="s">
        <v>275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153</v>
      </c>
      <c r="AT98" s="216" t="s">
        <v>136</v>
      </c>
      <c r="AU98" s="216" t="s">
        <v>82</v>
      </c>
      <c r="AY98" s="18" t="s">
        <v>133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153</v>
      </c>
      <c r="BM98" s="216" t="s">
        <v>193</v>
      </c>
    </row>
    <row r="99" spans="1:63" s="12" customFormat="1" ht="22.8" customHeight="1">
      <c r="A99" s="12"/>
      <c r="B99" s="189"/>
      <c r="C99" s="190"/>
      <c r="D99" s="191" t="s">
        <v>71</v>
      </c>
      <c r="E99" s="203" t="s">
        <v>385</v>
      </c>
      <c r="F99" s="203" t="s">
        <v>749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P100</f>
        <v>0</v>
      </c>
      <c r="Q99" s="197"/>
      <c r="R99" s="198">
        <f>R100</f>
        <v>0</v>
      </c>
      <c r="S99" s="197"/>
      <c r="T99" s="199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82</v>
      </c>
      <c r="AT99" s="201" t="s">
        <v>71</v>
      </c>
      <c r="AU99" s="201" t="s">
        <v>80</v>
      </c>
      <c r="AY99" s="200" t="s">
        <v>133</v>
      </c>
      <c r="BK99" s="202">
        <f>BK100</f>
        <v>0</v>
      </c>
    </row>
    <row r="100" spans="1:65" s="2" customFormat="1" ht="16.5" customHeight="1">
      <c r="A100" s="39"/>
      <c r="B100" s="40"/>
      <c r="C100" s="205" t="s">
        <v>171</v>
      </c>
      <c r="D100" s="205" t="s">
        <v>136</v>
      </c>
      <c r="E100" s="206" t="s">
        <v>750</v>
      </c>
      <c r="F100" s="207" t="s">
        <v>751</v>
      </c>
      <c r="G100" s="208" t="s">
        <v>752</v>
      </c>
      <c r="H100" s="209">
        <v>4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153</v>
      </c>
      <c r="AT100" s="216" t="s">
        <v>136</v>
      </c>
      <c r="AU100" s="216" t="s">
        <v>82</v>
      </c>
      <c r="AY100" s="18" t="s">
        <v>133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153</v>
      </c>
      <c r="BM100" s="216" t="s">
        <v>221</v>
      </c>
    </row>
    <row r="101" spans="1:63" s="12" customFormat="1" ht="22.8" customHeight="1">
      <c r="A101" s="12"/>
      <c r="B101" s="189"/>
      <c r="C101" s="190"/>
      <c r="D101" s="191" t="s">
        <v>71</v>
      </c>
      <c r="E101" s="203" t="s">
        <v>753</v>
      </c>
      <c r="F101" s="203" t="s">
        <v>754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SUM(P102:P131)</f>
        <v>0</v>
      </c>
      <c r="Q101" s="197"/>
      <c r="R101" s="198">
        <f>SUM(R102:R131)</f>
        <v>0</v>
      </c>
      <c r="S101" s="197"/>
      <c r="T101" s="199">
        <f>SUM(T102:T131)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82</v>
      </c>
      <c r="AT101" s="201" t="s">
        <v>71</v>
      </c>
      <c r="AU101" s="201" t="s">
        <v>80</v>
      </c>
      <c r="AY101" s="200" t="s">
        <v>133</v>
      </c>
      <c r="BK101" s="202">
        <f>SUM(BK102:BK131)</f>
        <v>0</v>
      </c>
    </row>
    <row r="102" spans="1:65" s="2" customFormat="1" ht="16.5" customHeight="1">
      <c r="A102" s="39"/>
      <c r="B102" s="40"/>
      <c r="C102" s="205" t="s">
        <v>176</v>
      </c>
      <c r="D102" s="205" t="s">
        <v>136</v>
      </c>
      <c r="E102" s="206" t="s">
        <v>755</v>
      </c>
      <c r="F102" s="207" t="s">
        <v>756</v>
      </c>
      <c r="G102" s="208" t="s">
        <v>179</v>
      </c>
      <c r="H102" s="209">
        <v>25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153</v>
      </c>
      <c r="AT102" s="216" t="s">
        <v>136</v>
      </c>
      <c r="AU102" s="216" t="s">
        <v>82</v>
      </c>
      <c r="AY102" s="18" t="s">
        <v>133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153</v>
      </c>
      <c r="BM102" s="216" t="s">
        <v>232</v>
      </c>
    </row>
    <row r="103" spans="1:65" s="2" customFormat="1" ht="16.5" customHeight="1">
      <c r="A103" s="39"/>
      <c r="B103" s="40"/>
      <c r="C103" s="257" t="s">
        <v>183</v>
      </c>
      <c r="D103" s="257" t="s">
        <v>266</v>
      </c>
      <c r="E103" s="258" t="s">
        <v>757</v>
      </c>
      <c r="F103" s="259" t="s">
        <v>756</v>
      </c>
      <c r="G103" s="260" t="s">
        <v>179</v>
      </c>
      <c r="H103" s="261">
        <v>25</v>
      </c>
      <c r="I103" s="262"/>
      <c r="J103" s="263">
        <f>ROUND(I103*H103,2)</f>
        <v>0</v>
      </c>
      <c r="K103" s="259" t="s">
        <v>19</v>
      </c>
      <c r="L103" s="264"/>
      <c r="M103" s="265" t="s">
        <v>19</v>
      </c>
      <c r="N103" s="266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269</v>
      </c>
      <c r="AT103" s="216" t="s">
        <v>266</v>
      </c>
      <c r="AU103" s="216" t="s">
        <v>82</v>
      </c>
      <c r="AY103" s="18" t="s">
        <v>133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153</v>
      </c>
      <c r="BM103" s="216" t="s">
        <v>153</v>
      </c>
    </row>
    <row r="104" spans="1:65" s="2" customFormat="1" ht="16.5" customHeight="1">
      <c r="A104" s="39"/>
      <c r="B104" s="40"/>
      <c r="C104" s="205" t="s">
        <v>134</v>
      </c>
      <c r="D104" s="205" t="s">
        <v>136</v>
      </c>
      <c r="E104" s="206" t="s">
        <v>758</v>
      </c>
      <c r="F104" s="207" t="s">
        <v>759</v>
      </c>
      <c r="G104" s="208" t="s">
        <v>760</v>
      </c>
      <c r="H104" s="209">
        <v>85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153</v>
      </c>
      <c r="AT104" s="216" t="s">
        <v>136</v>
      </c>
      <c r="AU104" s="216" t="s">
        <v>82</v>
      </c>
      <c r="AY104" s="18" t="s">
        <v>133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153</v>
      </c>
      <c r="BM104" s="216" t="s">
        <v>258</v>
      </c>
    </row>
    <row r="105" spans="1:65" s="2" customFormat="1" ht="16.5" customHeight="1">
      <c r="A105" s="39"/>
      <c r="B105" s="40"/>
      <c r="C105" s="257" t="s">
        <v>193</v>
      </c>
      <c r="D105" s="257" t="s">
        <v>266</v>
      </c>
      <c r="E105" s="258" t="s">
        <v>761</v>
      </c>
      <c r="F105" s="259" t="s">
        <v>762</v>
      </c>
      <c r="G105" s="260" t="s">
        <v>760</v>
      </c>
      <c r="H105" s="261">
        <v>10</v>
      </c>
      <c r="I105" s="262"/>
      <c r="J105" s="263">
        <f>ROUND(I105*H105,2)</f>
        <v>0</v>
      </c>
      <c r="K105" s="259" t="s">
        <v>19</v>
      </c>
      <c r="L105" s="264"/>
      <c r="M105" s="265" t="s">
        <v>19</v>
      </c>
      <c r="N105" s="266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269</v>
      </c>
      <c r="AT105" s="216" t="s">
        <v>266</v>
      </c>
      <c r="AU105" s="216" t="s">
        <v>82</v>
      </c>
      <c r="AY105" s="18" t="s">
        <v>133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153</v>
      </c>
      <c r="BM105" s="216" t="s">
        <v>272</v>
      </c>
    </row>
    <row r="106" spans="1:65" s="2" customFormat="1" ht="16.5" customHeight="1">
      <c r="A106" s="39"/>
      <c r="B106" s="40"/>
      <c r="C106" s="257" t="s">
        <v>215</v>
      </c>
      <c r="D106" s="257" t="s">
        <v>266</v>
      </c>
      <c r="E106" s="258" t="s">
        <v>763</v>
      </c>
      <c r="F106" s="259" t="s">
        <v>764</v>
      </c>
      <c r="G106" s="260" t="s">
        <v>760</v>
      </c>
      <c r="H106" s="261">
        <v>5</v>
      </c>
      <c r="I106" s="262"/>
      <c r="J106" s="263">
        <f>ROUND(I106*H106,2)</f>
        <v>0</v>
      </c>
      <c r="K106" s="259" t="s">
        <v>19</v>
      </c>
      <c r="L106" s="264"/>
      <c r="M106" s="265" t="s">
        <v>19</v>
      </c>
      <c r="N106" s="266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269</v>
      </c>
      <c r="AT106" s="216" t="s">
        <v>266</v>
      </c>
      <c r="AU106" s="216" t="s">
        <v>82</v>
      </c>
      <c r="AY106" s="18" t="s">
        <v>133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153</v>
      </c>
      <c r="BM106" s="216" t="s">
        <v>281</v>
      </c>
    </row>
    <row r="107" spans="1:65" s="2" customFormat="1" ht="16.5" customHeight="1">
      <c r="A107" s="39"/>
      <c r="B107" s="40"/>
      <c r="C107" s="257" t="s">
        <v>221</v>
      </c>
      <c r="D107" s="257" t="s">
        <v>266</v>
      </c>
      <c r="E107" s="258" t="s">
        <v>765</v>
      </c>
      <c r="F107" s="259" t="s">
        <v>766</v>
      </c>
      <c r="G107" s="260" t="s">
        <v>760</v>
      </c>
      <c r="H107" s="261">
        <v>5</v>
      </c>
      <c r="I107" s="262"/>
      <c r="J107" s="263">
        <f>ROUND(I107*H107,2)</f>
        <v>0</v>
      </c>
      <c r="K107" s="259" t="s">
        <v>19</v>
      </c>
      <c r="L107" s="264"/>
      <c r="M107" s="265" t="s">
        <v>19</v>
      </c>
      <c r="N107" s="266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269</v>
      </c>
      <c r="AT107" s="216" t="s">
        <v>266</v>
      </c>
      <c r="AU107" s="216" t="s">
        <v>82</v>
      </c>
      <c r="AY107" s="18" t="s">
        <v>133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153</v>
      </c>
      <c r="BM107" s="216" t="s">
        <v>290</v>
      </c>
    </row>
    <row r="108" spans="1:65" s="2" customFormat="1" ht="16.5" customHeight="1">
      <c r="A108" s="39"/>
      <c r="B108" s="40"/>
      <c r="C108" s="257" t="s">
        <v>226</v>
      </c>
      <c r="D108" s="257" t="s">
        <v>266</v>
      </c>
      <c r="E108" s="258" t="s">
        <v>767</v>
      </c>
      <c r="F108" s="259" t="s">
        <v>768</v>
      </c>
      <c r="G108" s="260" t="s">
        <v>760</v>
      </c>
      <c r="H108" s="261">
        <v>5</v>
      </c>
      <c r="I108" s="262"/>
      <c r="J108" s="263">
        <f>ROUND(I108*H108,2)</f>
        <v>0</v>
      </c>
      <c r="K108" s="259" t="s">
        <v>19</v>
      </c>
      <c r="L108" s="264"/>
      <c r="M108" s="265" t="s">
        <v>19</v>
      </c>
      <c r="N108" s="266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269</v>
      </c>
      <c r="AT108" s="216" t="s">
        <v>266</v>
      </c>
      <c r="AU108" s="216" t="s">
        <v>82</v>
      </c>
      <c r="AY108" s="18" t="s">
        <v>133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153</v>
      </c>
      <c r="BM108" s="216" t="s">
        <v>308</v>
      </c>
    </row>
    <row r="109" spans="1:65" s="2" customFormat="1" ht="16.5" customHeight="1">
      <c r="A109" s="39"/>
      <c r="B109" s="40"/>
      <c r="C109" s="257" t="s">
        <v>232</v>
      </c>
      <c r="D109" s="257" t="s">
        <v>266</v>
      </c>
      <c r="E109" s="258" t="s">
        <v>769</v>
      </c>
      <c r="F109" s="259" t="s">
        <v>770</v>
      </c>
      <c r="G109" s="260" t="s">
        <v>760</v>
      </c>
      <c r="H109" s="261">
        <v>18</v>
      </c>
      <c r="I109" s="262"/>
      <c r="J109" s="263">
        <f>ROUND(I109*H109,2)</f>
        <v>0</v>
      </c>
      <c r="K109" s="259" t="s">
        <v>19</v>
      </c>
      <c r="L109" s="264"/>
      <c r="M109" s="265" t="s">
        <v>19</v>
      </c>
      <c r="N109" s="266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269</v>
      </c>
      <c r="AT109" s="216" t="s">
        <v>266</v>
      </c>
      <c r="AU109" s="216" t="s">
        <v>82</v>
      </c>
      <c r="AY109" s="18" t="s">
        <v>133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153</v>
      </c>
      <c r="BM109" s="216" t="s">
        <v>321</v>
      </c>
    </row>
    <row r="110" spans="1:65" s="2" customFormat="1" ht="16.5" customHeight="1">
      <c r="A110" s="39"/>
      <c r="B110" s="40"/>
      <c r="C110" s="257" t="s">
        <v>8</v>
      </c>
      <c r="D110" s="257" t="s">
        <v>266</v>
      </c>
      <c r="E110" s="258" t="s">
        <v>771</v>
      </c>
      <c r="F110" s="259" t="s">
        <v>772</v>
      </c>
      <c r="G110" s="260" t="s">
        <v>760</v>
      </c>
      <c r="H110" s="261">
        <v>10</v>
      </c>
      <c r="I110" s="262"/>
      <c r="J110" s="263">
        <f>ROUND(I110*H110,2)</f>
        <v>0</v>
      </c>
      <c r="K110" s="259" t="s">
        <v>19</v>
      </c>
      <c r="L110" s="264"/>
      <c r="M110" s="265" t="s">
        <v>19</v>
      </c>
      <c r="N110" s="266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269</v>
      </c>
      <c r="AT110" s="216" t="s">
        <v>266</v>
      </c>
      <c r="AU110" s="216" t="s">
        <v>82</v>
      </c>
      <c r="AY110" s="18" t="s">
        <v>133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153</v>
      </c>
      <c r="BM110" s="216" t="s">
        <v>335</v>
      </c>
    </row>
    <row r="111" spans="1:65" s="2" customFormat="1" ht="16.5" customHeight="1">
      <c r="A111" s="39"/>
      <c r="B111" s="40"/>
      <c r="C111" s="257" t="s">
        <v>153</v>
      </c>
      <c r="D111" s="257" t="s">
        <v>266</v>
      </c>
      <c r="E111" s="258" t="s">
        <v>773</v>
      </c>
      <c r="F111" s="259" t="s">
        <v>774</v>
      </c>
      <c r="G111" s="260" t="s">
        <v>760</v>
      </c>
      <c r="H111" s="261">
        <v>32</v>
      </c>
      <c r="I111" s="262"/>
      <c r="J111" s="263">
        <f>ROUND(I111*H111,2)</f>
        <v>0</v>
      </c>
      <c r="K111" s="259" t="s">
        <v>19</v>
      </c>
      <c r="L111" s="264"/>
      <c r="M111" s="265" t="s">
        <v>19</v>
      </c>
      <c r="N111" s="266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269</v>
      </c>
      <c r="AT111" s="216" t="s">
        <v>266</v>
      </c>
      <c r="AU111" s="216" t="s">
        <v>82</v>
      </c>
      <c r="AY111" s="18" t="s">
        <v>133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153</v>
      </c>
      <c r="BM111" s="216" t="s">
        <v>269</v>
      </c>
    </row>
    <row r="112" spans="1:65" s="2" customFormat="1" ht="16.5" customHeight="1">
      <c r="A112" s="39"/>
      <c r="B112" s="40"/>
      <c r="C112" s="205" t="s">
        <v>252</v>
      </c>
      <c r="D112" s="205" t="s">
        <v>136</v>
      </c>
      <c r="E112" s="206" t="s">
        <v>775</v>
      </c>
      <c r="F112" s="207" t="s">
        <v>776</v>
      </c>
      <c r="G112" s="208" t="s">
        <v>760</v>
      </c>
      <c r="H112" s="209">
        <v>4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153</v>
      </c>
      <c r="AT112" s="216" t="s">
        <v>136</v>
      </c>
      <c r="AU112" s="216" t="s">
        <v>82</v>
      </c>
      <c r="AY112" s="18" t="s">
        <v>133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153</v>
      </c>
      <c r="BM112" s="216" t="s">
        <v>353</v>
      </c>
    </row>
    <row r="113" spans="1:65" s="2" customFormat="1" ht="16.5" customHeight="1">
      <c r="A113" s="39"/>
      <c r="B113" s="40"/>
      <c r="C113" s="257" t="s">
        <v>258</v>
      </c>
      <c r="D113" s="257" t="s">
        <v>266</v>
      </c>
      <c r="E113" s="258" t="s">
        <v>777</v>
      </c>
      <c r="F113" s="259" t="s">
        <v>776</v>
      </c>
      <c r="G113" s="260" t="s">
        <v>760</v>
      </c>
      <c r="H113" s="261">
        <v>4</v>
      </c>
      <c r="I113" s="262"/>
      <c r="J113" s="263">
        <f>ROUND(I113*H113,2)</f>
        <v>0</v>
      </c>
      <c r="K113" s="259" t="s">
        <v>19</v>
      </c>
      <c r="L113" s="264"/>
      <c r="M113" s="265" t="s">
        <v>19</v>
      </c>
      <c r="N113" s="266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269</v>
      </c>
      <c r="AT113" s="216" t="s">
        <v>266</v>
      </c>
      <c r="AU113" s="216" t="s">
        <v>82</v>
      </c>
      <c r="AY113" s="18" t="s">
        <v>133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153</v>
      </c>
      <c r="BM113" s="216" t="s">
        <v>365</v>
      </c>
    </row>
    <row r="114" spans="1:65" s="2" customFormat="1" ht="16.5" customHeight="1">
      <c r="A114" s="39"/>
      <c r="B114" s="40"/>
      <c r="C114" s="205" t="s">
        <v>265</v>
      </c>
      <c r="D114" s="205" t="s">
        <v>136</v>
      </c>
      <c r="E114" s="206" t="s">
        <v>778</v>
      </c>
      <c r="F114" s="207" t="s">
        <v>779</v>
      </c>
      <c r="G114" s="208" t="s">
        <v>179</v>
      </c>
      <c r="H114" s="209">
        <v>230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153</v>
      </c>
      <c r="AT114" s="216" t="s">
        <v>136</v>
      </c>
      <c r="AU114" s="216" t="s">
        <v>82</v>
      </c>
      <c r="AY114" s="18" t="s">
        <v>133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153</v>
      </c>
      <c r="BM114" s="216" t="s">
        <v>378</v>
      </c>
    </row>
    <row r="115" spans="1:65" s="2" customFormat="1" ht="16.5" customHeight="1">
      <c r="A115" s="39"/>
      <c r="B115" s="40"/>
      <c r="C115" s="257" t="s">
        <v>272</v>
      </c>
      <c r="D115" s="257" t="s">
        <v>266</v>
      </c>
      <c r="E115" s="258" t="s">
        <v>780</v>
      </c>
      <c r="F115" s="259" t="s">
        <v>781</v>
      </c>
      <c r="G115" s="260" t="s">
        <v>179</v>
      </c>
      <c r="H115" s="261">
        <v>230</v>
      </c>
      <c r="I115" s="262"/>
      <c r="J115" s="263">
        <f>ROUND(I115*H115,2)</f>
        <v>0</v>
      </c>
      <c r="K115" s="259" t="s">
        <v>19</v>
      </c>
      <c r="L115" s="264"/>
      <c r="M115" s="265" t="s">
        <v>19</v>
      </c>
      <c r="N115" s="266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269</v>
      </c>
      <c r="AT115" s="216" t="s">
        <v>266</v>
      </c>
      <c r="AU115" s="216" t="s">
        <v>82</v>
      </c>
      <c r="AY115" s="18" t="s">
        <v>133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153</v>
      </c>
      <c r="BM115" s="216" t="s">
        <v>394</v>
      </c>
    </row>
    <row r="116" spans="1:65" s="2" customFormat="1" ht="16.5" customHeight="1">
      <c r="A116" s="39"/>
      <c r="B116" s="40"/>
      <c r="C116" s="205" t="s">
        <v>7</v>
      </c>
      <c r="D116" s="205" t="s">
        <v>136</v>
      </c>
      <c r="E116" s="206" t="s">
        <v>782</v>
      </c>
      <c r="F116" s="207" t="s">
        <v>783</v>
      </c>
      <c r="G116" s="208" t="s">
        <v>179</v>
      </c>
      <c r="H116" s="209">
        <v>10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153</v>
      </c>
      <c r="AT116" s="216" t="s">
        <v>136</v>
      </c>
      <c r="AU116" s="216" t="s">
        <v>82</v>
      </c>
      <c r="AY116" s="18" t="s">
        <v>133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153</v>
      </c>
      <c r="BM116" s="216" t="s">
        <v>407</v>
      </c>
    </row>
    <row r="117" spans="1:65" s="2" customFormat="1" ht="16.5" customHeight="1">
      <c r="A117" s="39"/>
      <c r="B117" s="40"/>
      <c r="C117" s="257" t="s">
        <v>281</v>
      </c>
      <c r="D117" s="257" t="s">
        <v>266</v>
      </c>
      <c r="E117" s="258" t="s">
        <v>784</v>
      </c>
      <c r="F117" s="259" t="s">
        <v>785</v>
      </c>
      <c r="G117" s="260" t="s">
        <v>179</v>
      </c>
      <c r="H117" s="261">
        <v>10</v>
      </c>
      <c r="I117" s="262"/>
      <c r="J117" s="263">
        <f>ROUND(I117*H117,2)</f>
        <v>0</v>
      </c>
      <c r="K117" s="259" t="s">
        <v>19</v>
      </c>
      <c r="L117" s="264"/>
      <c r="M117" s="265" t="s">
        <v>19</v>
      </c>
      <c r="N117" s="266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269</v>
      </c>
      <c r="AT117" s="216" t="s">
        <v>266</v>
      </c>
      <c r="AU117" s="216" t="s">
        <v>82</v>
      </c>
      <c r="AY117" s="18" t="s">
        <v>133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153</v>
      </c>
      <c r="BM117" s="216" t="s">
        <v>421</v>
      </c>
    </row>
    <row r="118" spans="1:65" s="2" customFormat="1" ht="16.5" customHeight="1">
      <c r="A118" s="39"/>
      <c r="B118" s="40"/>
      <c r="C118" s="205" t="s">
        <v>286</v>
      </c>
      <c r="D118" s="205" t="s">
        <v>136</v>
      </c>
      <c r="E118" s="206" t="s">
        <v>786</v>
      </c>
      <c r="F118" s="207" t="s">
        <v>787</v>
      </c>
      <c r="G118" s="208" t="s">
        <v>760</v>
      </c>
      <c r="H118" s="209">
        <v>5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153</v>
      </c>
      <c r="AT118" s="216" t="s">
        <v>136</v>
      </c>
      <c r="AU118" s="216" t="s">
        <v>82</v>
      </c>
      <c r="AY118" s="18" t="s">
        <v>133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153</v>
      </c>
      <c r="BM118" s="216" t="s">
        <v>432</v>
      </c>
    </row>
    <row r="119" spans="1:65" s="2" customFormat="1" ht="16.5" customHeight="1">
      <c r="A119" s="39"/>
      <c r="B119" s="40"/>
      <c r="C119" s="257" t="s">
        <v>290</v>
      </c>
      <c r="D119" s="257" t="s">
        <v>266</v>
      </c>
      <c r="E119" s="258" t="s">
        <v>788</v>
      </c>
      <c r="F119" s="259" t="s">
        <v>789</v>
      </c>
      <c r="G119" s="260" t="s">
        <v>760</v>
      </c>
      <c r="H119" s="261">
        <v>5</v>
      </c>
      <c r="I119" s="262"/>
      <c r="J119" s="263">
        <f>ROUND(I119*H119,2)</f>
        <v>0</v>
      </c>
      <c r="K119" s="259" t="s">
        <v>19</v>
      </c>
      <c r="L119" s="264"/>
      <c r="M119" s="265" t="s">
        <v>19</v>
      </c>
      <c r="N119" s="266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269</v>
      </c>
      <c r="AT119" s="216" t="s">
        <v>266</v>
      </c>
      <c r="AU119" s="216" t="s">
        <v>82</v>
      </c>
      <c r="AY119" s="18" t="s">
        <v>133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153</v>
      </c>
      <c r="BM119" s="216" t="s">
        <v>442</v>
      </c>
    </row>
    <row r="120" spans="1:65" s="2" customFormat="1" ht="16.5" customHeight="1">
      <c r="A120" s="39"/>
      <c r="B120" s="40"/>
      <c r="C120" s="205" t="s">
        <v>299</v>
      </c>
      <c r="D120" s="205" t="s">
        <v>136</v>
      </c>
      <c r="E120" s="206" t="s">
        <v>790</v>
      </c>
      <c r="F120" s="207" t="s">
        <v>791</v>
      </c>
      <c r="G120" s="208" t="s">
        <v>792</v>
      </c>
      <c r="H120" s="209">
        <v>5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153</v>
      </c>
      <c r="AT120" s="216" t="s">
        <v>136</v>
      </c>
      <c r="AU120" s="216" t="s">
        <v>82</v>
      </c>
      <c r="AY120" s="18" t="s">
        <v>133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153</v>
      </c>
      <c r="BM120" s="216" t="s">
        <v>453</v>
      </c>
    </row>
    <row r="121" spans="1:65" s="2" customFormat="1" ht="16.5" customHeight="1">
      <c r="A121" s="39"/>
      <c r="B121" s="40"/>
      <c r="C121" s="257" t="s">
        <v>308</v>
      </c>
      <c r="D121" s="257" t="s">
        <v>266</v>
      </c>
      <c r="E121" s="258" t="s">
        <v>793</v>
      </c>
      <c r="F121" s="259" t="s">
        <v>794</v>
      </c>
      <c r="G121" s="260" t="s">
        <v>792</v>
      </c>
      <c r="H121" s="261">
        <v>5</v>
      </c>
      <c r="I121" s="262"/>
      <c r="J121" s="263">
        <f>ROUND(I121*H121,2)</f>
        <v>0</v>
      </c>
      <c r="K121" s="259" t="s">
        <v>19</v>
      </c>
      <c r="L121" s="264"/>
      <c r="M121" s="265" t="s">
        <v>19</v>
      </c>
      <c r="N121" s="266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269</v>
      </c>
      <c r="AT121" s="216" t="s">
        <v>266</v>
      </c>
      <c r="AU121" s="216" t="s">
        <v>82</v>
      </c>
      <c r="AY121" s="18" t="s">
        <v>133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153</v>
      </c>
      <c r="BM121" s="216" t="s">
        <v>464</v>
      </c>
    </row>
    <row r="122" spans="1:65" s="2" customFormat="1" ht="16.5" customHeight="1">
      <c r="A122" s="39"/>
      <c r="B122" s="40"/>
      <c r="C122" s="205" t="s">
        <v>314</v>
      </c>
      <c r="D122" s="205" t="s">
        <v>136</v>
      </c>
      <c r="E122" s="206" t="s">
        <v>795</v>
      </c>
      <c r="F122" s="207" t="s">
        <v>796</v>
      </c>
      <c r="G122" s="208" t="s">
        <v>760</v>
      </c>
      <c r="H122" s="209">
        <v>91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153</v>
      </c>
      <c r="AT122" s="216" t="s">
        <v>136</v>
      </c>
      <c r="AU122" s="216" t="s">
        <v>82</v>
      </c>
      <c r="AY122" s="18" t="s">
        <v>133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153</v>
      </c>
      <c r="BM122" s="216" t="s">
        <v>481</v>
      </c>
    </row>
    <row r="123" spans="1:65" s="2" customFormat="1" ht="16.5" customHeight="1">
      <c r="A123" s="39"/>
      <c r="B123" s="40"/>
      <c r="C123" s="257" t="s">
        <v>321</v>
      </c>
      <c r="D123" s="257" t="s">
        <v>266</v>
      </c>
      <c r="E123" s="258" t="s">
        <v>797</v>
      </c>
      <c r="F123" s="259" t="s">
        <v>796</v>
      </c>
      <c r="G123" s="260" t="s">
        <v>760</v>
      </c>
      <c r="H123" s="261">
        <v>91</v>
      </c>
      <c r="I123" s="262"/>
      <c r="J123" s="263">
        <f>ROUND(I123*H123,2)</f>
        <v>0</v>
      </c>
      <c r="K123" s="259" t="s">
        <v>19</v>
      </c>
      <c r="L123" s="264"/>
      <c r="M123" s="265" t="s">
        <v>19</v>
      </c>
      <c r="N123" s="266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269</v>
      </c>
      <c r="AT123" s="216" t="s">
        <v>266</v>
      </c>
      <c r="AU123" s="216" t="s">
        <v>82</v>
      </c>
      <c r="AY123" s="18" t="s">
        <v>133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153</v>
      </c>
      <c r="BM123" s="216" t="s">
        <v>498</v>
      </c>
    </row>
    <row r="124" spans="1:65" s="2" customFormat="1" ht="16.5" customHeight="1">
      <c r="A124" s="39"/>
      <c r="B124" s="40"/>
      <c r="C124" s="205" t="s">
        <v>328</v>
      </c>
      <c r="D124" s="205" t="s">
        <v>136</v>
      </c>
      <c r="E124" s="206" t="s">
        <v>798</v>
      </c>
      <c r="F124" s="207" t="s">
        <v>799</v>
      </c>
      <c r="G124" s="208" t="s">
        <v>760</v>
      </c>
      <c r="H124" s="209">
        <v>15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153</v>
      </c>
      <c r="AT124" s="216" t="s">
        <v>136</v>
      </c>
      <c r="AU124" s="216" t="s">
        <v>82</v>
      </c>
      <c r="AY124" s="18" t="s">
        <v>133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153</v>
      </c>
      <c r="BM124" s="216" t="s">
        <v>511</v>
      </c>
    </row>
    <row r="125" spans="1:65" s="2" customFormat="1" ht="16.5" customHeight="1">
      <c r="A125" s="39"/>
      <c r="B125" s="40"/>
      <c r="C125" s="257" t="s">
        <v>335</v>
      </c>
      <c r="D125" s="257" t="s">
        <v>266</v>
      </c>
      <c r="E125" s="258" t="s">
        <v>800</v>
      </c>
      <c r="F125" s="259" t="s">
        <v>801</v>
      </c>
      <c r="G125" s="260" t="s">
        <v>760</v>
      </c>
      <c r="H125" s="261">
        <v>15</v>
      </c>
      <c r="I125" s="262"/>
      <c r="J125" s="263">
        <f>ROUND(I125*H125,2)</f>
        <v>0</v>
      </c>
      <c r="K125" s="259" t="s">
        <v>19</v>
      </c>
      <c r="L125" s="264"/>
      <c r="M125" s="265" t="s">
        <v>19</v>
      </c>
      <c r="N125" s="266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269</v>
      </c>
      <c r="AT125" s="216" t="s">
        <v>266</v>
      </c>
      <c r="AU125" s="216" t="s">
        <v>82</v>
      </c>
      <c r="AY125" s="18" t="s">
        <v>133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153</v>
      </c>
      <c r="BM125" s="216" t="s">
        <v>521</v>
      </c>
    </row>
    <row r="126" spans="1:65" s="2" customFormat="1" ht="16.5" customHeight="1">
      <c r="A126" s="39"/>
      <c r="B126" s="40"/>
      <c r="C126" s="205" t="s">
        <v>339</v>
      </c>
      <c r="D126" s="205" t="s">
        <v>136</v>
      </c>
      <c r="E126" s="206" t="s">
        <v>802</v>
      </c>
      <c r="F126" s="207" t="s">
        <v>803</v>
      </c>
      <c r="G126" s="208" t="s">
        <v>760</v>
      </c>
      <c r="H126" s="209">
        <v>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153</v>
      </c>
      <c r="AT126" s="216" t="s">
        <v>136</v>
      </c>
      <c r="AU126" s="216" t="s">
        <v>82</v>
      </c>
      <c r="AY126" s="18" t="s">
        <v>133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153</v>
      </c>
      <c r="BM126" s="216" t="s">
        <v>533</v>
      </c>
    </row>
    <row r="127" spans="1:65" s="2" customFormat="1" ht="16.5" customHeight="1">
      <c r="A127" s="39"/>
      <c r="B127" s="40"/>
      <c r="C127" s="257" t="s">
        <v>269</v>
      </c>
      <c r="D127" s="257" t="s">
        <v>266</v>
      </c>
      <c r="E127" s="258" t="s">
        <v>804</v>
      </c>
      <c r="F127" s="259" t="s">
        <v>805</v>
      </c>
      <c r="G127" s="260" t="s">
        <v>760</v>
      </c>
      <c r="H127" s="261">
        <v>1</v>
      </c>
      <c r="I127" s="262"/>
      <c r="J127" s="263">
        <f>ROUND(I127*H127,2)</f>
        <v>0</v>
      </c>
      <c r="K127" s="259" t="s">
        <v>19</v>
      </c>
      <c r="L127" s="264"/>
      <c r="M127" s="265" t="s">
        <v>19</v>
      </c>
      <c r="N127" s="266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269</v>
      </c>
      <c r="AT127" s="216" t="s">
        <v>266</v>
      </c>
      <c r="AU127" s="216" t="s">
        <v>82</v>
      </c>
      <c r="AY127" s="18" t="s">
        <v>133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153</v>
      </c>
      <c r="BM127" s="216" t="s">
        <v>546</v>
      </c>
    </row>
    <row r="128" spans="1:65" s="2" customFormat="1" ht="16.5" customHeight="1">
      <c r="A128" s="39"/>
      <c r="B128" s="40"/>
      <c r="C128" s="205" t="s">
        <v>348</v>
      </c>
      <c r="D128" s="205" t="s">
        <v>136</v>
      </c>
      <c r="E128" s="206" t="s">
        <v>806</v>
      </c>
      <c r="F128" s="207" t="s">
        <v>807</v>
      </c>
      <c r="G128" s="208" t="s">
        <v>760</v>
      </c>
      <c r="H128" s="209">
        <v>8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153</v>
      </c>
      <c r="AT128" s="216" t="s">
        <v>136</v>
      </c>
      <c r="AU128" s="216" t="s">
        <v>82</v>
      </c>
      <c r="AY128" s="18" t="s">
        <v>133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153</v>
      </c>
      <c r="BM128" s="216" t="s">
        <v>558</v>
      </c>
    </row>
    <row r="129" spans="1:65" s="2" customFormat="1" ht="16.5" customHeight="1">
      <c r="A129" s="39"/>
      <c r="B129" s="40"/>
      <c r="C129" s="257" t="s">
        <v>353</v>
      </c>
      <c r="D129" s="257" t="s">
        <v>266</v>
      </c>
      <c r="E129" s="258" t="s">
        <v>808</v>
      </c>
      <c r="F129" s="259" t="s">
        <v>809</v>
      </c>
      <c r="G129" s="260" t="s">
        <v>760</v>
      </c>
      <c r="H129" s="261">
        <v>8</v>
      </c>
      <c r="I129" s="262"/>
      <c r="J129" s="263">
        <f>ROUND(I129*H129,2)</f>
        <v>0</v>
      </c>
      <c r="K129" s="259" t="s">
        <v>19</v>
      </c>
      <c r="L129" s="264"/>
      <c r="M129" s="265" t="s">
        <v>19</v>
      </c>
      <c r="N129" s="266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269</v>
      </c>
      <c r="AT129" s="216" t="s">
        <v>266</v>
      </c>
      <c r="AU129" s="216" t="s">
        <v>82</v>
      </c>
      <c r="AY129" s="18" t="s">
        <v>133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153</v>
      </c>
      <c r="BM129" s="216" t="s">
        <v>572</v>
      </c>
    </row>
    <row r="130" spans="1:65" s="2" customFormat="1" ht="21.75" customHeight="1">
      <c r="A130" s="39"/>
      <c r="B130" s="40"/>
      <c r="C130" s="205" t="s">
        <v>360</v>
      </c>
      <c r="D130" s="205" t="s">
        <v>136</v>
      </c>
      <c r="E130" s="206" t="s">
        <v>810</v>
      </c>
      <c r="F130" s="207" t="s">
        <v>811</v>
      </c>
      <c r="G130" s="208" t="s">
        <v>275</v>
      </c>
      <c r="H130" s="209">
        <v>1</v>
      </c>
      <c r="I130" s="210"/>
      <c r="J130" s="211">
        <f>ROUND(I130*H130,2)</f>
        <v>0</v>
      </c>
      <c r="K130" s="207" t="s">
        <v>19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153</v>
      </c>
      <c r="AT130" s="216" t="s">
        <v>136</v>
      </c>
      <c r="AU130" s="216" t="s">
        <v>82</v>
      </c>
      <c r="AY130" s="18" t="s">
        <v>133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153</v>
      </c>
      <c r="BM130" s="216" t="s">
        <v>588</v>
      </c>
    </row>
    <row r="131" spans="1:65" s="2" customFormat="1" ht="21.75" customHeight="1">
      <c r="A131" s="39"/>
      <c r="B131" s="40"/>
      <c r="C131" s="257" t="s">
        <v>365</v>
      </c>
      <c r="D131" s="257" t="s">
        <v>266</v>
      </c>
      <c r="E131" s="258" t="s">
        <v>812</v>
      </c>
      <c r="F131" s="259" t="s">
        <v>811</v>
      </c>
      <c r="G131" s="260" t="s">
        <v>760</v>
      </c>
      <c r="H131" s="261">
        <v>1</v>
      </c>
      <c r="I131" s="262"/>
      <c r="J131" s="263">
        <f>ROUND(I131*H131,2)</f>
        <v>0</v>
      </c>
      <c r="K131" s="259" t="s">
        <v>19</v>
      </c>
      <c r="L131" s="264"/>
      <c r="M131" s="265" t="s">
        <v>19</v>
      </c>
      <c r="N131" s="266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269</v>
      </c>
      <c r="AT131" s="216" t="s">
        <v>266</v>
      </c>
      <c r="AU131" s="216" t="s">
        <v>82</v>
      </c>
      <c r="AY131" s="18" t="s">
        <v>133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153</v>
      </c>
      <c r="BM131" s="216" t="s">
        <v>605</v>
      </c>
    </row>
    <row r="132" spans="1:63" s="12" customFormat="1" ht="25.9" customHeight="1">
      <c r="A132" s="12"/>
      <c r="B132" s="189"/>
      <c r="C132" s="190"/>
      <c r="D132" s="191" t="s">
        <v>71</v>
      </c>
      <c r="E132" s="192" t="s">
        <v>688</v>
      </c>
      <c r="F132" s="192" t="s">
        <v>689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P133+P136+P138</f>
        <v>0</v>
      </c>
      <c r="Q132" s="197"/>
      <c r="R132" s="198">
        <f>R133+R136+R138</f>
        <v>0</v>
      </c>
      <c r="S132" s="197"/>
      <c r="T132" s="199">
        <f>T133+T136+T138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166</v>
      </c>
      <c r="AT132" s="201" t="s">
        <v>71</v>
      </c>
      <c r="AU132" s="201" t="s">
        <v>72</v>
      </c>
      <c r="AY132" s="200" t="s">
        <v>133</v>
      </c>
      <c r="BK132" s="202">
        <f>BK133+BK136+BK138</f>
        <v>0</v>
      </c>
    </row>
    <row r="133" spans="1:63" s="12" customFormat="1" ht="22.8" customHeight="1">
      <c r="A133" s="12"/>
      <c r="B133" s="189"/>
      <c r="C133" s="190"/>
      <c r="D133" s="191" t="s">
        <v>71</v>
      </c>
      <c r="E133" s="203" t="s">
        <v>690</v>
      </c>
      <c r="F133" s="203" t="s">
        <v>691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SUM(P134:P135)</f>
        <v>0</v>
      </c>
      <c r="Q133" s="197"/>
      <c r="R133" s="198">
        <f>SUM(R134:R135)</f>
        <v>0</v>
      </c>
      <c r="S133" s="197"/>
      <c r="T133" s="199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166</v>
      </c>
      <c r="AT133" s="201" t="s">
        <v>71</v>
      </c>
      <c r="AU133" s="201" t="s">
        <v>80</v>
      </c>
      <c r="AY133" s="200" t="s">
        <v>133</v>
      </c>
      <c r="BK133" s="202">
        <f>SUM(BK134:BK135)</f>
        <v>0</v>
      </c>
    </row>
    <row r="134" spans="1:65" s="2" customFormat="1" ht="16.5" customHeight="1">
      <c r="A134" s="39"/>
      <c r="B134" s="40"/>
      <c r="C134" s="205" t="s">
        <v>371</v>
      </c>
      <c r="D134" s="205" t="s">
        <v>136</v>
      </c>
      <c r="E134" s="206" t="s">
        <v>693</v>
      </c>
      <c r="F134" s="207" t="s">
        <v>813</v>
      </c>
      <c r="G134" s="208" t="s">
        <v>814</v>
      </c>
      <c r="H134" s="209">
        <v>1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141</v>
      </c>
      <c r="AT134" s="216" t="s">
        <v>136</v>
      </c>
      <c r="AU134" s="216" t="s">
        <v>82</v>
      </c>
      <c r="AY134" s="18" t="s">
        <v>133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141</v>
      </c>
      <c r="BM134" s="216" t="s">
        <v>616</v>
      </c>
    </row>
    <row r="135" spans="1:65" s="2" customFormat="1" ht="21.75" customHeight="1">
      <c r="A135" s="39"/>
      <c r="B135" s="40"/>
      <c r="C135" s="205" t="s">
        <v>378</v>
      </c>
      <c r="D135" s="205" t="s">
        <v>136</v>
      </c>
      <c r="E135" s="206" t="s">
        <v>815</v>
      </c>
      <c r="F135" s="207" t="s">
        <v>816</v>
      </c>
      <c r="G135" s="208" t="s">
        <v>760</v>
      </c>
      <c r="H135" s="209">
        <v>5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141</v>
      </c>
      <c r="AT135" s="216" t="s">
        <v>136</v>
      </c>
      <c r="AU135" s="216" t="s">
        <v>82</v>
      </c>
      <c r="AY135" s="18" t="s">
        <v>133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141</v>
      </c>
      <c r="BM135" s="216" t="s">
        <v>629</v>
      </c>
    </row>
    <row r="136" spans="1:63" s="12" customFormat="1" ht="22.8" customHeight="1">
      <c r="A136" s="12"/>
      <c r="B136" s="189"/>
      <c r="C136" s="190"/>
      <c r="D136" s="191" t="s">
        <v>71</v>
      </c>
      <c r="E136" s="203" t="s">
        <v>719</v>
      </c>
      <c r="F136" s="203" t="s">
        <v>720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166</v>
      </c>
      <c r="AT136" s="201" t="s">
        <v>71</v>
      </c>
      <c r="AU136" s="201" t="s">
        <v>80</v>
      </c>
      <c r="AY136" s="200" t="s">
        <v>133</v>
      </c>
      <c r="BK136" s="202">
        <f>BK137</f>
        <v>0</v>
      </c>
    </row>
    <row r="137" spans="1:65" s="2" customFormat="1" ht="16.5" customHeight="1">
      <c r="A137" s="39"/>
      <c r="B137" s="40"/>
      <c r="C137" s="205" t="s">
        <v>387</v>
      </c>
      <c r="D137" s="205" t="s">
        <v>136</v>
      </c>
      <c r="E137" s="206" t="s">
        <v>817</v>
      </c>
      <c r="F137" s="207" t="s">
        <v>818</v>
      </c>
      <c r="G137" s="208" t="s">
        <v>814</v>
      </c>
      <c r="H137" s="209">
        <v>1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141</v>
      </c>
      <c r="AT137" s="216" t="s">
        <v>136</v>
      </c>
      <c r="AU137" s="216" t="s">
        <v>82</v>
      </c>
      <c r="AY137" s="18" t="s">
        <v>133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141</v>
      </c>
      <c r="BM137" s="216" t="s">
        <v>639</v>
      </c>
    </row>
    <row r="138" spans="1:63" s="12" customFormat="1" ht="22.8" customHeight="1">
      <c r="A138" s="12"/>
      <c r="B138" s="189"/>
      <c r="C138" s="190"/>
      <c r="D138" s="191" t="s">
        <v>71</v>
      </c>
      <c r="E138" s="203" t="s">
        <v>726</v>
      </c>
      <c r="F138" s="203" t="s">
        <v>727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SUM(P139:P145)</f>
        <v>0</v>
      </c>
      <c r="Q138" s="197"/>
      <c r="R138" s="198">
        <f>SUM(R139:R145)</f>
        <v>0</v>
      </c>
      <c r="S138" s="197"/>
      <c r="T138" s="199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166</v>
      </c>
      <c r="AT138" s="201" t="s">
        <v>71</v>
      </c>
      <c r="AU138" s="201" t="s">
        <v>80</v>
      </c>
      <c r="AY138" s="200" t="s">
        <v>133</v>
      </c>
      <c r="BK138" s="202">
        <f>SUM(BK139:BK145)</f>
        <v>0</v>
      </c>
    </row>
    <row r="139" spans="1:65" s="2" customFormat="1" ht="16.5" customHeight="1">
      <c r="A139" s="39"/>
      <c r="B139" s="40"/>
      <c r="C139" s="205" t="s">
        <v>394</v>
      </c>
      <c r="D139" s="205" t="s">
        <v>136</v>
      </c>
      <c r="E139" s="206" t="s">
        <v>819</v>
      </c>
      <c r="F139" s="207" t="s">
        <v>820</v>
      </c>
      <c r="G139" s="208" t="s">
        <v>752</v>
      </c>
      <c r="H139" s="209">
        <v>5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141</v>
      </c>
      <c r="AT139" s="216" t="s">
        <v>136</v>
      </c>
      <c r="AU139" s="216" t="s">
        <v>82</v>
      </c>
      <c r="AY139" s="18" t="s">
        <v>133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141</v>
      </c>
      <c r="BM139" s="216" t="s">
        <v>651</v>
      </c>
    </row>
    <row r="140" spans="1:65" s="2" customFormat="1" ht="16.5" customHeight="1">
      <c r="A140" s="39"/>
      <c r="B140" s="40"/>
      <c r="C140" s="257" t="s">
        <v>401</v>
      </c>
      <c r="D140" s="257" t="s">
        <v>266</v>
      </c>
      <c r="E140" s="258" t="s">
        <v>821</v>
      </c>
      <c r="F140" s="259" t="s">
        <v>822</v>
      </c>
      <c r="G140" s="260" t="s">
        <v>139</v>
      </c>
      <c r="H140" s="261">
        <v>5</v>
      </c>
      <c r="I140" s="262"/>
      <c r="J140" s="263">
        <f>ROUND(I140*H140,2)</f>
        <v>0</v>
      </c>
      <c r="K140" s="259" t="s">
        <v>19</v>
      </c>
      <c r="L140" s="264"/>
      <c r="M140" s="265" t="s">
        <v>19</v>
      </c>
      <c r="N140" s="266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183</v>
      </c>
      <c r="AT140" s="216" t="s">
        <v>266</v>
      </c>
      <c r="AU140" s="216" t="s">
        <v>82</v>
      </c>
      <c r="AY140" s="18" t="s">
        <v>133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141</v>
      </c>
      <c r="BM140" s="216" t="s">
        <v>662</v>
      </c>
    </row>
    <row r="141" spans="1:65" s="2" customFormat="1" ht="16.5" customHeight="1">
      <c r="A141" s="39"/>
      <c r="B141" s="40"/>
      <c r="C141" s="205" t="s">
        <v>407</v>
      </c>
      <c r="D141" s="205" t="s">
        <v>136</v>
      </c>
      <c r="E141" s="206" t="s">
        <v>823</v>
      </c>
      <c r="F141" s="207" t="s">
        <v>824</v>
      </c>
      <c r="G141" s="208" t="s">
        <v>752</v>
      </c>
      <c r="H141" s="209">
        <v>6</v>
      </c>
      <c r="I141" s="210"/>
      <c r="J141" s="211">
        <f>ROUND(I141*H141,2)</f>
        <v>0</v>
      </c>
      <c r="K141" s="207" t="s">
        <v>19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141</v>
      </c>
      <c r="AT141" s="216" t="s">
        <v>136</v>
      </c>
      <c r="AU141" s="216" t="s">
        <v>82</v>
      </c>
      <c r="AY141" s="18" t="s">
        <v>133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141</v>
      </c>
      <c r="BM141" s="216" t="s">
        <v>673</v>
      </c>
    </row>
    <row r="142" spans="1:65" s="2" customFormat="1" ht="16.5" customHeight="1">
      <c r="A142" s="39"/>
      <c r="B142" s="40"/>
      <c r="C142" s="257" t="s">
        <v>411</v>
      </c>
      <c r="D142" s="257" t="s">
        <v>266</v>
      </c>
      <c r="E142" s="258" t="s">
        <v>825</v>
      </c>
      <c r="F142" s="259" t="s">
        <v>824</v>
      </c>
      <c r="G142" s="260" t="s">
        <v>760</v>
      </c>
      <c r="H142" s="261">
        <v>1</v>
      </c>
      <c r="I142" s="262"/>
      <c r="J142" s="263">
        <f>ROUND(I142*H142,2)</f>
        <v>0</v>
      </c>
      <c r="K142" s="259" t="s">
        <v>19</v>
      </c>
      <c r="L142" s="264"/>
      <c r="M142" s="265" t="s">
        <v>19</v>
      </c>
      <c r="N142" s="266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183</v>
      </c>
      <c r="AT142" s="216" t="s">
        <v>266</v>
      </c>
      <c r="AU142" s="216" t="s">
        <v>82</v>
      </c>
      <c r="AY142" s="18" t="s">
        <v>133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141</v>
      </c>
      <c r="BM142" s="216" t="s">
        <v>683</v>
      </c>
    </row>
    <row r="143" spans="1:65" s="2" customFormat="1" ht="16.5" customHeight="1">
      <c r="A143" s="39"/>
      <c r="B143" s="40"/>
      <c r="C143" s="205" t="s">
        <v>421</v>
      </c>
      <c r="D143" s="205" t="s">
        <v>136</v>
      </c>
      <c r="E143" s="206" t="s">
        <v>826</v>
      </c>
      <c r="F143" s="207" t="s">
        <v>827</v>
      </c>
      <c r="G143" s="208" t="s">
        <v>752</v>
      </c>
      <c r="H143" s="209">
        <v>20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141</v>
      </c>
      <c r="AT143" s="216" t="s">
        <v>136</v>
      </c>
      <c r="AU143" s="216" t="s">
        <v>82</v>
      </c>
      <c r="AY143" s="18" t="s">
        <v>133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141</v>
      </c>
      <c r="BM143" s="216" t="s">
        <v>701</v>
      </c>
    </row>
    <row r="144" spans="1:65" s="2" customFormat="1" ht="16.5" customHeight="1">
      <c r="A144" s="39"/>
      <c r="B144" s="40"/>
      <c r="C144" s="205" t="s">
        <v>426</v>
      </c>
      <c r="D144" s="205" t="s">
        <v>136</v>
      </c>
      <c r="E144" s="206" t="s">
        <v>828</v>
      </c>
      <c r="F144" s="207" t="s">
        <v>829</v>
      </c>
      <c r="G144" s="208" t="s">
        <v>792</v>
      </c>
      <c r="H144" s="209">
        <v>1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141</v>
      </c>
      <c r="AT144" s="216" t="s">
        <v>136</v>
      </c>
      <c r="AU144" s="216" t="s">
        <v>82</v>
      </c>
      <c r="AY144" s="18" t="s">
        <v>133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141</v>
      </c>
      <c r="BM144" s="216" t="s">
        <v>714</v>
      </c>
    </row>
    <row r="145" spans="1:65" s="2" customFormat="1" ht="16.5" customHeight="1">
      <c r="A145" s="39"/>
      <c r="B145" s="40"/>
      <c r="C145" s="205" t="s">
        <v>432</v>
      </c>
      <c r="D145" s="205" t="s">
        <v>136</v>
      </c>
      <c r="E145" s="206" t="s">
        <v>830</v>
      </c>
      <c r="F145" s="207" t="s">
        <v>831</v>
      </c>
      <c r="G145" s="208" t="s">
        <v>814</v>
      </c>
      <c r="H145" s="209">
        <v>1</v>
      </c>
      <c r="I145" s="210"/>
      <c r="J145" s="211">
        <f>ROUND(I145*H145,2)</f>
        <v>0</v>
      </c>
      <c r="K145" s="207" t="s">
        <v>19</v>
      </c>
      <c r="L145" s="45"/>
      <c r="M145" s="271" t="s">
        <v>19</v>
      </c>
      <c r="N145" s="272" t="s">
        <v>43</v>
      </c>
      <c r="O145" s="269"/>
      <c r="P145" s="273">
        <f>O145*H145</f>
        <v>0</v>
      </c>
      <c r="Q145" s="273">
        <v>0</v>
      </c>
      <c r="R145" s="273">
        <f>Q145*H145</f>
        <v>0</v>
      </c>
      <c r="S145" s="273">
        <v>0</v>
      </c>
      <c r="T145" s="27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141</v>
      </c>
      <c r="AT145" s="216" t="s">
        <v>136</v>
      </c>
      <c r="AU145" s="216" t="s">
        <v>82</v>
      </c>
      <c r="AY145" s="18" t="s">
        <v>133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141</v>
      </c>
      <c r="BM145" s="216" t="s">
        <v>728</v>
      </c>
    </row>
    <row r="146" spans="1:31" s="2" customFormat="1" ht="6.95" customHeight="1">
      <c r="A146" s="39"/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5" sheet="1" objects="1" scenarios="1" formatColumns="0" formatRows="0" autoFilter="0"/>
  <autoFilter ref="C88:K14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838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839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840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841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842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843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844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845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846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847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848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79</v>
      </c>
      <c r="F18" s="286" t="s">
        <v>849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850</v>
      </c>
      <c r="F19" s="286" t="s">
        <v>851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852</v>
      </c>
      <c r="F20" s="286" t="s">
        <v>853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854</v>
      </c>
      <c r="F21" s="286" t="s">
        <v>855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856</v>
      </c>
      <c r="F22" s="286" t="s">
        <v>857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858</v>
      </c>
      <c r="F23" s="286" t="s">
        <v>859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860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861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862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863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864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865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866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867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868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119</v>
      </c>
      <c r="F36" s="286"/>
      <c r="G36" s="286" t="s">
        <v>869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870</v>
      </c>
      <c r="F37" s="286"/>
      <c r="G37" s="286" t="s">
        <v>871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53</v>
      </c>
      <c r="F38" s="286"/>
      <c r="G38" s="286" t="s">
        <v>872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54</v>
      </c>
      <c r="F39" s="286"/>
      <c r="G39" s="286" t="s">
        <v>873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120</v>
      </c>
      <c r="F40" s="286"/>
      <c r="G40" s="286" t="s">
        <v>874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121</v>
      </c>
      <c r="F41" s="286"/>
      <c r="G41" s="286" t="s">
        <v>875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876</v>
      </c>
      <c r="F42" s="286"/>
      <c r="G42" s="286" t="s">
        <v>877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878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879</v>
      </c>
      <c r="F44" s="286"/>
      <c r="G44" s="286" t="s">
        <v>880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123</v>
      </c>
      <c r="F45" s="286"/>
      <c r="G45" s="286" t="s">
        <v>881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882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883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884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885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886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887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888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889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890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891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892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893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894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895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896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897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898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899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900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901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902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903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904</v>
      </c>
      <c r="D76" s="304"/>
      <c r="E76" s="304"/>
      <c r="F76" s="304" t="s">
        <v>905</v>
      </c>
      <c r="G76" s="305"/>
      <c r="H76" s="304" t="s">
        <v>54</v>
      </c>
      <c r="I76" s="304" t="s">
        <v>57</v>
      </c>
      <c r="J76" s="304" t="s">
        <v>906</v>
      </c>
      <c r="K76" s="303"/>
    </row>
    <row r="77" spans="2:11" s="1" customFormat="1" ht="17.25" customHeight="1">
      <c r="B77" s="301"/>
      <c r="C77" s="306" t="s">
        <v>907</v>
      </c>
      <c r="D77" s="306"/>
      <c r="E77" s="306"/>
      <c r="F77" s="307" t="s">
        <v>908</v>
      </c>
      <c r="G77" s="308"/>
      <c r="H77" s="306"/>
      <c r="I77" s="306"/>
      <c r="J77" s="306" t="s">
        <v>909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53</v>
      </c>
      <c r="D79" s="311"/>
      <c r="E79" s="311"/>
      <c r="F79" s="312" t="s">
        <v>910</v>
      </c>
      <c r="G79" s="313"/>
      <c r="H79" s="289" t="s">
        <v>911</v>
      </c>
      <c r="I79" s="289" t="s">
        <v>912</v>
      </c>
      <c r="J79" s="289">
        <v>20</v>
      </c>
      <c r="K79" s="303"/>
    </row>
    <row r="80" spans="2:11" s="1" customFormat="1" ht="15" customHeight="1">
      <c r="B80" s="301"/>
      <c r="C80" s="289" t="s">
        <v>913</v>
      </c>
      <c r="D80" s="289"/>
      <c r="E80" s="289"/>
      <c r="F80" s="312" t="s">
        <v>910</v>
      </c>
      <c r="G80" s="313"/>
      <c r="H80" s="289" t="s">
        <v>914</v>
      </c>
      <c r="I80" s="289" t="s">
        <v>912</v>
      </c>
      <c r="J80" s="289">
        <v>120</v>
      </c>
      <c r="K80" s="303"/>
    </row>
    <row r="81" spans="2:11" s="1" customFormat="1" ht="15" customHeight="1">
      <c r="B81" s="314"/>
      <c r="C81" s="289" t="s">
        <v>915</v>
      </c>
      <c r="D81" s="289"/>
      <c r="E81" s="289"/>
      <c r="F81" s="312" t="s">
        <v>916</v>
      </c>
      <c r="G81" s="313"/>
      <c r="H81" s="289" t="s">
        <v>917</v>
      </c>
      <c r="I81" s="289" t="s">
        <v>912</v>
      </c>
      <c r="J81" s="289">
        <v>50</v>
      </c>
      <c r="K81" s="303"/>
    </row>
    <row r="82" spans="2:11" s="1" customFormat="1" ht="15" customHeight="1">
      <c r="B82" s="314"/>
      <c r="C82" s="289" t="s">
        <v>918</v>
      </c>
      <c r="D82" s="289"/>
      <c r="E82" s="289"/>
      <c r="F82" s="312" t="s">
        <v>910</v>
      </c>
      <c r="G82" s="313"/>
      <c r="H82" s="289" t="s">
        <v>919</v>
      </c>
      <c r="I82" s="289" t="s">
        <v>920</v>
      </c>
      <c r="J82" s="289"/>
      <c r="K82" s="303"/>
    </row>
    <row r="83" spans="2:11" s="1" customFormat="1" ht="15" customHeight="1">
      <c r="B83" s="314"/>
      <c r="C83" s="315" t="s">
        <v>921</v>
      </c>
      <c r="D83" s="315"/>
      <c r="E83" s="315"/>
      <c r="F83" s="316" t="s">
        <v>916</v>
      </c>
      <c r="G83" s="315"/>
      <c r="H83" s="315" t="s">
        <v>922</v>
      </c>
      <c r="I83" s="315" t="s">
        <v>912</v>
      </c>
      <c r="J83" s="315">
        <v>15</v>
      </c>
      <c r="K83" s="303"/>
    </row>
    <row r="84" spans="2:11" s="1" customFormat="1" ht="15" customHeight="1">
      <c r="B84" s="314"/>
      <c r="C84" s="315" t="s">
        <v>923</v>
      </c>
      <c r="D84" s="315"/>
      <c r="E84" s="315"/>
      <c r="F84" s="316" t="s">
        <v>916</v>
      </c>
      <c r="G84" s="315"/>
      <c r="H84" s="315" t="s">
        <v>924</v>
      </c>
      <c r="I84" s="315" t="s">
        <v>912</v>
      </c>
      <c r="J84" s="315">
        <v>15</v>
      </c>
      <c r="K84" s="303"/>
    </row>
    <row r="85" spans="2:11" s="1" customFormat="1" ht="15" customHeight="1">
      <c r="B85" s="314"/>
      <c r="C85" s="315" t="s">
        <v>925</v>
      </c>
      <c r="D85" s="315"/>
      <c r="E85" s="315"/>
      <c r="F85" s="316" t="s">
        <v>916</v>
      </c>
      <c r="G85" s="315"/>
      <c r="H85" s="315" t="s">
        <v>926</v>
      </c>
      <c r="I85" s="315" t="s">
        <v>912</v>
      </c>
      <c r="J85" s="315">
        <v>20</v>
      </c>
      <c r="K85" s="303"/>
    </row>
    <row r="86" spans="2:11" s="1" customFormat="1" ht="15" customHeight="1">
      <c r="B86" s="314"/>
      <c r="C86" s="315" t="s">
        <v>927</v>
      </c>
      <c r="D86" s="315"/>
      <c r="E86" s="315"/>
      <c r="F86" s="316" t="s">
        <v>916</v>
      </c>
      <c r="G86" s="315"/>
      <c r="H86" s="315" t="s">
        <v>928</v>
      </c>
      <c r="I86" s="315" t="s">
        <v>912</v>
      </c>
      <c r="J86" s="315">
        <v>20</v>
      </c>
      <c r="K86" s="303"/>
    </row>
    <row r="87" spans="2:11" s="1" customFormat="1" ht="15" customHeight="1">
      <c r="B87" s="314"/>
      <c r="C87" s="289" t="s">
        <v>929</v>
      </c>
      <c r="D87" s="289"/>
      <c r="E87" s="289"/>
      <c r="F87" s="312" t="s">
        <v>916</v>
      </c>
      <c r="G87" s="313"/>
      <c r="H87" s="289" t="s">
        <v>930</v>
      </c>
      <c r="I87" s="289" t="s">
        <v>912</v>
      </c>
      <c r="J87" s="289">
        <v>50</v>
      </c>
      <c r="K87" s="303"/>
    </row>
    <row r="88" spans="2:11" s="1" customFormat="1" ht="15" customHeight="1">
      <c r="B88" s="314"/>
      <c r="C88" s="289" t="s">
        <v>931</v>
      </c>
      <c r="D88" s="289"/>
      <c r="E88" s="289"/>
      <c r="F88" s="312" t="s">
        <v>916</v>
      </c>
      <c r="G88" s="313"/>
      <c r="H88" s="289" t="s">
        <v>932</v>
      </c>
      <c r="I88" s="289" t="s">
        <v>912</v>
      </c>
      <c r="J88" s="289">
        <v>20</v>
      </c>
      <c r="K88" s="303"/>
    </row>
    <row r="89" spans="2:11" s="1" customFormat="1" ht="15" customHeight="1">
      <c r="B89" s="314"/>
      <c r="C89" s="289" t="s">
        <v>933</v>
      </c>
      <c r="D89" s="289"/>
      <c r="E89" s="289"/>
      <c r="F89" s="312" t="s">
        <v>916</v>
      </c>
      <c r="G89" s="313"/>
      <c r="H89" s="289" t="s">
        <v>934</v>
      </c>
      <c r="I89" s="289" t="s">
        <v>912</v>
      </c>
      <c r="J89" s="289">
        <v>20</v>
      </c>
      <c r="K89" s="303"/>
    </row>
    <row r="90" spans="2:11" s="1" customFormat="1" ht="15" customHeight="1">
      <c r="B90" s="314"/>
      <c r="C90" s="289" t="s">
        <v>935</v>
      </c>
      <c r="D90" s="289"/>
      <c r="E90" s="289"/>
      <c r="F90" s="312" t="s">
        <v>916</v>
      </c>
      <c r="G90" s="313"/>
      <c r="H90" s="289" t="s">
        <v>936</v>
      </c>
      <c r="I90" s="289" t="s">
        <v>912</v>
      </c>
      <c r="J90" s="289">
        <v>50</v>
      </c>
      <c r="K90" s="303"/>
    </row>
    <row r="91" spans="2:11" s="1" customFormat="1" ht="15" customHeight="1">
      <c r="B91" s="314"/>
      <c r="C91" s="289" t="s">
        <v>937</v>
      </c>
      <c r="D91" s="289"/>
      <c r="E91" s="289"/>
      <c r="F91" s="312" t="s">
        <v>916</v>
      </c>
      <c r="G91" s="313"/>
      <c r="H91" s="289" t="s">
        <v>937</v>
      </c>
      <c r="I91" s="289" t="s">
        <v>912</v>
      </c>
      <c r="J91" s="289">
        <v>50</v>
      </c>
      <c r="K91" s="303"/>
    </row>
    <row r="92" spans="2:11" s="1" customFormat="1" ht="15" customHeight="1">
      <c r="B92" s="314"/>
      <c r="C92" s="289" t="s">
        <v>938</v>
      </c>
      <c r="D92" s="289"/>
      <c r="E92" s="289"/>
      <c r="F92" s="312" t="s">
        <v>916</v>
      </c>
      <c r="G92" s="313"/>
      <c r="H92" s="289" t="s">
        <v>939</v>
      </c>
      <c r="I92" s="289" t="s">
        <v>912</v>
      </c>
      <c r="J92" s="289">
        <v>255</v>
      </c>
      <c r="K92" s="303"/>
    </row>
    <row r="93" spans="2:11" s="1" customFormat="1" ht="15" customHeight="1">
      <c r="B93" s="314"/>
      <c r="C93" s="289" t="s">
        <v>940</v>
      </c>
      <c r="D93" s="289"/>
      <c r="E93" s="289"/>
      <c r="F93" s="312" t="s">
        <v>910</v>
      </c>
      <c r="G93" s="313"/>
      <c r="H93" s="289" t="s">
        <v>941</v>
      </c>
      <c r="I93" s="289" t="s">
        <v>942</v>
      </c>
      <c r="J93" s="289"/>
      <c r="K93" s="303"/>
    </row>
    <row r="94" spans="2:11" s="1" customFormat="1" ht="15" customHeight="1">
      <c r="B94" s="314"/>
      <c r="C94" s="289" t="s">
        <v>943</v>
      </c>
      <c r="D94" s="289"/>
      <c r="E94" s="289"/>
      <c r="F94" s="312" t="s">
        <v>910</v>
      </c>
      <c r="G94" s="313"/>
      <c r="H94" s="289" t="s">
        <v>944</v>
      </c>
      <c r="I94" s="289" t="s">
        <v>945</v>
      </c>
      <c r="J94" s="289"/>
      <c r="K94" s="303"/>
    </row>
    <row r="95" spans="2:11" s="1" customFormat="1" ht="15" customHeight="1">
      <c r="B95" s="314"/>
      <c r="C95" s="289" t="s">
        <v>946</v>
      </c>
      <c r="D95" s="289"/>
      <c r="E95" s="289"/>
      <c r="F95" s="312" t="s">
        <v>910</v>
      </c>
      <c r="G95" s="313"/>
      <c r="H95" s="289" t="s">
        <v>946</v>
      </c>
      <c r="I95" s="289" t="s">
        <v>945</v>
      </c>
      <c r="J95" s="289"/>
      <c r="K95" s="303"/>
    </row>
    <row r="96" spans="2:11" s="1" customFormat="1" ht="15" customHeight="1">
      <c r="B96" s="314"/>
      <c r="C96" s="289" t="s">
        <v>38</v>
      </c>
      <c r="D96" s="289"/>
      <c r="E96" s="289"/>
      <c r="F96" s="312" t="s">
        <v>910</v>
      </c>
      <c r="G96" s="313"/>
      <c r="H96" s="289" t="s">
        <v>947</v>
      </c>
      <c r="I96" s="289" t="s">
        <v>945</v>
      </c>
      <c r="J96" s="289"/>
      <c r="K96" s="303"/>
    </row>
    <row r="97" spans="2:11" s="1" customFormat="1" ht="15" customHeight="1">
      <c r="B97" s="314"/>
      <c r="C97" s="289" t="s">
        <v>48</v>
      </c>
      <c r="D97" s="289"/>
      <c r="E97" s="289"/>
      <c r="F97" s="312" t="s">
        <v>910</v>
      </c>
      <c r="G97" s="313"/>
      <c r="H97" s="289" t="s">
        <v>948</v>
      </c>
      <c r="I97" s="289" t="s">
        <v>945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949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904</v>
      </c>
      <c r="D103" s="304"/>
      <c r="E103" s="304"/>
      <c r="F103" s="304" t="s">
        <v>905</v>
      </c>
      <c r="G103" s="305"/>
      <c r="H103" s="304" t="s">
        <v>54</v>
      </c>
      <c r="I103" s="304" t="s">
        <v>57</v>
      </c>
      <c r="J103" s="304" t="s">
        <v>906</v>
      </c>
      <c r="K103" s="303"/>
    </row>
    <row r="104" spans="2:11" s="1" customFormat="1" ht="17.25" customHeight="1">
      <c r="B104" s="301"/>
      <c r="C104" s="306" t="s">
        <v>907</v>
      </c>
      <c r="D104" s="306"/>
      <c r="E104" s="306"/>
      <c r="F104" s="307" t="s">
        <v>908</v>
      </c>
      <c r="G104" s="308"/>
      <c r="H104" s="306"/>
      <c r="I104" s="306"/>
      <c r="J104" s="306" t="s">
        <v>909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53</v>
      </c>
      <c r="D106" s="311"/>
      <c r="E106" s="311"/>
      <c r="F106" s="312" t="s">
        <v>910</v>
      </c>
      <c r="G106" s="289"/>
      <c r="H106" s="289" t="s">
        <v>950</v>
      </c>
      <c r="I106" s="289" t="s">
        <v>912</v>
      </c>
      <c r="J106" s="289">
        <v>20</v>
      </c>
      <c r="K106" s="303"/>
    </row>
    <row r="107" spans="2:11" s="1" customFormat="1" ht="15" customHeight="1">
      <c r="B107" s="301"/>
      <c r="C107" s="289" t="s">
        <v>913</v>
      </c>
      <c r="D107" s="289"/>
      <c r="E107" s="289"/>
      <c r="F107" s="312" t="s">
        <v>910</v>
      </c>
      <c r="G107" s="289"/>
      <c r="H107" s="289" t="s">
        <v>950</v>
      </c>
      <c r="I107" s="289" t="s">
        <v>912</v>
      </c>
      <c r="J107" s="289">
        <v>120</v>
      </c>
      <c r="K107" s="303"/>
    </row>
    <row r="108" spans="2:11" s="1" customFormat="1" ht="15" customHeight="1">
      <c r="B108" s="314"/>
      <c r="C108" s="289" t="s">
        <v>915</v>
      </c>
      <c r="D108" s="289"/>
      <c r="E108" s="289"/>
      <c r="F108" s="312" t="s">
        <v>916</v>
      </c>
      <c r="G108" s="289"/>
      <c r="H108" s="289" t="s">
        <v>950</v>
      </c>
      <c r="I108" s="289" t="s">
        <v>912</v>
      </c>
      <c r="J108" s="289">
        <v>50</v>
      </c>
      <c r="K108" s="303"/>
    </row>
    <row r="109" spans="2:11" s="1" customFormat="1" ht="15" customHeight="1">
      <c r="B109" s="314"/>
      <c r="C109" s="289" t="s">
        <v>918</v>
      </c>
      <c r="D109" s="289"/>
      <c r="E109" s="289"/>
      <c r="F109" s="312" t="s">
        <v>910</v>
      </c>
      <c r="G109" s="289"/>
      <c r="H109" s="289" t="s">
        <v>950</v>
      </c>
      <c r="I109" s="289" t="s">
        <v>920</v>
      </c>
      <c r="J109" s="289"/>
      <c r="K109" s="303"/>
    </row>
    <row r="110" spans="2:11" s="1" customFormat="1" ht="15" customHeight="1">
      <c r="B110" s="314"/>
      <c r="C110" s="289" t="s">
        <v>929</v>
      </c>
      <c r="D110" s="289"/>
      <c r="E110" s="289"/>
      <c r="F110" s="312" t="s">
        <v>916</v>
      </c>
      <c r="G110" s="289"/>
      <c r="H110" s="289" t="s">
        <v>950</v>
      </c>
      <c r="I110" s="289" t="s">
        <v>912</v>
      </c>
      <c r="J110" s="289">
        <v>50</v>
      </c>
      <c r="K110" s="303"/>
    </row>
    <row r="111" spans="2:11" s="1" customFormat="1" ht="15" customHeight="1">
      <c r="B111" s="314"/>
      <c r="C111" s="289" t="s">
        <v>937</v>
      </c>
      <c r="D111" s="289"/>
      <c r="E111" s="289"/>
      <c r="F111" s="312" t="s">
        <v>916</v>
      </c>
      <c r="G111" s="289"/>
      <c r="H111" s="289" t="s">
        <v>950</v>
      </c>
      <c r="I111" s="289" t="s">
        <v>912</v>
      </c>
      <c r="J111" s="289">
        <v>50</v>
      </c>
      <c r="K111" s="303"/>
    </row>
    <row r="112" spans="2:11" s="1" customFormat="1" ht="15" customHeight="1">
      <c r="B112" s="314"/>
      <c r="C112" s="289" t="s">
        <v>935</v>
      </c>
      <c r="D112" s="289"/>
      <c r="E112" s="289"/>
      <c r="F112" s="312" t="s">
        <v>916</v>
      </c>
      <c r="G112" s="289"/>
      <c r="H112" s="289" t="s">
        <v>950</v>
      </c>
      <c r="I112" s="289" t="s">
        <v>912</v>
      </c>
      <c r="J112" s="289">
        <v>50</v>
      </c>
      <c r="K112" s="303"/>
    </row>
    <row r="113" spans="2:11" s="1" customFormat="1" ht="15" customHeight="1">
      <c r="B113" s="314"/>
      <c r="C113" s="289" t="s">
        <v>53</v>
      </c>
      <c r="D113" s="289"/>
      <c r="E113" s="289"/>
      <c r="F113" s="312" t="s">
        <v>910</v>
      </c>
      <c r="G113" s="289"/>
      <c r="H113" s="289" t="s">
        <v>951</v>
      </c>
      <c r="I113" s="289" t="s">
        <v>912</v>
      </c>
      <c r="J113" s="289">
        <v>20</v>
      </c>
      <c r="K113" s="303"/>
    </row>
    <row r="114" spans="2:11" s="1" customFormat="1" ht="15" customHeight="1">
      <c r="B114" s="314"/>
      <c r="C114" s="289" t="s">
        <v>952</v>
      </c>
      <c r="D114" s="289"/>
      <c r="E114" s="289"/>
      <c r="F114" s="312" t="s">
        <v>910</v>
      </c>
      <c r="G114" s="289"/>
      <c r="H114" s="289" t="s">
        <v>953</v>
      </c>
      <c r="I114" s="289" t="s">
        <v>912</v>
      </c>
      <c r="J114" s="289">
        <v>120</v>
      </c>
      <c r="K114" s="303"/>
    </row>
    <row r="115" spans="2:11" s="1" customFormat="1" ht="15" customHeight="1">
      <c r="B115" s="314"/>
      <c r="C115" s="289" t="s">
        <v>38</v>
      </c>
      <c r="D115" s="289"/>
      <c r="E115" s="289"/>
      <c r="F115" s="312" t="s">
        <v>910</v>
      </c>
      <c r="G115" s="289"/>
      <c r="H115" s="289" t="s">
        <v>954</v>
      </c>
      <c r="I115" s="289" t="s">
        <v>945</v>
      </c>
      <c r="J115" s="289"/>
      <c r="K115" s="303"/>
    </row>
    <row r="116" spans="2:11" s="1" customFormat="1" ht="15" customHeight="1">
      <c r="B116" s="314"/>
      <c r="C116" s="289" t="s">
        <v>48</v>
      </c>
      <c r="D116" s="289"/>
      <c r="E116" s="289"/>
      <c r="F116" s="312" t="s">
        <v>910</v>
      </c>
      <c r="G116" s="289"/>
      <c r="H116" s="289" t="s">
        <v>955</v>
      </c>
      <c r="I116" s="289" t="s">
        <v>945</v>
      </c>
      <c r="J116" s="289"/>
      <c r="K116" s="303"/>
    </row>
    <row r="117" spans="2:11" s="1" customFormat="1" ht="15" customHeight="1">
      <c r="B117" s="314"/>
      <c r="C117" s="289" t="s">
        <v>57</v>
      </c>
      <c r="D117" s="289"/>
      <c r="E117" s="289"/>
      <c r="F117" s="312" t="s">
        <v>910</v>
      </c>
      <c r="G117" s="289"/>
      <c r="H117" s="289" t="s">
        <v>956</v>
      </c>
      <c r="I117" s="289" t="s">
        <v>957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958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904</v>
      </c>
      <c r="D123" s="304"/>
      <c r="E123" s="304"/>
      <c r="F123" s="304" t="s">
        <v>905</v>
      </c>
      <c r="G123" s="305"/>
      <c r="H123" s="304" t="s">
        <v>54</v>
      </c>
      <c r="I123" s="304" t="s">
        <v>57</v>
      </c>
      <c r="J123" s="304" t="s">
        <v>906</v>
      </c>
      <c r="K123" s="333"/>
    </row>
    <row r="124" spans="2:11" s="1" customFormat="1" ht="17.25" customHeight="1">
      <c r="B124" s="332"/>
      <c r="C124" s="306" t="s">
        <v>907</v>
      </c>
      <c r="D124" s="306"/>
      <c r="E124" s="306"/>
      <c r="F124" s="307" t="s">
        <v>908</v>
      </c>
      <c r="G124" s="308"/>
      <c r="H124" s="306"/>
      <c r="I124" s="306"/>
      <c r="J124" s="306" t="s">
        <v>909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913</v>
      </c>
      <c r="D126" s="311"/>
      <c r="E126" s="311"/>
      <c r="F126" s="312" t="s">
        <v>910</v>
      </c>
      <c r="G126" s="289"/>
      <c r="H126" s="289" t="s">
        <v>950</v>
      </c>
      <c r="I126" s="289" t="s">
        <v>912</v>
      </c>
      <c r="J126" s="289">
        <v>120</v>
      </c>
      <c r="K126" s="337"/>
    </row>
    <row r="127" spans="2:11" s="1" customFormat="1" ht="15" customHeight="1">
      <c r="B127" s="334"/>
      <c r="C127" s="289" t="s">
        <v>959</v>
      </c>
      <c r="D127" s="289"/>
      <c r="E127" s="289"/>
      <c r="F127" s="312" t="s">
        <v>910</v>
      </c>
      <c r="G127" s="289"/>
      <c r="H127" s="289" t="s">
        <v>960</v>
      </c>
      <c r="I127" s="289" t="s">
        <v>912</v>
      </c>
      <c r="J127" s="289" t="s">
        <v>961</v>
      </c>
      <c r="K127" s="337"/>
    </row>
    <row r="128" spans="2:11" s="1" customFormat="1" ht="15" customHeight="1">
      <c r="B128" s="334"/>
      <c r="C128" s="289" t="s">
        <v>858</v>
      </c>
      <c r="D128" s="289"/>
      <c r="E128" s="289"/>
      <c r="F128" s="312" t="s">
        <v>910</v>
      </c>
      <c r="G128" s="289"/>
      <c r="H128" s="289" t="s">
        <v>962</v>
      </c>
      <c r="I128" s="289" t="s">
        <v>912</v>
      </c>
      <c r="J128" s="289" t="s">
        <v>961</v>
      </c>
      <c r="K128" s="337"/>
    </row>
    <row r="129" spans="2:11" s="1" customFormat="1" ht="15" customHeight="1">
      <c r="B129" s="334"/>
      <c r="C129" s="289" t="s">
        <v>921</v>
      </c>
      <c r="D129" s="289"/>
      <c r="E129" s="289"/>
      <c r="F129" s="312" t="s">
        <v>916</v>
      </c>
      <c r="G129" s="289"/>
      <c r="H129" s="289" t="s">
        <v>922</v>
      </c>
      <c r="I129" s="289" t="s">
        <v>912</v>
      </c>
      <c r="J129" s="289">
        <v>15</v>
      </c>
      <c r="K129" s="337"/>
    </row>
    <row r="130" spans="2:11" s="1" customFormat="1" ht="15" customHeight="1">
      <c r="B130" s="334"/>
      <c r="C130" s="315" t="s">
        <v>923</v>
      </c>
      <c r="D130" s="315"/>
      <c r="E130" s="315"/>
      <c r="F130" s="316" t="s">
        <v>916</v>
      </c>
      <c r="G130" s="315"/>
      <c r="H130" s="315" t="s">
        <v>924</v>
      </c>
      <c r="I130" s="315" t="s">
        <v>912</v>
      </c>
      <c r="J130" s="315">
        <v>15</v>
      </c>
      <c r="K130" s="337"/>
    </row>
    <row r="131" spans="2:11" s="1" customFormat="1" ht="15" customHeight="1">
      <c r="B131" s="334"/>
      <c r="C131" s="315" t="s">
        <v>925</v>
      </c>
      <c r="D131" s="315"/>
      <c r="E131" s="315"/>
      <c r="F131" s="316" t="s">
        <v>916</v>
      </c>
      <c r="G131" s="315"/>
      <c r="H131" s="315" t="s">
        <v>926</v>
      </c>
      <c r="I131" s="315" t="s">
        <v>912</v>
      </c>
      <c r="J131" s="315">
        <v>20</v>
      </c>
      <c r="K131" s="337"/>
    </row>
    <row r="132" spans="2:11" s="1" customFormat="1" ht="15" customHeight="1">
      <c r="B132" s="334"/>
      <c r="C132" s="315" t="s">
        <v>927</v>
      </c>
      <c r="D132" s="315"/>
      <c r="E132" s="315"/>
      <c r="F132" s="316" t="s">
        <v>916</v>
      </c>
      <c r="G132" s="315"/>
      <c r="H132" s="315" t="s">
        <v>928</v>
      </c>
      <c r="I132" s="315" t="s">
        <v>912</v>
      </c>
      <c r="J132" s="315">
        <v>20</v>
      </c>
      <c r="K132" s="337"/>
    </row>
    <row r="133" spans="2:11" s="1" customFormat="1" ht="15" customHeight="1">
      <c r="B133" s="334"/>
      <c r="C133" s="289" t="s">
        <v>915</v>
      </c>
      <c r="D133" s="289"/>
      <c r="E133" s="289"/>
      <c r="F133" s="312" t="s">
        <v>916</v>
      </c>
      <c r="G133" s="289"/>
      <c r="H133" s="289" t="s">
        <v>950</v>
      </c>
      <c r="I133" s="289" t="s">
        <v>912</v>
      </c>
      <c r="J133" s="289">
        <v>50</v>
      </c>
      <c r="K133" s="337"/>
    </row>
    <row r="134" spans="2:11" s="1" customFormat="1" ht="15" customHeight="1">
      <c r="B134" s="334"/>
      <c r="C134" s="289" t="s">
        <v>929</v>
      </c>
      <c r="D134" s="289"/>
      <c r="E134" s="289"/>
      <c r="F134" s="312" t="s">
        <v>916</v>
      </c>
      <c r="G134" s="289"/>
      <c r="H134" s="289" t="s">
        <v>950</v>
      </c>
      <c r="I134" s="289" t="s">
        <v>912</v>
      </c>
      <c r="J134" s="289">
        <v>50</v>
      </c>
      <c r="K134" s="337"/>
    </row>
    <row r="135" spans="2:11" s="1" customFormat="1" ht="15" customHeight="1">
      <c r="B135" s="334"/>
      <c r="C135" s="289" t="s">
        <v>935</v>
      </c>
      <c r="D135" s="289"/>
      <c r="E135" s="289"/>
      <c r="F135" s="312" t="s">
        <v>916</v>
      </c>
      <c r="G135" s="289"/>
      <c r="H135" s="289" t="s">
        <v>950</v>
      </c>
      <c r="I135" s="289" t="s">
        <v>912</v>
      </c>
      <c r="J135" s="289">
        <v>50</v>
      </c>
      <c r="K135" s="337"/>
    </row>
    <row r="136" spans="2:11" s="1" customFormat="1" ht="15" customHeight="1">
      <c r="B136" s="334"/>
      <c r="C136" s="289" t="s">
        <v>937</v>
      </c>
      <c r="D136" s="289"/>
      <c r="E136" s="289"/>
      <c r="F136" s="312" t="s">
        <v>916</v>
      </c>
      <c r="G136" s="289"/>
      <c r="H136" s="289" t="s">
        <v>950</v>
      </c>
      <c r="I136" s="289" t="s">
        <v>912</v>
      </c>
      <c r="J136" s="289">
        <v>50</v>
      </c>
      <c r="K136" s="337"/>
    </row>
    <row r="137" spans="2:11" s="1" customFormat="1" ht="15" customHeight="1">
      <c r="B137" s="334"/>
      <c r="C137" s="289" t="s">
        <v>938</v>
      </c>
      <c r="D137" s="289"/>
      <c r="E137" s="289"/>
      <c r="F137" s="312" t="s">
        <v>916</v>
      </c>
      <c r="G137" s="289"/>
      <c r="H137" s="289" t="s">
        <v>963</v>
      </c>
      <c r="I137" s="289" t="s">
        <v>912</v>
      </c>
      <c r="J137" s="289">
        <v>255</v>
      </c>
      <c r="K137" s="337"/>
    </row>
    <row r="138" spans="2:11" s="1" customFormat="1" ht="15" customHeight="1">
      <c r="B138" s="334"/>
      <c r="C138" s="289" t="s">
        <v>940</v>
      </c>
      <c r="D138" s="289"/>
      <c r="E138" s="289"/>
      <c r="F138" s="312" t="s">
        <v>910</v>
      </c>
      <c r="G138" s="289"/>
      <c r="H138" s="289" t="s">
        <v>964</v>
      </c>
      <c r="I138" s="289" t="s">
        <v>942</v>
      </c>
      <c r="J138" s="289"/>
      <c r="K138" s="337"/>
    </row>
    <row r="139" spans="2:11" s="1" customFormat="1" ht="15" customHeight="1">
      <c r="B139" s="334"/>
      <c r="C139" s="289" t="s">
        <v>943</v>
      </c>
      <c r="D139" s="289"/>
      <c r="E139" s="289"/>
      <c r="F139" s="312" t="s">
        <v>910</v>
      </c>
      <c r="G139" s="289"/>
      <c r="H139" s="289" t="s">
        <v>965</v>
      </c>
      <c r="I139" s="289" t="s">
        <v>945</v>
      </c>
      <c r="J139" s="289"/>
      <c r="K139" s="337"/>
    </row>
    <row r="140" spans="2:11" s="1" customFormat="1" ht="15" customHeight="1">
      <c r="B140" s="334"/>
      <c r="C140" s="289" t="s">
        <v>946</v>
      </c>
      <c r="D140" s="289"/>
      <c r="E140" s="289"/>
      <c r="F140" s="312" t="s">
        <v>910</v>
      </c>
      <c r="G140" s="289"/>
      <c r="H140" s="289" t="s">
        <v>946</v>
      </c>
      <c r="I140" s="289" t="s">
        <v>945</v>
      </c>
      <c r="J140" s="289"/>
      <c r="K140" s="337"/>
    </row>
    <row r="141" spans="2:11" s="1" customFormat="1" ht="15" customHeight="1">
      <c r="B141" s="334"/>
      <c r="C141" s="289" t="s">
        <v>38</v>
      </c>
      <c r="D141" s="289"/>
      <c r="E141" s="289"/>
      <c r="F141" s="312" t="s">
        <v>910</v>
      </c>
      <c r="G141" s="289"/>
      <c r="H141" s="289" t="s">
        <v>966</v>
      </c>
      <c r="I141" s="289" t="s">
        <v>945</v>
      </c>
      <c r="J141" s="289"/>
      <c r="K141" s="337"/>
    </row>
    <row r="142" spans="2:11" s="1" customFormat="1" ht="15" customHeight="1">
      <c r="B142" s="334"/>
      <c r="C142" s="289" t="s">
        <v>967</v>
      </c>
      <c r="D142" s="289"/>
      <c r="E142" s="289"/>
      <c r="F142" s="312" t="s">
        <v>910</v>
      </c>
      <c r="G142" s="289"/>
      <c r="H142" s="289" t="s">
        <v>968</v>
      </c>
      <c r="I142" s="289" t="s">
        <v>945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969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904</v>
      </c>
      <c r="D148" s="304"/>
      <c r="E148" s="304"/>
      <c r="F148" s="304" t="s">
        <v>905</v>
      </c>
      <c r="G148" s="305"/>
      <c r="H148" s="304" t="s">
        <v>54</v>
      </c>
      <c r="I148" s="304" t="s">
        <v>57</v>
      </c>
      <c r="J148" s="304" t="s">
        <v>906</v>
      </c>
      <c r="K148" s="303"/>
    </row>
    <row r="149" spans="2:11" s="1" customFormat="1" ht="17.25" customHeight="1">
      <c r="B149" s="301"/>
      <c r="C149" s="306" t="s">
        <v>907</v>
      </c>
      <c r="D149" s="306"/>
      <c r="E149" s="306"/>
      <c r="F149" s="307" t="s">
        <v>908</v>
      </c>
      <c r="G149" s="308"/>
      <c r="H149" s="306"/>
      <c r="I149" s="306"/>
      <c r="J149" s="306" t="s">
        <v>909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913</v>
      </c>
      <c r="D151" s="289"/>
      <c r="E151" s="289"/>
      <c r="F151" s="342" t="s">
        <v>910</v>
      </c>
      <c r="G151" s="289"/>
      <c r="H151" s="341" t="s">
        <v>950</v>
      </c>
      <c r="I151" s="341" t="s">
        <v>912</v>
      </c>
      <c r="J151" s="341">
        <v>120</v>
      </c>
      <c r="K151" s="337"/>
    </row>
    <row r="152" spans="2:11" s="1" customFormat="1" ht="15" customHeight="1">
      <c r="B152" s="314"/>
      <c r="C152" s="341" t="s">
        <v>959</v>
      </c>
      <c r="D152" s="289"/>
      <c r="E152" s="289"/>
      <c r="F152" s="342" t="s">
        <v>910</v>
      </c>
      <c r="G152" s="289"/>
      <c r="H152" s="341" t="s">
        <v>970</v>
      </c>
      <c r="I152" s="341" t="s">
        <v>912</v>
      </c>
      <c r="J152" s="341" t="s">
        <v>961</v>
      </c>
      <c r="K152" s="337"/>
    </row>
    <row r="153" spans="2:11" s="1" customFormat="1" ht="15" customHeight="1">
      <c r="B153" s="314"/>
      <c r="C153" s="341" t="s">
        <v>858</v>
      </c>
      <c r="D153" s="289"/>
      <c r="E153" s="289"/>
      <c r="F153" s="342" t="s">
        <v>910</v>
      </c>
      <c r="G153" s="289"/>
      <c r="H153" s="341" t="s">
        <v>971</v>
      </c>
      <c r="I153" s="341" t="s">
        <v>912</v>
      </c>
      <c r="J153" s="341" t="s">
        <v>961</v>
      </c>
      <c r="K153" s="337"/>
    </row>
    <row r="154" spans="2:11" s="1" customFormat="1" ht="15" customHeight="1">
      <c r="B154" s="314"/>
      <c r="C154" s="341" t="s">
        <v>915</v>
      </c>
      <c r="D154" s="289"/>
      <c r="E154" s="289"/>
      <c r="F154" s="342" t="s">
        <v>916</v>
      </c>
      <c r="G154" s="289"/>
      <c r="H154" s="341" t="s">
        <v>950</v>
      </c>
      <c r="I154" s="341" t="s">
        <v>912</v>
      </c>
      <c r="J154" s="341">
        <v>50</v>
      </c>
      <c r="K154" s="337"/>
    </row>
    <row r="155" spans="2:11" s="1" customFormat="1" ht="15" customHeight="1">
      <c r="B155" s="314"/>
      <c r="C155" s="341" t="s">
        <v>918</v>
      </c>
      <c r="D155" s="289"/>
      <c r="E155" s="289"/>
      <c r="F155" s="342" t="s">
        <v>910</v>
      </c>
      <c r="G155" s="289"/>
      <c r="H155" s="341" t="s">
        <v>950</v>
      </c>
      <c r="I155" s="341" t="s">
        <v>920</v>
      </c>
      <c r="J155" s="341"/>
      <c r="K155" s="337"/>
    </row>
    <row r="156" spans="2:11" s="1" customFormat="1" ht="15" customHeight="1">
      <c r="B156" s="314"/>
      <c r="C156" s="341" t="s">
        <v>929</v>
      </c>
      <c r="D156" s="289"/>
      <c r="E156" s="289"/>
      <c r="F156" s="342" t="s">
        <v>916</v>
      </c>
      <c r="G156" s="289"/>
      <c r="H156" s="341" t="s">
        <v>950</v>
      </c>
      <c r="I156" s="341" t="s">
        <v>912</v>
      </c>
      <c r="J156" s="341">
        <v>50</v>
      </c>
      <c r="K156" s="337"/>
    </row>
    <row r="157" spans="2:11" s="1" customFormat="1" ht="15" customHeight="1">
      <c r="B157" s="314"/>
      <c r="C157" s="341" t="s">
        <v>937</v>
      </c>
      <c r="D157" s="289"/>
      <c r="E157" s="289"/>
      <c r="F157" s="342" t="s">
        <v>916</v>
      </c>
      <c r="G157" s="289"/>
      <c r="H157" s="341" t="s">
        <v>950</v>
      </c>
      <c r="I157" s="341" t="s">
        <v>912</v>
      </c>
      <c r="J157" s="341">
        <v>50</v>
      </c>
      <c r="K157" s="337"/>
    </row>
    <row r="158" spans="2:11" s="1" customFormat="1" ht="15" customHeight="1">
      <c r="B158" s="314"/>
      <c r="C158" s="341" t="s">
        <v>935</v>
      </c>
      <c r="D158" s="289"/>
      <c r="E158" s="289"/>
      <c r="F158" s="342" t="s">
        <v>916</v>
      </c>
      <c r="G158" s="289"/>
      <c r="H158" s="341" t="s">
        <v>950</v>
      </c>
      <c r="I158" s="341" t="s">
        <v>912</v>
      </c>
      <c r="J158" s="341">
        <v>50</v>
      </c>
      <c r="K158" s="337"/>
    </row>
    <row r="159" spans="2:11" s="1" customFormat="1" ht="15" customHeight="1">
      <c r="B159" s="314"/>
      <c r="C159" s="341" t="s">
        <v>96</v>
      </c>
      <c r="D159" s="289"/>
      <c r="E159" s="289"/>
      <c r="F159" s="342" t="s">
        <v>910</v>
      </c>
      <c r="G159" s="289"/>
      <c r="H159" s="341" t="s">
        <v>972</v>
      </c>
      <c r="I159" s="341" t="s">
        <v>912</v>
      </c>
      <c r="J159" s="341" t="s">
        <v>973</v>
      </c>
      <c r="K159" s="337"/>
    </row>
    <row r="160" spans="2:11" s="1" customFormat="1" ht="15" customHeight="1">
      <c r="B160" s="314"/>
      <c r="C160" s="341" t="s">
        <v>974</v>
      </c>
      <c r="D160" s="289"/>
      <c r="E160" s="289"/>
      <c r="F160" s="342" t="s">
        <v>910</v>
      </c>
      <c r="G160" s="289"/>
      <c r="H160" s="341" t="s">
        <v>975</v>
      </c>
      <c r="I160" s="341" t="s">
        <v>945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976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904</v>
      </c>
      <c r="D166" s="304"/>
      <c r="E166" s="304"/>
      <c r="F166" s="304" t="s">
        <v>905</v>
      </c>
      <c r="G166" s="346"/>
      <c r="H166" s="347" t="s">
        <v>54</v>
      </c>
      <c r="I166" s="347" t="s">
        <v>57</v>
      </c>
      <c r="J166" s="304" t="s">
        <v>906</v>
      </c>
      <c r="K166" s="281"/>
    </row>
    <row r="167" spans="2:11" s="1" customFormat="1" ht="17.25" customHeight="1">
      <c r="B167" s="282"/>
      <c r="C167" s="306" t="s">
        <v>907</v>
      </c>
      <c r="D167" s="306"/>
      <c r="E167" s="306"/>
      <c r="F167" s="307" t="s">
        <v>908</v>
      </c>
      <c r="G167" s="348"/>
      <c r="H167" s="349"/>
      <c r="I167" s="349"/>
      <c r="J167" s="306" t="s">
        <v>909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913</v>
      </c>
      <c r="D169" s="289"/>
      <c r="E169" s="289"/>
      <c r="F169" s="312" t="s">
        <v>910</v>
      </c>
      <c r="G169" s="289"/>
      <c r="H169" s="289" t="s">
        <v>950</v>
      </c>
      <c r="I169" s="289" t="s">
        <v>912</v>
      </c>
      <c r="J169" s="289">
        <v>120</v>
      </c>
      <c r="K169" s="337"/>
    </row>
    <row r="170" spans="2:11" s="1" customFormat="1" ht="15" customHeight="1">
      <c r="B170" s="314"/>
      <c r="C170" s="289" t="s">
        <v>959</v>
      </c>
      <c r="D170" s="289"/>
      <c r="E170" s="289"/>
      <c r="F170" s="312" t="s">
        <v>910</v>
      </c>
      <c r="G170" s="289"/>
      <c r="H170" s="289" t="s">
        <v>960</v>
      </c>
      <c r="I170" s="289" t="s">
        <v>912</v>
      </c>
      <c r="J170" s="289" t="s">
        <v>961</v>
      </c>
      <c r="K170" s="337"/>
    </row>
    <row r="171" spans="2:11" s="1" customFormat="1" ht="15" customHeight="1">
      <c r="B171" s="314"/>
      <c r="C171" s="289" t="s">
        <v>858</v>
      </c>
      <c r="D171" s="289"/>
      <c r="E171" s="289"/>
      <c r="F171" s="312" t="s">
        <v>910</v>
      </c>
      <c r="G171" s="289"/>
      <c r="H171" s="289" t="s">
        <v>977</v>
      </c>
      <c r="I171" s="289" t="s">
        <v>912</v>
      </c>
      <c r="J171" s="289" t="s">
        <v>961</v>
      </c>
      <c r="K171" s="337"/>
    </row>
    <row r="172" spans="2:11" s="1" customFormat="1" ht="15" customHeight="1">
      <c r="B172" s="314"/>
      <c r="C172" s="289" t="s">
        <v>915</v>
      </c>
      <c r="D172" s="289"/>
      <c r="E172" s="289"/>
      <c r="F172" s="312" t="s">
        <v>916</v>
      </c>
      <c r="G172" s="289"/>
      <c r="H172" s="289" t="s">
        <v>977</v>
      </c>
      <c r="I172" s="289" t="s">
        <v>912</v>
      </c>
      <c r="J172" s="289">
        <v>50</v>
      </c>
      <c r="K172" s="337"/>
    </row>
    <row r="173" spans="2:11" s="1" customFormat="1" ht="15" customHeight="1">
      <c r="B173" s="314"/>
      <c r="C173" s="289" t="s">
        <v>918</v>
      </c>
      <c r="D173" s="289"/>
      <c r="E173" s="289"/>
      <c r="F173" s="312" t="s">
        <v>910</v>
      </c>
      <c r="G173" s="289"/>
      <c r="H173" s="289" t="s">
        <v>977</v>
      </c>
      <c r="I173" s="289" t="s">
        <v>920</v>
      </c>
      <c r="J173" s="289"/>
      <c r="K173" s="337"/>
    </row>
    <row r="174" spans="2:11" s="1" customFormat="1" ht="15" customHeight="1">
      <c r="B174" s="314"/>
      <c r="C174" s="289" t="s">
        <v>929</v>
      </c>
      <c r="D174" s="289"/>
      <c r="E174" s="289"/>
      <c r="F174" s="312" t="s">
        <v>916</v>
      </c>
      <c r="G174" s="289"/>
      <c r="H174" s="289" t="s">
        <v>977</v>
      </c>
      <c r="I174" s="289" t="s">
        <v>912</v>
      </c>
      <c r="J174" s="289">
        <v>50</v>
      </c>
      <c r="K174" s="337"/>
    </row>
    <row r="175" spans="2:11" s="1" customFormat="1" ht="15" customHeight="1">
      <c r="B175" s="314"/>
      <c r="C175" s="289" t="s">
        <v>937</v>
      </c>
      <c r="D175" s="289"/>
      <c r="E175" s="289"/>
      <c r="F175" s="312" t="s">
        <v>916</v>
      </c>
      <c r="G175" s="289"/>
      <c r="H175" s="289" t="s">
        <v>977</v>
      </c>
      <c r="I175" s="289" t="s">
        <v>912</v>
      </c>
      <c r="J175" s="289">
        <v>50</v>
      </c>
      <c r="K175" s="337"/>
    </row>
    <row r="176" spans="2:11" s="1" customFormat="1" ht="15" customHeight="1">
      <c r="B176" s="314"/>
      <c r="C176" s="289" t="s">
        <v>935</v>
      </c>
      <c r="D176" s="289"/>
      <c r="E176" s="289"/>
      <c r="F176" s="312" t="s">
        <v>916</v>
      </c>
      <c r="G176" s="289"/>
      <c r="H176" s="289" t="s">
        <v>977</v>
      </c>
      <c r="I176" s="289" t="s">
        <v>912</v>
      </c>
      <c r="J176" s="289">
        <v>50</v>
      </c>
      <c r="K176" s="337"/>
    </row>
    <row r="177" spans="2:11" s="1" customFormat="1" ht="15" customHeight="1">
      <c r="B177" s="314"/>
      <c r="C177" s="289" t="s">
        <v>119</v>
      </c>
      <c r="D177" s="289"/>
      <c r="E177" s="289"/>
      <c r="F177" s="312" t="s">
        <v>910</v>
      </c>
      <c r="G177" s="289"/>
      <c r="H177" s="289" t="s">
        <v>978</v>
      </c>
      <c r="I177" s="289" t="s">
        <v>979</v>
      </c>
      <c r="J177" s="289"/>
      <c r="K177" s="337"/>
    </row>
    <row r="178" spans="2:11" s="1" customFormat="1" ht="15" customHeight="1">
      <c r="B178" s="314"/>
      <c r="C178" s="289" t="s">
        <v>57</v>
      </c>
      <c r="D178" s="289"/>
      <c r="E178" s="289"/>
      <c r="F178" s="312" t="s">
        <v>910</v>
      </c>
      <c r="G178" s="289"/>
      <c r="H178" s="289" t="s">
        <v>980</v>
      </c>
      <c r="I178" s="289" t="s">
        <v>981</v>
      </c>
      <c r="J178" s="289">
        <v>1</v>
      </c>
      <c r="K178" s="337"/>
    </row>
    <row r="179" spans="2:11" s="1" customFormat="1" ht="15" customHeight="1">
      <c r="B179" s="314"/>
      <c r="C179" s="289" t="s">
        <v>53</v>
      </c>
      <c r="D179" s="289"/>
      <c r="E179" s="289"/>
      <c r="F179" s="312" t="s">
        <v>910</v>
      </c>
      <c r="G179" s="289"/>
      <c r="H179" s="289" t="s">
        <v>982</v>
      </c>
      <c r="I179" s="289" t="s">
        <v>912</v>
      </c>
      <c r="J179" s="289">
        <v>20</v>
      </c>
      <c r="K179" s="337"/>
    </row>
    <row r="180" spans="2:11" s="1" customFormat="1" ht="15" customHeight="1">
      <c r="B180" s="314"/>
      <c r="C180" s="289" t="s">
        <v>54</v>
      </c>
      <c r="D180" s="289"/>
      <c r="E180" s="289"/>
      <c r="F180" s="312" t="s">
        <v>910</v>
      </c>
      <c r="G180" s="289"/>
      <c r="H180" s="289" t="s">
        <v>983</v>
      </c>
      <c r="I180" s="289" t="s">
        <v>912</v>
      </c>
      <c r="J180" s="289">
        <v>255</v>
      </c>
      <c r="K180" s="337"/>
    </row>
    <row r="181" spans="2:11" s="1" customFormat="1" ht="15" customHeight="1">
      <c r="B181" s="314"/>
      <c r="C181" s="289" t="s">
        <v>120</v>
      </c>
      <c r="D181" s="289"/>
      <c r="E181" s="289"/>
      <c r="F181" s="312" t="s">
        <v>910</v>
      </c>
      <c r="G181" s="289"/>
      <c r="H181" s="289" t="s">
        <v>874</v>
      </c>
      <c r="I181" s="289" t="s">
        <v>912</v>
      </c>
      <c r="J181" s="289">
        <v>10</v>
      </c>
      <c r="K181" s="337"/>
    </row>
    <row r="182" spans="2:11" s="1" customFormat="1" ht="15" customHeight="1">
      <c r="B182" s="314"/>
      <c r="C182" s="289" t="s">
        <v>121</v>
      </c>
      <c r="D182" s="289"/>
      <c r="E182" s="289"/>
      <c r="F182" s="312" t="s">
        <v>910</v>
      </c>
      <c r="G182" s="289"/>
      <c r="H182" s="289" t="s">
        <v>984</v>
      </c>
      <c r="I182" s="289" t="s">
        <v>945</v>
      </c>
      <c r="J182" s="289"/>
      <c r="K182" s="337"/>
    </row>
    <row r="183" spans="2:11" s="1" customFormat="1" ht="15" customHeight="1">
      <c r="B183" s="314"/>
      <c r="C183" s="289" t="s">
        <v>985</v>
      </c>
      <c r="D183" s="289"/>
      <c r="E183" s="289"/>
      <c r="F183" s="312" t="s">
        <v>910</v>
      </c>
      <c r="G183" s="289"/>
      <c r="H183" s="289" t="s">
        <v>986</v>
      </c>
      <c r="I183" s="289" t="s">
        <v>945</v>
      </c>
      <c r="J183" s="289"/>
      <c r="K183" s="337"/>
    </row>
    <row r="184" spans="2:11" s="1" customFormat="1" ht="15" customHeight="1">
      <c r="B184" s="314"/>
      <c r="C184" s="289" t="s">
        <v>974</v>
      </c>
      <c r="D184" s="289"/>
      <c r="E184" s="289"/>
      <c r="F184" s="312" t="s">
        <v>910</v>
      </c>
      <c r="G184" s="289"/>
      <c r="H184" s="289" t="s">
        <v>987</v>
      </c>
      <c r="I184" s="289" t="s">
        <v>945</v>
      </c>
      <c r="J184" s="289"/>
      <c r="K184" s="337"/>
    </row>
    <row r="185" spans="2:11" s="1" customFormat="1" ht="15" customHeight="1">
      <c r="B185" s="314"/>
      <c r="C185" s="289" t="s">
        <v>123</v>
      </c>
      <c r="D185" s="289"/>
      <c r="E185" s="289"/>
      <c r="F185" s="312" t="s">
        <v>916</v>
      </c>
      <c r="G185" s="289"/>
      <c r="H185" s="289" t="s">
        <v>988</v>
      </c>
      <c r="I185" s="289" t="s">
        <v>912</v>
      </c>
      <c r="J185" s="289">
        <v>50</v>
      </c>
      <c r="K185" s="337"/>
    </row>
    <row r="186" spans="2:11" s="1" customFormat="1" ht="15" customHeight="1">
      <c r="B186" s="314"/>
      <c r="C186" s="289" t="s">
        <v>989</v>
      </c>
      <c r="D186" s="289"/>
      <c r="E186" s="289"/>
      <c r="F186" s="312" t="s">
        <v>916</v>
      </c>
      <c r="G186" s="289"/>
      <c r="H186" s="289" t="s">
        <v>990</v>
      </c>
      <c r="I186" s="289" t="s">
        <v>991</v>
      </c>
      <c r="J186" s="289"/>
      <c r="K186" s="337"/>
    </row>
    <row r="187" spans="2:11" s="1" customFormat="1" ht="15" customHeight="1">
      <c r="B187" s="314"/>
      <c r="C187" s="289" t="s">
        <v>992</v>
      </c>
      <c r="D187" s="289"/>
      <c r="E187" s="289"/>
      <c r="F187" s="312" t="s">
        <v>916</v>
      </c>
      <c r="G187" s="289"/>
      <c r="H187" s="289" t="s">
        <v>993</v>
      </c>
      <c r="I187" s="289" t="s">
        <v>991</v>
      </c>
      <c r="J187" s="289"/>
      <c r="K187" s="337"/>
    </row>
    <row r="188" spans="2:11" s="1" customFormat="1" ht="15" customHeight="1">
      <c r="B188" s="314"/>
      <c r="C188" s="289" t="s">
        <v>994</v>
      </c>
      <c r="D188" s="289"/>
      <c r="E188" s="289"/>
      <c r="F188" s="312" t="s">
        <v>916</v>
      </c>
      <c r="G188" s="289"/>
      <c r="H188" s="289" t="s">
        <v>995</v>
      </c>
      <c r="I188" s="289" t="s">
        <v>991</v>
      </c>
      <c r="J188" s="289"/>
      <c r="K188" s="337"/>
    </row>
    <row r="189" spans="2:11" s="1" customFormat="1" ht="15" customHeight="1">
      <c r="B189" s="314"/>
      <c r="C189" s="350" t="s">
        <v>996</v>
      </c>
      <c r="D189" s="289"/>
      <c r="E189" s="289"/>
      <c r="F189" s="312" t="s">
        <v>916</v>
      </c>
      <c r="G189" s="289"/>
      <c r="H189" s="289" t="s">
        <v>997</v>
      </c>
      <c r="I189" s="289" t="s">
        <v>998</v>
      </c>
      <c r="J189" s="351" t="s">
        <v>999</v>
      </c>
      <c r="K189" s="337"/>
    </row>
    <row r="190" spans="2:11" s="1" customFormat="1" ht="15" customHeight="1">
      <c r="B190" s="314"/>
      <c r="C190" s="350" t="s">
        <v>42</v>
      </c>
      <c r="D190" s="289"/>
      <c r="E190" s="289"/>
      <c r="F190" s="312" t="s">
        <v>910</v>
      </c>
      <c r="G190" s="289"/>
      <c r="H190" s="286" t="s">
        <v>1000</v>
      </c>
      <c r="I190" s="289" t="s">
        <v>1001</v>
      </c>
      <c r="J190" s="289"/>
      <c r="K190" s="337"/>
    </row>
    <row r="191" spans="2:11" s="1" customFormat="1" ht="15" customHeight="1">
      <c r="B191" s="314"/>
      <c r="C191" s="350" t="s">
        <v>1002</v>
      </c>
      <c r="D191" s="289"/>
      <c r="E191" s="289"/>
      <c r="F191" s="312" t="s">
        <v>910</v>
      </c>
      <c r="G191" s="289"/>
      <c r="H191" s="289" t="s">
        <v>1003</v>
      </c>
      <c r="I191" s="289" t="s">
        <v>945</v>
      </c>
      <c r="J191" s="289"/>
      <c r="K191" s="337"/>
    </row>
    <row r="192" spans="2:11" s="1" customFormat="1" ht="15" customHeight="1">
      <c r="B192" s="314"/>
      <c r="C192" s="350" t="s">
        <v>1004</v>
      </c>
      <c r="D192" s="289"/>
      <c r="E192" s="289"/>
      <c r="F192" s="312" t="s">
        <v>910</v>
      </c>
      <c r="G192" s="289"/>
      <c r="H192" s="289" t="s">
        <v>1005</v>
      </c>
      <c r="I192" s="289" t="s">
        <v>945</v>
      </c>
      <c r="J192" s="289"/>
      <c r="K192" s="337"/>
    </row>
    <row r="193" spans="2:11" s="1" customFormat="1" ht="15" customHeight="1">
      <c r="B193" s="314"/>
      <c r="C193" s="350" t="s">
        <v>1006</v>
      </c>
      <c r="D193" s="289"/>
      <c r="E193" s="289"/>
      <c r="F193" s="312" t="s">
        <v>916</v>
      </c>
      <c r="G193" s="289"/>
      <c r="H193" s="289" t="s">
        <v>1007</v>
      </c>
      <c r="I193" s="289" t="s">
        <v>945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1008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1009</v>
      </c>
      <c r="D200" s="353"/>
      <c r="E200" s="353"/>
      <c r="F200" s="353" t="s">
        <v>1010</v>
      </c>
      <c r="G200" s="354"/>
      <c r="H200" s="353" t="s">
        <v>1011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1001</v>
      </c>
      <c r="D202" s="289"/>
      <c r="E202" s="289"/>
      <c r="F202" s="312" t="s">
        <v>43</v>
      </c>
      <c r="G202" s="289"/>
      <c r="H202" s="289" t="s">
        <v>1012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44</v>
      </c>
      <c r="G203" s="289"/>
      <c r="H203" s="289" t="s">
        <v>1013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47</v>
      </c>
      <c r="G204" s="289"/>
      <c r="H204" s="289" t="s">
        <v>1014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45</v>
      </c>
      <c r="G205" s="289"/>
      <c r="H205" s="289" t="s">
        <v>1015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46</v>
      </c>
      <c r="G206" s="289"/>
      <c r="H206" s="289" t="s">
        <v>1016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957</v>
      </c>
      <c r="D208" s="289"/>
      <c r="E208" s="289"/>
      <c r="F208" s="312" t="s">
        <v>79</v>
      </c>
      <c r="G208" s="289"/>
      <c r="H208" s="289" t="s">
        <v>1017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852</v>
      </c>
      <c r="G209" s="289"/>
      <c r="H209" s="289" t="s">
        <v>853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850</v>
      </c>
      <c r="G210" s="289"/>
      <c r="H210" s="289" t="s">
        <v>1018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854</v>
      </c>
      <c r="G211" s="350"/>
      <c r="H211" s="341" t="s">
        <v>855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856</v>
      </c>
      <c r="G212" s="350"/>
      <c r="H212" s="341" t="s">
        <v>727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981</v>
      </c>
      <c r="D214" s="289"/>
      <c r="E214" s="289"/>
      <c r="F214" s="312">
        <v>1</v>
      </c>
      <c r="G214" s="350"/>
      <c r="H214" s="341" t="s">
        <v>1019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1020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1021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1022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HON</dc:creator>
  <cp:keywords/>
  <dc:description/>
  <cp:lastModifiedBy>Jakub HON</cp:lastModifiedBy>
  <dcterms:created xsi:type="dcterms:W3CDTF">2023-09-11T07:51:18Z</dcterms:created>
  <dcterms:modified xsi:type="dcterms:W3CDTF">2023-09-11T07:51:26Z</dcterms:modified>
  <cp:category/>
  <cp:version/>
  <cp:contentType/>
  <cp:contentStatus/>
</cp:coreProperties>
</file>