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/>
  <bookViews>
    <workbookView xWindow="65428" yWindow="65428" windowWidth="23256" windowHeight="12576" activeTab="0"/>
  </bookViews>
  <sheets>
    <sheet name="Rekapitulace stavby" sheetId="1" r:id="rId1"/>
    <sheet name="002 - Most ev. č. C-M-09" sheetId="3" r:id="rId2"/>
    <sheet name="004 - Most ev. č. Kr-M-19" sheetId="5" r:id="rId3"/>
    <sheet name="006 - Most ev. č. Kr-M-35" sheetId="7" r:id="rId4"/>
    <sheet name="007 - Most ev. č. R-M-05" sheetId="8" r:id="rId5"/>
    <sheet name="008 - Most ev. č. R-M-06" sheetId="9" r:id="rId6"/>
  </sheets>
  <definedNames>
    <definedName name="_xlnm._FilterDatabase" localSheetId="1" hidden="1">'002 - Most ev. č. C-M-09'!$C$122:$K$167</definedName>
    <definedName name="_xlnm._FilterDatabase" localSheetId="2" hidden="1">'004 - Most ev. č. Kr-M-19'!$C$121:$K$152</definedName>
    <definedName name="_xlnm._FilterDatabase" localSheetId="3" hidden="1">'006 - Most ev. č. Kr-M-35'!$C$121:$K$152</definedName>
    <definedName name="_xlnm._FilterDatabase" localSheetId="4" hidden="1">'007 - Most ev. č. R-M-05'!$C$121:$K$155</definedName>
    <definedName name="_xlnm._FilterDatabase" localSheetId="5" hidden="1">'008 - Most ev. č. R-M-06'!$C$121:$K$154</definedName>
    <definedName name="_xlnm.Print_Area" localSheetId="1">'002 - Most ev. č. C-M-09'!$C$4:$J$76,'002 - Most ev. č. C-M-09'!$C$82:$J$104,'002 - Most ev. č. C-M-09'!$C$110:$J$167</definedName>
    <definedName name="_xlnm.Print_Area" localSheetId="2">'004 - Most ev. č. Kr-M-19'!$C$4:$J$76,'004 - Most ev. č. Kr-M-19'!$C$82:$J$103,'004 - Most ev. č. Kr-M-19'!$C$109:$J$152</definedName>
    <definedName name="_xlnm.Print_Area" localSheetId="3">'006 - Most ev. č. Kr-M-35'!$C$4:$J$76,'006 - Most ev. č. Kr-M-35'!$C$82:$J$103,'006 - Most ev. č. Kr-M-35'!$C$109:$J$152</definedName>
    <definedName name="_xlnm.Print_Area" localSheetId="4">'007 - Most ev. č. R-M-05'!$C$4:$J$76,'007 - Most ev. č. R-M-05'!$C$82:$J$103,'007 - Most ev. č. R-M-05'!$C$109:$J$155</definedName>
    <definedName name="_xlnm.Print_Area" localSheetId="5">'008 - Most ev. č. R-M-06'!$C$4:$J$76,'008 - Most ev. č. R-M-06'!$C$82:$J$103,'008 - Most ev. č. R-M-06'!$C$109:$J$154</definedName>
    <definedName name="_xlnm.Print_Area" localSheetId="0">'Rekapitulace stavby'!$D$4:$AO$76,'Rekapitulace stavby'!$C$82:$AQ$100</definedName>
    <definedName name="_xlnm.Print_Titles" localSheetId="0">'Rekapitulace stavby'!$92:$92</definedName>
    <definedName name="_xlnm.Print_Titles" localSheetId="1">'002 - Most ev. č. C-M-09'!$122:$122</definedName>
    <definedName name="_xlnm.Print_Titles" localSheetId="2">'004 - Most ev. č. Kr-M-19'!$121:$121</definedName>
    <definedName name="_xlnm.Print_Titles" localSheetId="3">'006 - Most ev. č. Kr-M-35'!$121:$121</definedName>
    <definedName name="_xlnm.Print_Titles" localSheetId="4">'007 - Most ev. č. R-M-05'!$121:$121</definedName>
    <definedName name="_xlnm.Print_Titles" localSheetId="5">'008 - Most ev. č. R-M-06'!$121:$121</definedName>
  </definedNames>
  <calcPr calcId="181029"/>
</workbook>
</file>

<file path=xl/sharedStrings.xml><?xml version="1.0" encoding="utf-8"?>
<sst xmlns="http://schemas.openxmlformats.org/spreadsheetml/2006/main" count="2436" uniqueCount="298">
  <si>
    <t>Export Komplet</t>
  </si>
  <si>
    <t/>
  </si>
  <si>
    <t>2.0</t>
  </si>
  <si>
    <t>False</t>
  </si>
  <si>
    <t>{86efe736-808b-4bfd-8b65-5f6e256855b4}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</si>
  <si>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</si>
  <si>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</si>
  <si>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</si>
  <si>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</si>
  <si>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</si>
  <si>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</si>
  <si>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</si>
  <si>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</si>
  <si>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Z_22-030a</t>
  </si>
  <si>
    <t>Stavba:</t>
  </si>
  <si>
    <t>Město Šluknov - opravy stavebních závad mostů po HMP</t>
  </si>
  <si>
    <t>KSO:</t>
  </si>
  <si>
    <t>CC-CZ:</t>
  </si>
  <si>
    <t>Místo:</t>
  </si>
  <si>
    <t>Šluknov</t>
  </si>
  <si>
    <t>Datum:</t>
  </si>
  <si>
    <t>Zadavatel:</t>
  </si>
  <si>
    <t>IČ:</t>
  </si>
  <si>
    <t xml:space="preserve"> </t>
  </si>
  <si>
    <t>DIČ:</t>
  </si>
  <si>
    <t>Zhotovitel:</t>
  </si>
  <si>
    <t>Projektant:</t>
  </si>
  <si>
    <t>True</t>
  </si>
  <si>
    <t>Zpracovatel:</t>
  </si>
  <si>
    <t>ZEPS s.r.o.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</si>
  <si>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</si>
  <si>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</si>
  <si>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</si>
  <si>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</si>
  <si>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</si>
  <si>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</si>
  <si>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</si>
  <si>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</si>
  <si>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</si>
  <si>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</si>
  <si>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</si>
  <si>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</si>
  <si>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</si>
  <si>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</si>
  <si>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</si>
  <si>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</si>
  <si>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</si>
  <si>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</si>
  <si>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</si>
  <si>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</si>
  <si>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</si>
  <si>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</si>
  <si>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</si>
  <si>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</si>
  <si>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</si>
  <si>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</si>
  <si>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</si>
  <si>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</si>
  <si>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</si>
  <si>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</si>
  <si>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</si>
  <si>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</si>
  <si>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</si>
  <si>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</si>
  <si>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</si>
  <si>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</si>
  <si>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</si>
  <si>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</si>
  <si>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</si>
  <si>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</si>
  <si>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</si>
  <si>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</si>
  <si>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</si>
  <si>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</si>
  <si>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</si>
  <si>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</si>
  <si>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</si>
  <si>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</si>
  <si>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2</t>
  </si>
  <si>
    <t>002</t>
  </si>
  <si>
    <t>Most ev. č. C-M-09</t>
  </si>
  <si>
    <t>{0ed4b2c3-674a-44b0-b1e4-ff3211845fd3}</t>
  </si>
  <si>
    <t>004</t>
  </si>
  <si>
    <t>Most ev. č. Kr-M-19</t>
  </si>
  <si>
    <t>{c35d35a9-6659-460b-8773-f9ab3f5d75b5}</t>
  </si>
  <si>
    <t>006</t>
  </si>
  <si>
    <t>Most ev. č. Kr-M-35</t>
  </si>
  <si>
    <t>{a0ee662f-0eca-40ec-ab68-a15d14607ea7}</t>
  </si>
  <si>
    <t>007</t>
  </si>
  <si>
    <t>Most ev. č. R-M-05</t>
  </si>
  <si>
    <t>{8c74f1ea-3ba8-45b3-b9dc-d0d822f4742f}</t>
  </si>
  <si>
    <t>008</t>
  </si>
  <si>
    <t>Most ev. č. R-M-06</t>
  </si>
  <si>
    <t>{8aeb1186-3ad4-4739-a931-fe6f9b75b563}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</si>
  <si>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</si>
  <si>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</si>
  <si>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</si>
  <si>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</si>
  <si>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</si>
  <si>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</si>
  <si>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</si>
  <si>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</si>
  <si>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</si>
  <si>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998 - Přesun hmot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</si>
  <si>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</si>
  <si>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</si>
  <si>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</si>
  <si>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</si>
  <si>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</si>
  <si>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</si>
  <si>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</si>
  <si>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</si>
  <si>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</si>
  <si>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</si>
  <si>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</si>
  <si>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</si>
  <si>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</si>
  <si>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</si>
  <si>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</si>
  <si>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</si>
  <si>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</si>
  <si>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</si>
  <si>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</si>
  <si>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</si>
  <si>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5</t>
  </si>
  <si>
    <t>K</t>
  </si>
  <si>
    <t>m</t>
  </si>
  <si>
    <t>4</t>
  </si>
  <si>
    <t>9</t>
  </si>
  <si>
    <t>Ostatní konstrukce a práce, bourání</t>
  </si>
  <si>
    <t>P</t>
  </si>
  <si>
    <t>985112112</t>
  </si>
  <si>
    <t>Odsekání degradovaného betonu stěn, tloušťky přes 10 do 30 mm</t>
  </si>
  <si>
    <t>m2</t>
  </si>
  <si>
    <t>VV</t>
  </si>
  <si>
    <t>římsa vtok</t>
  </si>
  <si>
    <t>římsa výtok</t>
  </si>
  <si>
    <t>Součet</t>
  </si>
  <si>
    <t>985112193</t>
  </si>
  <si>
    <t>Odsekání degradovaného betonu Příplatek k cenám za plochu do 10 m2 jednotlivě</t>
  </si>
  <si>
    <t>6</t>
  </si>
  <si>
    <t>985121123</t>
  </si>
  <si>
    <t>Tryskání degradovaného betonu stěn, rubu kleneb a podlah vodou pod tlakem přes 1 250 do 2 500 barů</t>
  </si>
  <si>
    <t>985121912</t>
  </si>
  <si>
    <t>Tryskání degradovaného betonu Příplatek k cenám za plochu do 10 m2 jednotlivě</t>
  </si>
  <si>
    <t>8</t>
  </si>
  <si>
    <t>985131111</t>
  </si>
  <si>
    <t>Očištění ploch stěn, rubu kleneb a podlah tlakovou vodou</t>
  </si>
  <si>
    <t>10</t>
  </si>
  <si>
    <t>985139112</t>
  </si>
  <si>
    <t>Očištění ploch Příplatek k cenám za plochu do 10 m2 jednotlivě</t>
  </si>
  <si>
    <t>12</t>
  </si>
  <si>
    <t>985311118</t>
  </si>
  <si>
    <t>Reprofilace betonu sanačními maltami na cementové bázi ručně stěn, tloušťky do 80 mm</t>
  </si>
  <si>
    <t>14</t>
  </si>
  <si>
    <t>985311912</t>
  </si>
  <si>
    <t>Reprofilace betonu sanačními maltami na cementové bázi ručně Příplatek k cenám za plochu do 10 m2 jednotlivě</t>
  </si>
  <si>
    <t>16</t>
  </si>
  <si>
    <t>985311913</t>
  </si>
  <si>
    <t>Reprofilace betonu sanačními maltami na cementové bázi ručně Příplatek k cenám za větší členitost povrchu (sloupy, výklenky)</t>
  </si>
  <si>
    <t>18</t>
  </si>
  <si>
    <t>985312114R</t>
  </si>
  <si>
    <t>Stěrka k vyrovnání ploch reprofilovaného betonu stěn, tloušťky do 15 mm</t>
  </si>
  <si>
    <t>20</t>
  </si>
  <si>
    <t>985312192</t>
  </si>
  <si>
    <t>Stěrka k vyrovnání ploch reprofilovaného betonu Příplatek k cenám za plochu do 10 m2 jednotlivě</t>
  </si>
  <si>
    <t>22</t>
  </si>
  <si>
    <t>985321211</t>
  </si>
  <si>
    <t>Ochranný nátěr betonářské výztuže 1 vrstva tloušťky 1 mm na epoxidové bázi stěn, líce kleneb a podhledů</t>
  </si>
  <si>
    <t>24</t>
  </si>
  <si>
    <t>985321912</t>
  </si>
  <si>
    <t>Ochranný nátěr betonářské výztuže Příplatek k cenám za plochu do 10 m2 jednotlivě</t>
  </si>
  <si>
    <t>26</t>
  </si>
  <si>
    <t>985323111</t>
  </si>
  <si>
    <t>Spojovací můstek reprofilovaného betonu na cementové bázi, tloušťky 1 mm</t>
  </si>
  <si>
    <t>28</t>
  </si>
  <si>
    <t>985323912</t>
  </si>
  <si>
    <t>Spojovací můstek reprofilovaného betonu Příplatek k cenám za plochu do 10 m2 jednotlivě</t>
  </si>
  <si>
    <t>30</t>
  </si>
  <si>
    <t>985324221</t>
  </si>
  <si>
    <t>Ochranný nátěr betonu akrylátový dvojnásobný se stěrkou (OS-C)</t>
  </si>
  <si>
    <t>32</t>
  </si>
  <si>
    <t>985324912</t>
  </si>
  <si>
    <t>Ochranný nátěr betonu Příplatek k cenám za plochu do 10 m2 jednotlivě</t>
  </si>
  <si>
    <t>34</t>
  </si>
  <si>
    <t>998</t>
  </si>
  <si>
    <t>Přesun hmot</t>
  </si>
  <si>
    <t>kpl</t>
  </si>
  <si>
    <t xml:space="preserve">Poznámka k položce:
Součástí položky je vodorovná a svislá doprava, přemístění, přeložení, manipulace s materiálem a uložení na skládku.  </t>
  </si>
  <si>
    <t>998212101R</t>
  </si>
  <si>
    <t>Přesun hmot pro mosty zděné, betonové monolitické, spřažené ocelobetonové nebo kovové vodorovná dopravní vzdálenost do 100 m výška mostu do 20 m</t>
  </si>
  <si>
    <t>Poznámka k položce:
- pro zakázku malého rozsahu
- velký podíl ruční manipulace</t>
  </si>
  <si>
    <t>998212102R</t>
  </si>
  <si>
    <t>Mimostaveništní doprava</t>
  </si>
  <si>
    <t>36</t>
  </si>
  <si>
    <t>VRN</t>
  </si>
  <si>
    <t>Vedlejší rozpočtové náklady</t>
  </si>
  <si>
    <t>VRN3</t>
  </si>
  <si>
    <t>Zařízení staveniště</t>
  </si>
  <si>
    <t>030001000</t>
  </si>
  <si>
    <t>1024</t>
  </si>
  <si>
    <t>VRN4</t>
  </si>
  <si>
    <t>Inženýrská činnost</t>
  </si>
  <si>
    <t>VRN7</t>
  </si>
  <si>
    <t>Provozní vlivy</t>
  </si>
  <si>
    <t>072103011</t>
  </si>
  <si>
    <t>Zajištění DIO</t>
  </si>
  <si>
    <t>002 - Most ev. č. C-M-09</t>
  </si>
  <si>
    <t>M2</t>
  </si>
  <si>
    <t>Poznámka k položce:
položka zahrnuje očištění předepsaným způsobem včetně odklizení vzniklého odpadu</t>
  </si>
  <si>
    <t>4,0*(0,3+0,1)</t>
  </si>
  <si>
    <t>3,3*(0,3+0,1)</t>
  </si>
  <si>
    <t>985121101</t>
  </si>
  <si>
    <t>Tryskání degradovaného betonu stěn, rubu kleneb a podlah křemičitým pískem sušeným</t>
  </si>
  <si>
    <t>"odstranění degradovaného betonu - ALTERNATIVA k tryskání tlakovou vodou" 0</t>
  </si>
  <si>
    <t>"odstranění degradovaného betonu" 2,92</t>
  </si>
  <si>
    <t>"dočištění a příprava podkladu k opravě" 2,92</t>
  </si>
  <si>
    <t>"předpokládá se tl. 3-15mm" 2,92</t>
  </si>
  <si>
    <t>-435197035</t>
  </si>
  <si>
    <t>-1433398658</t>
  </si>
  <si>
    <t>-1270853134</t>
  </si>
  <si>
    <t>-1457113530</t>
  </si>
  <si>
    <t>004 - Most ev. č. Kr-M-19</t>
  </si>
  <si>
    <t>spodní část NK + hrany</t>
  </si>
  <si>
    <t>"světlost NK š=2,715m; délka NK prům.=5,03m" 2,715*5,03</t>
  </si>
  <si>
    <t>"v hrany cca 100mm" 2*0,1*2,715</t>
  </si>
  <si>
    <t>"odstranění degradovaného betonu" 14,199</t>
  </si>
  <si>
    <t>"dočištění a příprava podkladu k opravě" 14,199</t>
  </si>
  <si>
    <t>"předpokládá se tl. 3-15mm" 14,199</t>
  </si>
  <si>
    <t>410603148</t>
  </si>
  <si>
    <t>720693691</t>
  </si>
  <si>
    <t>1488417321</t>
  </si>
  <si>
    <t>1649438251</t>
  </si>
  <si>
    <t>940000000R</t>
  </si>
  <si>
    <t>Pomocné konstrukce - lešení</t>
  </si>
  <si>
    <t>985141213R</t>
  </si>
  <si>
    <t>Vyčištění trhlin nebo dutin ve zdivu, hloubky do 500 mm</t>
  </si>
  <si>
    <t>985141912</t>
  </si>
  <si>
    <t>Vyčištění trhlin nebo dutin ve zdivu Příplatek k cenám za délku do 2 m jednotlivě</t>
  </si>
  <si>
    <t>985142211</t>
  </si>
  <si>
    <t>Vysekání spojovací hmoty ze spár zdiva včetně vyčištění hloubky spáry přes 40 mm délky spáry na 1 m2 upravované plochy do 6 m</t>
  </si>
  <si>
    <t>985142912</t>
  </si>
  <si>
    <t>Vysekání spojovací hmoty ze spár zdiva včetně vyčištění Příplatek k cenám za plochu do 10 m2 jednotlivě</t>
  </si>
  <si>
    <t>985211111</t>
  </si>
  <si>
    <t>Vyklínování uvolněných kamenů zdiva úlomky kamene, popřípadě cihel délky spáry na 1 m2 upravované plochy do 6 m</t>
  </si>
  <si>
    <t>985211912</t>
  </si>
  <si>
    <t>Vyklínování uvolněných kamenů zdiva úlomky kamene, popřípadě cihel Příplatek k cenám za plochu do 10 m2 jednotlivě</t>
  </si>
  <si>
    <t>985232111R</t>
  </si>
  <si>
    <t>Hloubkové spárování zdiva aktivovanou maltou dl do 6 m/m2</t>
  </si>
  <si>
    <t>985232192</t>
  </si>
  <si>
    <t>Hloubkové spárování zdiva hloubky přes 40 do 80 mm aktivovanou maltou Příplatek k cenám za plochu do 10 m2 jednotlivě</t>
  </si>
  <si>
    <t>985233111</t>
  </si>
  <si>
    <t>Úprava spár po spárování zdiva kamenného nebo cihelného délky spáry na 1 m2 upravované plochy do 6 m uhlazením</t>
  </si>
  <si>
    <t>985233912</t>
  </si>
  <si>
    <t>Úprava spár po spárování zdiva kamenného nebo cihelného Příplatek k cenám za plochu do 10 m2 jednotlivě</t>
  </si>
  <si>
    <t>006 - Most ev. č. Kr-M-35</t>
  </si>
  <si>
    <t>"šíře NK = 3,9m; délka NK = 3,91m" 3,9*3,91</t>
  </si>
  <si>
    <t>"v hrany cca 100mm" 2*0,1*3,9</t>
  </si>
  <si>
    <t>"odstranění degradovaného betonu" 16,029</t>
  </si>
  <si>
    <t>"dočištění a příprava podkladu k opravě" 16,029</t>
  </si>
  <si>
    <t>"předpokládá se tl. 3-15mm" 16,029</t>
  </si>
  <si>
    <t>-1954715793</t>
  </si>
  <si>
    <t>1919269376</t>
  </si>
  <si>
    <t>522323248</t>
  </si>
  <si>
    <t>-1571937140</t>
  </si>
  <si>
    <t>007 - Most ev. č. R-M-05</t>
  </si>
  <si>
    <t>11110</t>
  </si>
  <si>
    <t>ODSTRANĚNÍ TRAVIN S ODVOZEM</t>
  </si>
  <si>
    <t>KPL</t>
  </si>
  <si>
    <t>1914569218</t>
  </si>
  <si>
    <t>Poznámka k položce:
odstranění travin bez ohledu na způsob provedení přemístění travin</t>
  </si>
  <si>
    <t>111208</t>
  </si>
  <si>
    <t>ODSTRANĚNÍ KŘOVIN S ODVOZEM</t>
  </si>
  <si>
    <t>1174566735</t>
  </si>
  <si>
    <t>Poznámka k položce:
odstranění křovin a stromů do průměru 100 mm doprava dřevin na předepsanou vzdálenost spálení na hromadách nebo štěpkování</t>
  </si>
  <si>
    <t>93842</t>
  </si>
  <si>
    <t>OČIŠTĚNÍ ZDIVA OD VEGETACE</t>
  </si>
  <si>
    <t>-424644729</t>
  </si>
  <si>
    <t>-33154864</t>
  </si>
  <si>
    <t>1117064675</t>
  </si>
  <si>
    <t>římsy</t>
  </si>
  <si>
    <t>2*8,0*(0,3+0,13)</t>
  </si>
  <si>
    <t>-9792057</t>
  </si>
  <si>
    <t>-1626195240</t>
  </si>
  <si>
    <t>-1918344988</t>
  </si>
  <si>
    <t>-877780863</t>
  </si>
  <si>
    <t>1464374134</t>
  </si>
  <si>
    <t>008 - Most ev. č. R-M-06</t>
  </si>
  <si>
    <t>-1235456370</t>
  </si>
  <si>
    <t>-546733814</t>
  </si>
  <si>
    <t>-2046228710</t>
  </si>
  <si>
    <t>-1869597</t>
  </si>
  <si>
    <t>-67222855</t>
  </si>
  <si>
    <t>-1233544491</t>
  </si>
  <si>
    <t>-2092620109</t>
  </si>
  <si>
    <t>1899566065</t>
  </si>
  <si>
    <t>1720906310</t>
  </si>
  <si>
    <t>-43356372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</si>
</sst>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thin"/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0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7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7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166" fontId="28" fillId="0" borderId="0" xfId="0" applyNumberFormat="1" applyFont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8" fillId="0" borderId="18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166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4" fontId="23" fillId="0" borderId="0" xfId="0" applyNumberFormat="1" applyFont="1"/>
    <xf numFmtId="166" fontId="31" fillId="0" borderId="10" xfId="0" applyNumberFormat="1" applyFont="1" applyBorder="1"/>
    <xf numFmtId="166" fontId="31" fillId="0" borderId="11" xfId="0" applyNumberFormat="1" applyFont="1" applyBorder="1"/>
    <xf numFmtId="4" fontId="32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vertical="center" wrapText="1"/>
    </xf>
    <xf numFmtId="0" fontId="0" fillId="0" borderId="17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center" vertical="center"/>
    </xf>
    <xf numFmtId="166" fontId="22" fillId="0" borderId="19" xfId="0" applyNumberFormat="1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4" xfId="0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  <protection locked="0"/>
    </xf>
    <xf numFmtId="0" fontId="14" fillId="4" borderId="0" xfId="0" applyFont="1" applyFill="1" applyAlignment="1">
      <alignment horizontal="center" vertical="center"/>
    </xf>
    <xf numFmtId="0" fontId="0" fillId="0" borderId="0" xfId="0"/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 wrapText="1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left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21" xfId="0" applyFont="1" applyFill="1" applyBorder="1" applyAlignment="1">
      <alignment horizontal="left" vertical="center"/>
    </xf>
    <xf numFmtId="0" fontId="21" fillId="3" borderId="7" xfId="0" applyFont="1" applyFill="1" applyBorder="1" applyAlignment="1">
      <alignment horizontal="right"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1"/>
  <sheetViews>
    <sheetView showGridLines="0" tabSelected="1" workbookViewId="0" topLeftCell="A76">
      <selection activeCell="AN8" sqref="AN8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ht="36.9" customHeight="1">
      <c r="AR2" s="169" t="s">
        <v>5</v>
      </c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S2" s="16" t="s">
        <v>6</v>
      </c>
      <c r="BT2" s="16" t="s">
        <v>7</v>
      </c>
    </row>
    <row r="3" spans="2:72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" customHeight="1">
      <c r="B4" s="19"/>
      <c r="D4" s="20" t="s">
        <v>9</v>
      </c>
      <c r="AR4" s="19"/>
      <c r="AS4" s="21" t="s">
        <v>10</v>
      </c>
      <c r="BS4" s="16" t="s">
        <v>11</v>
      </c>
    </row>
    <row r="5" spans="2:71" ht="12" customHeight="1">
      <c r="B5" s="19"/>
      <c r="D5" s="22" t="s">
        <v>12</v>
      </c>
      <c r="K5" s="178" t="s">
        <v>13</v>
      </c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R5" s="19"/>
      <c r="BS5" s="16" t="s">
        <v>6</v>
      </c>
    </row>
    <row r="6" spans="2:71" ht="36.9" customHeight="1">
      <c r="B6" s="19"/>
      <c r="D6" s="24" t="s">
        <v>14</v>
      </c>
      <c r="K6" s="179" t="s">
        <v>15</v>
      </c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R6" s="19"/>
      <c r="BS6" s="16" t="s">
        <v>6</v>
      </c>
    </row>
    <row r="7" spans="2:71" ht="12" customHeight="1">
      <c r="B7" s="19"/>
      <c r="D7" s="25" t="s">
        <v>16</v>
      </c>
      <c r="K7" s="23" t="s">
        <v>1</v>
      </c>
      <c r="AK7" s="25" t="s">
        <v>17</v>
      </c>
      <c r="AN7" s="23" t="s">
        <v>1</v>
      </c>
      <c r="AR7" s="19"/>
      <c r="BS7" s="16" t="s">
        <v>6</v>
      </c>
    </row>
    <row r="8" spans="2:71" ht="12" customHeight="1">
      <c r="B8" s="19"/>
      <c r="D8" s="25" t="s">
        <v>18</v>
      </c>
      <c r="K8" s="23" t="s">
        <v>19</v>
      </c>
      <c r="AK8" s="25" t="s">
        <v>20</v>
      </c>
      <c r="AN8" s="23"/>
      <c r="AR8" s="19"/>
      <c r="BS8" s="16" t="s">
        <v>6</v>
      </c>
    </row>
    <row r="9" spans="2:71" ht="14.4" customHeight="1">
      <c r="B9" s="19"/>
      <c r="AR9" s="19"/>
      <c r="BS9" s="16" t="s">
        <v>6</v>
      </c>
    </row>
    <row r="10" spans="2:71" ht="12" customHeight="1">
      <c r="B10" s="19"/>
      <c r="D10" s="25" t="s">
        <v>21</v>
      </c>
      <c r="AK10" s="25" t="s">
        <v>22</v>
      </c>
      <c r="AN10" s="23" t="s">
        <v>1</v>
      </c>
      <c r="AR10" s="19"/>
      <c r="BS10" s="16" t="s">
        <v>6</v>
      </c>
    </row>
    <row r="11" spans="2:71" ht="18.45" customHeight="1">
      <c r="B11" s="19"/>
      <c r="E11" s="23" t="s">
        <v>23</v>
      </c>
      <c r="AK11" s="25" t="s">
        <v>24</v>
      </c>
      <c r="AN11" s="23" t="s">
        <v>1</v>
      </c>
      <c r="AR11" s="19"/>
      <c r="BS11" s="16" t="s">
        <v>6</v>
      </c>
    </row>
    <row r="12" spans="2:71" ht="6.9" customHeight="1">
      <c r="B12" s="19"/>
      <c r="AR12" s="19"/>
      <c r="BS12" s="16" t="s">
        <v>6</v>
      </c>
    </row>
    <row r="13" spans="2:71" ht="12" customHeight="1">
      <c r="B13" s="19"/>
      <c r="D13" s="25" t="s">
        <v>25</v>
      </c>
      <c r="AK13" s="25" t="s">
        <v>22</v>
      </c>
      <c r="AN13" s="23" t="s">
        <v>1</v>
      </c>
      <c r="AR13" s="19"/>
      <c r="BS13" s="16" t="s">
        <v>6</v>
      </c>
    </row>
    <row r="14" spans="2:71" ht="13.2">
      <c r="B14" s="19"/>
      <c r="E14" s="23" t="s">
        <v>23</v>
      </c>
      <c r="AK14" s="25" t="s">
        <v>24</v>
      </c>
      <c r="AN14" s="23" t="s">
        <v>1</v>
      </c>
      <c r="AR14" s="19"/>
      <c r="BS14" s="16" t="s">
        <v>6</v>
      </c>
    </row>
    <row r="15" spans="2:71" ht="6.9" customHeight="1">
      <c r="B15" s="19"/>
      <c r="AR15" s="19"/>
      <c r="BS15" s="16" t="s">
        <v>3</v>
      </c>
    </row>
    <row r="16" spans="2:71" ht="12" customHeight="1">
      <c r="B16" s="19"/>
      <c r="D16" s="25" t="s">
        <v>26</v>
      </c>
      <c r="AK16" s="25" t="s">
        <v>22</v>
      </c>
      <c r="AN16" s="23" t="s">
        <v>1</v>
      </c>
      <c r="AR16" s="19"/>
      <c r="BS16" s="16" t="s">
        <v>3</v>
      </c>
    </row>
    <row r="17" spans="2:71" ht="18.45" customHeight="1">
      <c r="B17" s="19"/>
      <c r="E17" s="23" t="s">
        <v>23</v>
      </c>
      <c r="AK17" s="25" t="s">
        <v>24</v>
      </c>
      <c r="AN17" s="23" t="s">
        <v>1</v>
      </c>
      <c r="AR17" s="19"/>
      <c r="BS17" s="16" t="s">
        <v>27</v>
      </c>
    </row>
    <row r="18" spans="2:71" ht="6.9" customHeight="1">
      <c r="B18" s="19"/>
      <c r="AR18" s="19"/>
      <c r="BS18" s="16" t="s">
        <v>6</v>
      </c>
    </row>
    <row r="19" spans="2:71" ht="12" customHeight="1">
      <c r="B19" s="19"/>
      <c r="D19" s="25" t="s">
        <v>28</v>
      </c>
      <c r="AK19" s="25" t="s">
        <v>22</v>
      </c>
      <c r="AN19" s="23" t="s">
        <v>1</v>
      </c>
      <c r="AR19" s="19"/>
      <c r="BS19" s="16" t="s">
        <v>6</v>
      </c>
    </row>
    <row r="20" spans="2:71" ht="18.45" customHeight="1">
      <c r="B20" s="19"/>
      <c r="E20" s="23" t="s">
        <v>29</v>
      </c>
      <c r="AK20" s="25" t="s">
        <v>24</v>
      </c>
      <c r="AN20" s="23" t="s">
        <v>1</v>
      </c>
      <c r="AR20" s="19"/>
      <c r="BS20" s="16" t="s">
        <v>3</v>
      </c>
    </row>
    <row r="21" spans="2:44" ht="6.9" customHeight="1">
      <c r="B21" s="19"/>
      <c r="AR21" s="19"/>
    </row>
    <row r="22" spans="2:44" ht="12" customHeight="1">
      <c r="B22" s="19"/>
      <c r="D22" s="25" t="s">
        <v>30</v>
      </c>
      <c r="AR22" s="19"/>
    </row>
    <row r="23" spans="2:44" ht="16.5" customHeight="1">
      <c r="B23" s="19"/>
      <c r="E23" s="180" t="s">
        <v>1</v>
      </c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R23" s="19"/>
    </row>
    <row r="24" spans="2:44" ht="6.9" customHeight="1">
      <c r="B24" s="19"/>
      <c r="AR24" s="19"/>
    </row>
    <row r="25" spans="2:44" ht="6.9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2:44" s="1" customFormat="1" ht="25.95" customHeight="1">
      <c r="B26" s="28"/>
      <c r="D26" s="29" t="s">
        <v>31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81">
        <f>ROUND(AG94,2)</f>
        <v>0</v>
      </c>
      <c r="AL26" s="182"/>
      <c r="AM26" s="182"/>
      <c r="AN26" s="182"/>
      <c r="AO26" s="182"/>
      <c r="AR26" s="28"/>
    </row>
    <row r="27" spans="2:44" s="1" customFormat="1" ht="6.9" customHeight="1">
      <c r="B27" s="28"/>
      <c r="AR27" s="28"/>
    </row>
    <row r="28" spans="2:44" s="1" customFormat="1" ht="13.2">
      <c r="B28" s="28"/>
      <c r="L28" s="183" t="s">
        <v>32</v>
      </c>
      <c r="M28" s="183"/>
      <c r="N28" s="183"/>
      <c r="O28" s="183"/>
      <c r="P28" s="183"/>
      <c r="W28" s="183" t="s">
        <v>33</v>
      </c>
      <c r="X28" s="183"/>
      <c r="Y28" s="183"/>
      <c r="Z28" s="183"/>
      <c r="AA28" s="183"/>
      <c r="AB28" s="183"/>
      <c r="AC28" s="183"/>
      <c r="AD28" s="183"/>
      <c r="AE28" s="183"/>
      <c r="AK28" s="183" t="s">
        <v>34</v>
      </c>
      <c r="AL28" s="183"/>
      <c r="AM28" s="183"/>
      <c r="AN28" s="183"/>
      <c r="AO28" s="183"/>
      <c r="AR28" s="28"/>
    </row>
    <row r="29" spans="2:44" s="2" customFormat="1" ht="14.4" customHeight="1">
      <c r="B29" s="32"/>
      <c r="D29" s="25" t="s">
        <v>35</v>
      </c>
      <c r="F29" s="25" t="s">
        <v>36</v>
      </c>
      <c r="L29" s="171">
        <v>0.21</v>
      </c>
      <c r="M29" s="172"/>
      <c r="N29" s="172"/>
      <c r="O29" s="172"/>
      <c r="P29" s="172"/>
      <c r="W29" s="173">
        <f>ROUND(AZ94,2)</f>
        <v>0</v>
      </c>
      <c r="X29" s="172"/>
      <c r="Y29" s="172"/>
      <c r="Z29" s="172"/>
      <c r="AA29" s="172"/>
      <c r="AB29" s="172"/>
      <c r="AC29" s="172"/>
      <c r="AD29" s="172"/>
      <c r="AE29" s="172"/>
      <c r="AK29" s="173">
        <f>ROUND(AV94,2)</f>
        <v>0</v>
      </c>
      <c r="AL29" s="172"/>
      <c r="AM29" s="172"/>
      <c r="AN29" s="172"/>
      <c r="AO29" s="172"/>
      <c r="AR29" s="32"/>
    </row>
    <row r="30" spans="2:44" s="2" customFormat="1" ht="14.4" customHeight="1">
      <c r="B30" s="32"/>
      <c r="F30" s="25" t="s">
        <v>37</v>
      </c>
      <c r="L30" s="171">
        <v>0.15</v>
      </c>
      <c r="M30" s="172"/>
      <c r="N30" s="172"/>
      <c r="O30" s="172"/>
      <c r="P30" s="172"/>
      <c r="W30" s="173">
        <f>ROUND(BA94,2)</f>
        <v>0</v>
      </c>
      <c r="X30" s="172"/>
      <c r="Y30" s="172"/>
      <c r="Z30" s="172"/>
      <c r="AA30" s="172"/>
      <c r="AB30" s="172"/>
      <c r="AC30" s="172"/>
      <c r="AD30" s="172"/>
      <c r="AE30" s="172"/>
      <c r="AK30" s="173">
        <f>ROUND(AW94,2)</f>
        <v>0</v>
      </c>
      <c r="AL30" s="172"/>
      <c r="AM30" s="172"/>
      <c r="AN30" s="172"/>
      <c r="AO30" s="172"/>
      <c r="AR30" s="32"/>
    </row>
    <row r="31" spans="2:44" s="2" customFormat="1" ht="14.4" customHeight="1" hidden="1">
      <c r="B31" s="32"/>
      <c r="F31" s="25" t="s">
        <v>38</v>
      </c>
      <c r="L31" s="171">
        <v>0.21</v>
      </c>
      <c r="M31" s="172"/>
      <c r="N31" s="172"/>
      <c r="O31" s="172"/>
      <c r="P31" s="172"/>
      <c r="W31" s="173">
        <f>ROUND(BB94,2)</f>
        <v>0</v>
      </c>
      <c r="X31" s="172"/>
      <c r="Y31" s="172"/>
      <c r="Z31" s="172"/>
      <c r="AA31" s="172"/>
      <c r="AB31" s="172"/>
      <c r="AC31" s="172"/>
      <c r="AD31" s="172"/>
      <c r="AE31" s="172"/>
      <c r="AK31" s="173">
        <v>0</v>
      </c>
      <c r="AL31" s="172"/>
      <c r="AM31" s="172"/>
      <c r="AN31" s="172"/>
      <c r="AO31" s="172"/>
      <c r="AR31" s="32"/>
    </row>
    <row r="32" spans="2:44" s="2" customFormat="1" ht="14.4" customHeight="1" hidden="1">
      <c r="B32" s="32"/>
      <c r="F32" s="25" t="s">
        <v>39</v>
      </c>
      <c r="L32" s="171">
        <v>0.15</v>
      </c>
      <c r="M32" s="172"/>
      <c r="N32" s="172"/>
      <c r="O32" s="172"/>
      <c r="P32" s="172"/>
      <c r="W32" s="173">
        <f>ROUND(BC94,2)</f>
        <v>0</v>
      </c>
      <c r="X32" s="172"/>
      <c r="Y32" s="172"/>
      <c r="Z32" s="172"/>
      <c r="AA32" s="172"/>
      <c r="AB32" s="172"/>
      <c r="AC32" s="172"/>
      <c r="AD32" s="172"/>
      <c r="AE32" s="172"/>
      <c r="AK32" s="173">
        <v>0</v>
      </c>
      <c r="AL32" s="172"/>
      <c r="AM32" s="172"/>
      <c r="AN32" s="172"/>
      <c r="AO32" s="172"/>
      <c r="AR32" s="32"/>
    </row>
    <row r="33" spans="2:44" s="2" customFormat="1" ht="14.4" customHeight="1" hidden="1">
      <c r="B33" s="32"/>
      <c r="F33" s="25" t="s">
        <v>40</v>
      </c>
      <c r="L33" s="171">
        <v>0</v>
      </c>
      <c r="M33" s="172"/>
      <c r="N33" s="172"/>
      <c r="O33" s="172"/>
      <c r="P33" s="172"/>
      <c r="W33" s="173">
        <f>ROUND(BD94,2)</f>
        <v>0</v>
      </c>
      <c r="X33" s="172"/>
      <c r="Y33" s="172"/>
      <c r="Z33" s="172"/>
      <c r="AA33" s="172"/>
      <c r="AB33" s="172"/>
      <c r="AC33" s="172"/>
      <c r="AD33" s="172"/>
      <c r="AE33" s="172"/>
      <c r="AK33" s="173">
        <v>0</v>
      </c>
      <c r="AL33" s="172"/>
      <c r="AM33" s="172"/>
      <c r="AN33" s="172"/>
      <c r="AO33" s="172"/>
      <c r="AR33" s="32"/>
    </row>
    <row r="34" spans="2:44" s="1" customFormat="1" ht="6.9" customHeight="1">
      <c r="B34" s="28"/>
      <c r="AR34" s="28"/>
    </row>
    <row r="35" spans="2:44" s="1" customFormat="1" ht="25.95" customHeight="1">
      <c r="B35" s="28"/>
      <c r="C35" s="33"/>
      <c r="D35" s="34" t="s">
        <v>41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42</v>
      </c>
      <c r="U35" s="35"/>
      <c r="V35" s="35"/>
      <c r="W35" s="35"/>
      <c r="X35" s="177" t="s">
        <v>43</v>
      </c>
      <c r="Y35" s="175"/>
      <c r="Z35" s="175"/>
      <c r="AA35" s="175"/>
      <c r="AB35" s="175"/>
      <c r="AC35" s="35"/>
      <c r="AD35" s="35"/>
      <c r="AE35" s="35"/>
      <c r="AF35" s="35"/>
      <c r="AG35" s="35"/>
      <c r="AH35" s="35"/>
      <c r="AI35" s="35"/>
      <c r="AJ35" s="35"/>
      <c r="AK35" s="174">
        <f>SUM(AK26:AK33)</f>
        <v>0</v>
      </c>
      <c r="AL35" s="175"/>
      <c r="AM35" s="175"/>
      <c r="AN35" s="175"/>
      <c r="AO35" s="176"/>
      <c r="AP35" s="33"/>
      <c r="AQ35" s="33"/>
      <c r="AR35" s="28"/>
    </row>
    <row r="36" spans="2:44" s="1" customFormat="1" ht="6.9" customHeight="1">
      <c r="B36" s="28"/>
      <c r="AR36" s="28"/>
    </row>
    <row r="37" spans="2:44" s="1" customFormat="1" ht="14.4" customHeight="1">
      <c r="B37" s="28"/>
      <c r="AR37" s="28"/>
    </row>
    <row r="38" spans="2:44" ht="14.4" customHeight="1">
      <c r="B38" s="19"/>
      <c r="AR38" s="19"/>
    </row>
    <row r="39" spans="2:44" ht="14.4" customHeight="1">
      <c r="B39" s="19"/>
      <c r="AR39" s="19"/>
    </row>
    <row r="40" spans="2:44" ht="14.4" customHeight="1">
      <c r="B40" s="19"/>
      <c r="AR40" s="19"/>
    </row>
    <row r="41" spans="2:44" ht="14.4" customHeight="1">
      <c r="B41" s="19"/>
      <c r="AR41" s="19"/>
    </row>
    <row r="42" spans="2:44" ht="14.4" customHeight="1">
      <c r="B42" s="19"/>
      <c r="AR42" s="19"/>
    </row>
    <row r="43" spans="2:44" ht="14.4" customHeight="1">
      <c r="B43" s="19"/>
      <c r="AR43" s="19"/>
    </row>
    <row r="44" spans="2:44" ht="14.4" customHeight="1">
      <c r="B44" s="19"/>
      <c r="AR44" s="19"/>
    </row>
    <row r="45" spans="2:44" ht="14.4" customHeight="1">
      <c r="B45" s="19"/>
      <c r="AR45" s="19"/>
    </row>
    <row r="46" spans="2:44" ht="14.4" customHeight="1">
      <c r="B46" s="19"/>
      <c r="AR46" s="19"/>
    </row>
    <row r="47" spans="2:44" ht="14.4" customHeight="1">
      <c r="B47" s="19"/>
      <c r="AR47" s="19"/>
    </row>
    <row r="48" spans="2:44" ht="14.4" customHeight="1">
      <c r="B48" s="19"/>
      <c r="AR48" s="19"/>
    </row>
    <row r="49" spans="2:44" s="1" customFormat="1" ht="14.4" customHeight="1">
      <c r="B49" s="28"/>
      <c r="D49" s="37" t="s">
        <v>44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45</v>
      </c>
      <c r="AI49" s="38"/>
      <c r="AJ49" s="38"/>
      <c r="AK49" s="38"/>
      <c r="AL49" s="38"/>
      <c r="AM49" s="38"/>
      <c r="AN49" s="38"/>
      <c r="AO49" s="38"/>
      <c r="AR49" s="28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2:44" s="1" customFormat="1" ht="13.2">
      <c r="B60" s="28"/>
      <c r="D60" s="39" t="s">
        <v>46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9" t="s">
        <v>47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9" t="s">
        <v>46</v>
      </c>
      <c r="AI60" s="30"/>
      <c r="AJ60" s="30"/>
      <c r="AK60" s="30"/>
      <c r="AL60" s="30"/>
      <c r="AM60" s="39" t="s">
        <v>47</v>
      </c>
      <c r="AN60" s="30"/>
      <c r="AO60" s="30"/>
      <c r="AR60" s="28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2:44" s="1" customFormat="1" ht="13.2">
      <c r="B64" s="28"/>
      <c r="D64" s="37" t="s">
        <v>48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49</v>
      </c>
      <c r="AI64" s="38"/>
      <c r="AJ64" s="38"/>
      <c r="AK64" s="38"/>
      <c r="AL64" s="38"/>
      <c r="AM64" s="38"/>
      <c r="AN64" s="38"/>
      <c r="AO64" s="38"/>
      <c r="AR64" s="28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2:44" s="1" customFormat="1" ht="13.2">
      <c r="B75" s="28"/>
      <c r="D75" s="39" t="s">
        <v>46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9" t="s">
        <v>47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9" t="s">
        <v>46</v>
      </c>
      <c r="AI75" s="30"/>
      <c r="AJ75" s="30"/>
      <c r="AK75" s="30"/>
      <c r="AL75" s="30"/>
      <c r="AM75" s="39" t="s">
        <v>47</v>
      </c>
      <c r="AN75" s="30"/>
      <c r="AO75" s="30"/>
      <c r="AR75" s="28"/>
    </row>
    <row r="76" spans="2:44" s="1" customFormat="1" ht="12">
      <c r="B76" s="28"/>
      <c r="AR76" s="28"/>
    </row>
    <row r="77" spans="2:44" s="1" customFormat="1" ht="6.9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8"/>
    </row>
    <row r="81" spans="2:44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8"/>
    </row>
    <row r="82" spans="2:44" s="1" customFormat="1" ht="24.9" customHeight="1">
      <c r="B82" s="28"/>
      <c r="C82" s="20" t="s">
        <v>50</v>
      </c>
      <c r="AR82" s="28"/>
    </row>
    <row r="83" spans="2:44" s="1" customFormat="1" ht="6.9" customHeight="1">
      <c r="B83" s="28"/>
      <c r="AR83" s="28"/>
    </row>
    <row r="84" spans="2:44" s="3" customFormat="1" ht="12" customHeight="1">
      <c r="B84" s="44"/>
      <c r="C84" s="25" t="s">
        <v>12</v>
      </c>
      <c r="L84" s="3" t="str">
        <f>K5</f>
        <v>Z_22-030a</v>
      </c>
      <c r="AR84" s="44"/>
    </row>
    <row r="85" spans="2:44" s="4" customFormat="1" ht="36.9" customHeight="1">
      <c r="B85" s="45"/>
      <c r="C85" s="46" t="s">
        <v>14</v>
      </c>
      <c r="L85" s="194" t="str">
        <f>K6</f>
        <v>Město Šluknov - opravy stavebních závad mostů po HMP</v>
      </c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R85" s="45"/>
    </row>
    <row r="86" spans="2:44" s="1" customFormat="1" ht="6.9" customHeight="1">
      <c r="B86" s="28"/>
      <c r="AR86" s="28"/>
    </row>
    <row r="87" spans="2:44" s="1" customFormat="1" ht="12" customHeight="1">
      <c r="B87" s="28"/>
      <c r="C87" s="25" t="s">
        <v>18</v>
      </c>
      <c r="L87" s="47" t="str">
        <f>IF(K8="","",K8)</f>
        <v>Šluknov</v>
      </c>
      <c r="AI87" s="25" t="s">
        <v>20</v>
      </c>
      <c r="AM87" s="196" t="str">
        <f>IF(AN8="","",AN8)</f>
        <v/>
      </c>
      <c r="AN87" s="196"/>
      <c r="AR87" s="28"/>
    </row>
    <row r="88" spans="2:44" s="1" customFormat="1" ht="6.9" customHeight="1">
      <c r="B88" s="28"/>
      <c r="AR88" s="28"/>
    </row>
    <row r="89" spans="2:56" s="1" customFormat="1" ht="15.15" customHeight="1">
      <c r="B89" s="28"/>
      <c r="C89" s="25" t="s">
        <v>21</v>
      </c>
      <c r="L89" s="3" t="str">
        <f>IF(E11="","",E11)</f>
        <v xml:space="preserve"> </v>
      </c>
      <c r="AI89" s="25" t="s">
        <v>26</v>
      </c>
      <c r="AM89" s="197" t="str">
        <f>IF(E17="","",E17)</f>
        <v xml:space="preserve"> </v>
      </c>
      <c r="AN89" s="198"/>
      <c r="AO89" s="198"/>
      <c r="AP89" s="198"/>
      <c r="AR89" s="28"/>
      <c r="AS89" s="199" t="s">
        <v>51</v>
      </c>
      <c r="AT89" s="200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2:56" s="1" customFormat="1" ht="15.15" customHeight="1">
      <c r="B90" s="28"/>
      <c r="C90" s="25" t="s">
        <v>25</v>
      </c>
      <c r="L90" s="3" t="str">
        <f>IF(E14="","",E14)</f>
        <v xml:space="preserve"> </v>
      </c>
      <c r="AI90" s="25" t="s">
        <v>28</v>
      </c>
      <c r="AM90" s="197"/>
      <c r="AN90" s="198"/>
      <c r="AO90" s="198"/>
      <c r="AP90" s="198"/>
      <c r="AR90" s="28"/>
      <c r="AS90" s="201"/>
      <c r="AT90" s="202"/>
      <c r="BD90" s="52"/>
    </row>
    <row r="91" spans="2:56" s="1" customFormat="1" ht="10.95" customHeight="1">
      <c r="B91" s="28"/>
      <c r="AR91" s="28"/>
      <c r="AS91" s="201"/>
      <c r="AT91" s="202"/>
      <c r="BD91" s="52"/>
    </row>
    <row r="92" spans="2:56" s="1" customFormat="1" ht="29.25" customHeight="1">
      <c r="B92" s="28"/>
      <c r="C92" s="187" t="s">
        <v>52</v>
      </c>
      <c r="D92" s="188"/>
      <c r="E92" s="188"/>
      <c r="F92" s="188"/>
      <c r="G92" s="188"/>
      <c r="H92" s="53"/>
      <c r="I92" s="189" t="s">
        <v>53</v>
      </c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91" t="s">
        <v>54</v>
      </c>
      <c r="AH92" s="188"/>
      <c r="AI92" s="188"/>
      <c r="AJ92" s="188"/>
      <c r="AK92" s="188"/>
      <c r="AL92" s="188"/>
      <c r="AM92" s="188"/>
      <c r="AN92" s="189" t="s">
        <v>55</v>
      </c>
      <c r="AO92" s="188"/>
      <c r="AP92" s="190"/>
      <c r="AQ92" s="54" t="s">
        <v>56</v>
      </c>
      <c r="AR92" s="28"/>
      <c r="AS92" s="55" t="s">
        <v>57</v>
      </c>
      <c r="AT92" s="56" t="s">
        <v>58</v>
      </c>
      <c r="AU92" s="56" t="s">
        <v>59</v>
      </c>
      <c r="AV92" s="56" t="s">
        <v>60</v>
      </c>
      <c r="AW92" s="56" t="s">
        <v>61</v>
      </c>
      <c r="AX92" s="56" t="s">
        <v>62</v>
      </c>
      <c r="AY92" s="56" t="s">
        <v>63</v>
      </c>
      <c r="AZ92" s="56" t="s">
        <v>64</v>
      </c>
      <c r="BA92" s="56" t="s">
        <v>65</v>
      </c>
      <c r="BB92" s="56" t="s">
        <v>66</v>
      </c>
      <c r="BC92" s="56" t="s">
        <v>67</v>
      </c>
      <c r="BD92" s="57" t="s">
        <v>68</v>
      </c>
    </row>
    <row r="93" spans="2:56" s="1" customFormat="1" ht="10.95" customHeight="1">
      <c r="B93" s="28"/>
      <c r="AR93" s="28"/>
      <c r="AS93" s="58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2:90" s="5" customFormat="1" ht="32.4" customHeight="1">
      <c r="B94" s="59"/>
      <c r="C94" s="60" t="s">
        <v>69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192">
        <f>ROUND(SUM(AG95:AG99),2)</f>
        <v>0</v>
      </c>
      <c r="AH94" s="192"/>
      <c r="AI94" s="192"/>
      <c r="AJ94" s="192"/>
      <c r="AK94" s="192"/>
      <c r="AL94" s="192"/>
      <c r="AM94" s="192"/>
      <c r="AN94" s="193">
        <f aca="true" t="shared" si="0" ref="AN94:AN99">SUM(AG94,AT94)</f>
        <v>0</v>
      </c>
      <c r="AO94" s="193"/>
      <c r="AP94" s="193"/>
      <c r="AQ94" s="63" t="s">
        <v>1</v>
      </c>
      <c r="AR94" s="59"/>
      <c r="AS94" s="64">
        <f>ROUND(SUM(AS95:AS99),2)</f>
        <v>0</v>
      </c>
      <c r="AT94" s="65">
        <f aca="true" t="shared" si="1" ref="AT94:AT99">ROUND(SUM(AV94:AW94),2)</f>
        <v>0</v>
      </c>
      <c r="AU94" s="66" t="e">
        <f>ROUND(SUM(AU95:AU99),5)</f>
        <v>#REF!</v>
      </c>
      <c r="AV94" s="65">
        <f>ROUND(AZ94*L29,2)</f>
        <v>0</v>
      </c>
      <c r="AW94" s="65">
        <f>ROUND(BA94*L30,2)</f>
        <v>0</v>
      </c>
      <c r="AX94" s="65">
        <f>ROUND(BB94*L29,2)</f>
        <v>0</v>
      </c>
      <c r="AY94" s="65">
        <f>ROUND(BC94*L30,2)</f>
        <v>0</v>
      </c>
      <c r="AZ94" s="65">
        <f>ROUND(SUM(AZ95:AZ99),2)</f>
        <v>0</v>
      </c>
      <c r="BA94" s="65">
        <f>ROUND(SUM(BA95:BA99),2)</f>
        <v>0</v>
      </c>
      <c r="BB94" s="65">
        <f>ROUND(SUM(BB95:BB99),2)</f>
        <v>0</v>
      </c>
      <c r="BC94" s="65">
        <f>ROUND(SUM(BC95:BC99),2)</f>
        <v>0</v>
      </c>
      <c r="BD94" s="67">
        <f>ROUND(SUM(BD95:BD99),2)</f>
        <v>0</v>
      </c>
      <c r="BS94" s="68" t="s">
        <v>70</v>
      </c>
      <c r="BT94" s="68" t="s">
        <v>71</v>
      </c>
      <c r="BU94" s="69" t="s">
        <v>72</v>
      </c>
      <c r="BV94" s="68" t="s">
        <v>73</v>
      </c>
      <c r="BW94" s="68" t="s">
        <v>4</v>
      </c>
      <c r="BX94" s="68" t="s">
        <v>74</v>
      </c>
      <c r="CL94" s="68" t="s">
        <v>1</v>
      </c>
    </row>
    <row r="95" spans="1:91" s="6" customFormat="1" ht="16.5" customHeight="1">
      <c r="A95" s="70" t="s">
        <v>75</v>
      </c>
      <c r="B95" s="71"/>
      <c r="C95" s="72"/>
      <c r="D95" s="184" t="s">
        <v>79</v>
      </c>
      <c r="E95" s="184"/>
      <c r="F95" s="184"/>
      <c r="G95" s="184"/>
      <c r="H95" s="184"/>
      <c r="I95" s="73"/>
      <c r="J95" s="184" t="s">
        <v>80</v>
      </c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5">
        <f>'002 - Most ev. č. C-M-09'!J30</f>
        <v>0</v>
      </c>
      <c r="AH95" s="186"/>
      <c r="AI95" s="186"/>
      <c r="AJ95" s="186"/>
      <c r="AK95" s="186"/>
      <c r="AL95" s="186"/>
      <c r="AM95" s="186"/>
      <c r="AN95" s="185">
        <f t="shared" si="0"/>
        <v>0</v>
      </c>
      <c r="AO95" s="186"/>
      <c r="AP95" s="186"/>
      <c r="AQ95" s="74" t="s">
        <v>76</v>
      </c>
      <c r="AR95" s="71"/>
      <c r="AS95" s="75">
        <v>0</v>
      </c>
      <c r="AT95" s="76">
        <f t="shared" si="1"/>
        <v>0</v>
      </c>
      <c r="AU95" s="77" t="e">
        <f>'002 - Most ev. č. C-M-09'!P123</f>
        <v>#REF!</v>
      </c>
      <c r="AV95" s="76">
        <f>'002 - Most ev. č. C-M-09'!J33</f>
        <v>0</v>
      </c>
      <c r="AW95" s="76">
        <f>'002 - Most ev. č. C-M-09'!J34</f>
        <v>0</v>
      </c>
      <c r="AX95" s="76">
        <f>'002 - Most ev. č. C-M-09'!J35</f>
        <v>0</v>
      </c>
      <c r="AY95" s="76">
        <f>'002 - Most ev. č. C-M-09'!J36</f>
        <v>0</v>
      </c>
      <c r="AZ95" s="76">
        <f>'002 - Most ev. č. C-M-09'!F33</f>
        <v>0</v>
      </c>
      <c r="BA95" s="76">
        <f>'002 - Most ev. č. C-M-09'!F34</f>
        <v>0</v>
      </c>
      <c r="BB95" s="76">
        <f>'002 - Most ev. č. C-M-09'!F35</f>
        <v>0</v>
      </c>
      <c r="BC95" s="76">
        <f>'002 - Most ev. č. C-M-09'!F36</f>
        <v>0</v>
      </c>
      <c r="BD95" s="78">
        <f>'002 - Most ev. č. C-M-09'!F37</f>
        <v>0</v>
      </c>
      <c r="BT95" s="79" t="s">
        <v>77</v>
      </c>
      <c r="BV95" s="79" t="s">
        <v>73</v>
      </c>
      <c r="BW95" s="79" t="s">
        <v>81</v>
      </c>
      <c r="BX95" s="79" t="s">
        <v>4</v>
      </c>
      <c r="CL95" s="79" t="s">
        <v>1</v>
      </c>
      <c r="CM95" s="79" t="s">
        <v>78</v>
      </c>
    </row>
    <row r="96" spans="1:91" s="6" customFormat="1" ht="16.5" customHeight="1">
      <c r="A96" s="70" t="s">
        <v>75</v>
      </c>
      <c r="B96" s="71"/>
      <c r="C96" s="72"/>
      <c r="D96" s="184" t="s">
        <v>82</v>
      </c>
      <c r="E96" s="184"/>
      <c r="F96" s="184"/>
      <c r="G96" s="184"/>
      <c r="H96" s="184"/>
      <c r="I96" s="73"/>
      <c r="J96" s="184" t="s">
        <v>83</v>
      </c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5">
        <f>'004 - Most ev. č. Kr-M-19'!J30</f>
        <v>0</v>
      </c>
      <c r="AH96" s="186"/>
      <c r="AI96" s="186"/>
      <c r="AJ96" s="186"/>
      <c r="AK96" s="186"/>
      <c r="AL96" s="186"/>
      <c r="AM96" s="186"/>
      <c r="AN96" s="185">
        <f t="shared" si="0"/>
        <v>0</v>
      </c>
      <c r="AO96" s="186"/>
      <c r="AP96" s="186"/>
      <c r="AQ96" s="74" t="s">
        <v>76</v>
      </c>
      <c r="AR96" s="71"/>
      <c r="AS96" s="75">
        <v>0</v>
      </c>
      <c r="AT96" s="76">
        <f t="shared" si="1"/>
        <v>0</v>
      </c>
      <c r="AU96" s="77" t="e">
        <f>'004 - Most ev. č. Kr-M-19'!P122</f>
        <v>#REF!</v>
      </c>
      <c r="AV96" s="76">
        <f>'004 - Most ev. č. Kr-M-19'!J33</f>
        <v>0</v>
      </c>
      <c r="AW96" s="76">
        <f>'004 - Most ev. č. Kr-M-19'!J34</f>
        <v>0</v>
      </c>
      <c r="AX96" s="76">
        <f>'004 - Most ev. č. Kr-M-19'!J35</f>
        <v>0</v>
      </c>
      <c r="AY96" s="76">
        <f>'004 - Most ev. č. Kr-M-19'!J36</f>
        <v>0</v>
      </c>
      <c r="AZ96" s="76">
        <f>'004 - Most ev. č. Kr-M-19'!F33</f>
        <v>0</v>
      </c>
      <c r="BA96" s="76">
        <f>'004 - Most ev. č. Kr-M-19'!F34</f>
        <v>0</v>
      </c>
      <c r="BB96" s="76">
        <f>'004 - Most ev. č. Kr-M-19'!F35</f>
        <v>0</v>
      </c>
      <c r="BC96" s="76">
        <f>'004 - Most ev. č. Kr-M-19'!F36</f>
        <v>0</v>
      </c>
      <c r="BD96" s="78">
        <f>'004 - Most ev. č. Kr-M-19'!F37</f>
        <v>0</v>
      </c>
      <c r="BT96" s="79" t="s">
        <v>77</v>
      </c>
      <c r="BV96" s="79" t="s">
        <v>73</v>
      </c>
      <c r="BW96" s="79" t="s">
        <v>84</v>
      </c>
      <c r="BX96" s="79" t="s">
        <v>4</v>
      </c>
      <c r="CL96" s="79" t="s">
        <v>1</v>
      </c>
      <c r="CM96" s="79" t="s">
        <v>78</v>
      </c>
    </row>
    <row r="97" spans="1:91" s="6" customFormat="1" ht="16.5" customHeight="1">
      <c r="A97" s="70" t="s">
        <v>75</v>
      </c>
      <c r="B97" s="71"/>
      <c r="C97" s="72"/>
      <c r="D97" s="184" t="s">
        <v>85</v>
      </c>
      <c r="E97" s="184"/>
      <c r="F97" s="184"/>
      <c r="G97" s="184"/>
      <c r="H97" s="184"/>
      <c r="I97" s="73"/>
      <c r="J97" s="184" t="s">
        <v>86</v>
      </c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5">
        <f>'006 - Most ev. č. Kr-M-35'!J30</f>
        <v>0</v>
      </c>
      <c r="AH97" s="186"/>
      <c r="AI97" s="186"/>
      <c r="AJ97" s="186"/>
      <c r="AK97" s="186"/>
      <c r="AL97" s="186"/>
      <c r="AM97" s="186"/>
      <c r="AN97" s="185">
        <f t="shared" si="0"/>
        <v>0</v>
      </c>
      <c r="AO97" s="186"/>
      <c r="AP97" s="186"/>
      <c r="AQ97" s="74" t="s">
        <v>76</v>
      </c>
      <c r="AR97" s="71"/>
      <c r="AS97" s="75">
        <v>0</v>
      </c>
      <c r="AT97" s="76">
        <f t="shared" si="1"/>
        <v>0</v>
      </c>
      <c r="AU97" s="77" t="e">
        <f>'006 - Most ev. č. Kr-M-35'!P122</f>
        <v>#REF!</v>
      </c>
      <c r="AV97" s="76">
        <f>'006 - Most ev. č. Kr-M-35'!J33</f>
        <v>0</v>
      </c>
      <c r="AW97" s="76">
        <f>'006 - Most ev. č. Kr-M-35'!J34</f>
        <v>0</v>
      </c>
      <c r="AX97" s="76">
        <f>'006 - Most ev. č. Kr-M-35'!J35</f>
        <v>0</v>
      </c>
      <c r="AY97" s="76">
        <f>'006 - Most ev. č. Kr-M-35'!J36</f>
        <v>0</v>
      </c>
      <c r="AZ97" s="76">
        <f>'006 - Most ev. č. Kr-M-35'!F33</f>
        <v>0</v>
      </c>
      <c r="BA97" s="76">
        <f>'006 - Most ev. č. Kr-M-35'!F34</f>
        <v>0</v>
      </c>
      <c r="BB97" s="76">
        <f>'006 - Most ev. č. Kr-M-35'!F35</f>
        <v>0</v>
      </c>
      <c r="BC97" s="76">
        <f>'006 - Most ev. č. Kr-M-35'!F36</f>
        <v>0</v>
      </c>
      <c r="BD97" s="78">
        <f>'006 - Most ev. č. Kr-M-35'!F37</f>
        <v>0</v>
      </c>
      <c r="BT97" s="79" t="s">
        <v>77</v>
      </c>
      <c r="BV97" s="79" t="s">
        <v>73</v>
      </c>
      <c r="BW97" s="79" t="s">
        <v>87</v>
      </c>
      <c r="BX97" s="79" t="s">
        <v>4</v>
      </c>
      <c r="CL97" s="79" t="s">
        <v>1</v>
      </c>
      <c r="CM97" s="79" t="s">
        <v>78</v>
      </c>
    </row>
    <row r="98" spans="1:91" s="6" customFormat="1" ht="16.5" customHeight="1">
      <c r="A98" s="70" t="s">
        <v>75</v>
      </c>
      <c r="B98" s="71"/>
      <c r="C98" s="72"/>
      <c r="D98" s="184" t="s">
        <v>88</v>
      </c>
      <c r="E98" s="184"/>
      <c r="F98" s="184"/>
      <c r="G98" s="184"/>
      <c r="H98" s="184"/>
      <c r="I98" s="73"/>
      <c r="J98" s="184" t="s">
        <v>89</v>
      </c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5">
        <f>'007 - Most ev. č. R-M-05'!J30</f>
        <v>0</v>
      </c>
      <c r="AH98" s="186"/>
      <c r="AI98" s="186"/>
      <c r="AJ98" s="186"/>
      <c r="AK98" s="186"/>
      <c r="AL98" s="186"/>
      <c r="AM98" s="186"/>
      <c r="AN98" s="185">
        <f t="shared" si="0"/>
        <v>0</v>
      </c>
      <c r="AO98" s="186"/>
      <c r="AP98" s="186"/>
      <c r="AQ98" s="74" t="s">
        <v>76</v>
      </c>
      <c r="AR98" s="71"/>
      <c r="AS98" s="75">
        <v>0</v>
      </c>
      <c r="AT98" s="76">
        <f t="shared" si="1"/>
        <v>0</v>
      </c>
      <c r="AU98" s="77">
        <f>'007 - Most ev. č. R-M-05'!P122</f>
        <v>0.5940000000000001</v>
      </c>
      <c r="AV98" s="76">
        <f>'007 - Most ev. č. R-M-05'!J33</f>
        <v>0</v>
      </c>
      <c r="AW98" s="76">
        <f>'007 - Most ev. č. R-M-05'!J34</f>
        <v>0</v>
      </c>
      <c r="AX98" s="76">
        <f>'007 - Most ev. č. R-M-05'!J35</f>
        <v>0</v>
      </c>
      <c r="AY98" s="76">
        <f>'007 - Most ev. č. R-M-05'!J36</f>
        <v>0</v>
      </c>
      <c r="AZ98" s="76">
        <f>'007 - Most ev. č. R-M-05'!F33</f>
        <v>0</v>
      </c>
      <c r="BA98" s="76">
        <f>'007 - Most ev. č. R-M-05'!F34</f>
        <v>0</v>
      </c>
      <c r="BB98" s="76">
        <f>'007 - Most ev. č. R-M-05'!F35</f>
        <v>0</v>
      </c>
      <c r="BC98" s="76">
        <f>'007 - Most ev. č. R-M-05'!F36</f>
        <v>0</v>
      </c>
      <c r="BD98" s="78">
        <f>'007 - Most ev. č. R-M-05'!F37</f>
        <v>0</v>
      </c>
      <c r="BT98" s="79" t="s">
        <v>77</v>
      </c>
      <c r="BV98" s="79" t="s">
        <v>73</v>
      </c>
      <c r="BW98" s="79" t="s">
        <v>90</v>
      </c>
      <c r="BX98" s="79" t="s">
        <v>4</v>
      </c>
      <c r="CL98" s="79" t="s">
        <v>1</v>
      </c>
      <c r="CM98" s="79" t="s">
        <v>78</v>
      </c>
    </row>
    <row r="99" spans="1:91" s="6" customFormat="1" ht="16.5" customHeight="1">
      <c r="A99" s="70" t="s">
        <v>75</v>
      </c>
      <c r="B99" s="71"/>
      <c r="C99" s="72"/>
      <c r="D99" s="184" t="s">
        <v>91</v>
      </c>
      <c r="E99" s="184"/>
      <c r="F99" s="184"/>
      <c r="G99" s="184"/>
      <c r="H99" s="184"/>
      <c r="I99" s="73"/>
      <c r="J99" s="184" t="s">
        <v>92</v>
      </c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5">
        <f>'008 - Most ev. č. R-M-06'!J30</f>
        <v>0</v>
      </c>
      <c r="AH99" s="186"/>
      <c r="AI99" s="186"/>
      <c r="AJ99" s="186"/>
      <c r="AK99" s="186"/>
      <c r="AL99" s="186"/>
      <c r="AM99" s="186"/>
      <c r="AN99" s="185">
        <f t="shared" si="0"/>
        <v>0</v>
      </c>
      <c r="AO99" s="186"/>
      <c r="AP99" s="186"/>
      <c r="AQ99" s="74" t="s">
        <v>76</v>
      </c>
      <c r="AR99" s="71"/>
      <c r="AS99" s="80">
        <v>0</v>
      </c>
      <c r="AT99" s="81">
        <f t="shared" si="1"/>
        <v>0</v>
      </c>
      <c r="AU99" s="82">
        <f>'008 - Most ev. č. R-M-06'!P122</f>
        <v>0.5940000000000001</v>
      </c>
      <c r="AV99" s="81">
        <f>'008 - Most ev. č. R-M-06'!J33</f>
        <v>0</v>
      </c>
      <c r="AW99" s="81">
        <f>'008 - Most ev. č. R-M-06'!J34</f>
        <v>0</v>
      </c>
      <c r="AX99" s="81">
        <f>'008 - Most ev. č. R-M-06'!J35</f>
        <v>0</v>
      </c>
      <c r="AY99" s="81">
        <f>'008 - Most ev. č. R-M-06'!J36</f>
        <v>0</v>
      </c>
      <c r="AZ99" s="81">
        <f>'008 - Most ev. č. R-M-06'!F33</f>
        <v>0</v>
      </c>
      <c r="BA99" s="81">
        <f>'008 - Most ev. č. R-M-06'!F34</f>
        <v>0</v>
      </c>
      <c r="BB99" s="81">
        <f>'008 - Most ev. č. R-M-06'!F35</f>
        <v>0</v>
      </c>
      <c r="BC99" s="81">
        <f>'008 - Most ev. č. R-M-06'!F36</f>
        <v>0</v>
      </c>
      <c r="BD99" s="83">
        <f>'008 - Most ev. č. R-M-06'!F37</f>
        <v>0</v>
      </c>
      <c r="BT99" s="79" t="s">
        <v>77</v>
      </c>
      <c r="BV99" s="79" t="s">
        <v>73</v>
      </c>
      <c r="BW99" s="79" t="s">
        <v>93</v>
      </c>
      <c r="BX99" s="79" t="s">
        <v>4</v>
      </c>
      <c r="CL99" s="79" t="s">
        <v>1</v>
      </c>
      <c r="CM99" s="79" t="s">
        <v>78</v>
      </c>
    </row>
    <row r="100" spans="2:44" s="1" customFormat="1" ht="30" customHeight="1">
      <c r="B100" s="28"/>
      <c r="AR100" s="28"/>
    </row>
    <row r="101" spans="2:44" s="1" customFormat="1" ht="6.9" customHeight="1"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28"/>
    </row>
  </sheetData>
  <mergeCells count="56">
    <mergeCell ref="L85:AO85"/>
    <mergeCell ref="AM87:AN87"/>
    <mergeCell ref="AM89:AP89"/>
    <mergeCell ref="AS89:AT91"/>
    <mergeCell ref="AM90:AP90"/>
    <mergeCell ref="C92:G92"/>
    <mergeCell ref="AN92:AP92"/>
    <mergeCell ref="AG92:AM92"/>
    <mergeCell ref="I92:AF92"/>
    <mergeCell ref="J95:AF95"/>
    <mergeCell ref="D95:H95"/>
    <mergeCell ref="AN95:AP95"/>
    <mergeCell ref="AG95:AM95"/>
    <mergeCell ref="AG94:AM94"/>
    <mergeCell ref="AN94:AP94"/>
    <mergeCell ref="J96:AF96"/>
    <mergeCell ref="D96:H96"/>
    <mergeCell ref="AN99:AP99"/>
    <mergeCell ref="AG99:AM99"/>
    <mergeCell ref="D99:H99"/>
    <mergeCell ref="J99:AF99"/>
    <mergeCell ref="AN97:AP97"/>
    <mergeCell ref="AG97:AM97"/>
    <mergeCell ref="D97:H97"/>
    <mergeCell ref="J97:AF97"/>
    <mergeCell ref="AN98:AP98"/>
    <mergeCell ref="AG98:AM98"/>
    <mergeCell ref="D98:H98"/>
    <mergeCell ref="J98:AF98"/>
    <mergeCell ref="AN96:AP96"/>
    <mergeCell ref="AG96:AM96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</mergeCells>
  <hyperlinks>
    <hyperlink ref="A95" location="'002 - Most ev. č. C-M-09'!C2" display="/"/>
    <hyperlink ref="A96" location="'004 - Most ev. č. Kr-M-19'!C2" display="/"/>
    <hyperlink ref="A97" location="'006 - Most ev. č. Kr-M-35'!C2" display="/"/>
    <hyperlink ref="A98" location="'007 - Most ev. č. R-M-05'!C2" display="/"/>
    <hyperlink ref="A99" location="'008 - Most ev. č. R-M-06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68"/>
  <sheetViews>
    <sheetView showGridLines="0" workbookViewId="0" topLeftCell="A159">
      <selection activeCell="I167" sqref="I126:I167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169" t="s">
        <v>5</v>
      </c>
      <c r="M2" s="170"/>
      <c r="N2" s="170"/>
      <c r="O2" s="170"/>
      <c r="P2" s="170"/>
      <c r="Q2" s="170"/>
      <c r="R2" s="170"/>
      <c r="S2" s="170"/>
      <c r="T2" s="170"/>
      <c r="U2" s="170"/>
      <c r="V2" s="170"/>
      <c r="AT2" s="16" t="s">
        <v>81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78</v>
      </c>
    </row>
    <row r="4" spans="2:46" ht="24.9" customHeight="1">
      <c r="B4" s="19"/>
      <c r="D4" s="20" t="s">
        <v>94</v>
      </c>
      <c r="L4" s="19"/>
      <c r="M4" s="84" t="s">
        <v>10</v>
      </c>
      <c r="AT4" s="16" t="s">
        <v>3</v>
      </c>
    </row>
    <row r="5" spans="2:12" ht="6.9" customHeight="1">
      <c r="B5" s="19"/>
      <c r="L5" s="19"/>
    </row>
    <row r="6" spans="2:12" ht="12" customHeight="1">
      <c r="B6" s="19"/>
      <c r="D6" s="25" t="s">
        <v>14</v>
      </c>
      <c r="L6" s="19"/>
    </row>
    <row r="7" spans="2:12" ht="16.5" customHeight="1">
      <c r="B7" s="19"/>
      <c r="E7" s="204" t="str">
        <f>'Rekapitulace stavby'!K6</f>
        <v>Město Šluknov - opravy stavebních závad mostů po HMP</v>
      </c>
      <c r="F7" s="205"/>
      <c r="G7" s="205"/>
      <c r="H7" s="205"/>
      <c r="L7" s="19"/>
    </row>
    <row r="8" spans="2:12" s="1" customFormat="1" ht="12" customHeight="1">
      <c r="B8" s="28"/>
      <c r="D8" s="25" t="s">
        <v>95</v>
      </c>
      <c r="L8" s="28"/>
    </row>
    <row r="9" spans="2:12" s="1" customFormat="1" ht="16.5" customHeight="1">
      <c r="B9" s="28"/>
      <c r="E9" s="194" t="s">
        <v>207</v>
      </c>
      <c r="F9" s="203"/>
      <c r="G9" s="203"/>
      <c r="H9" s="203"/>
      <c r="L9" s="28"/>
    </row>
    <row r="10" spans="2:12" s="1" customFormat="1" ht="12">
      <c r="B10" s="28"/>
      <c r="L10" s="28"/>
    </row>
    <row r="11" spans="2:12" s="1" customFormat="1" ht="12" customHeight="1">
      <c r="B11" s="28"/>
      <c r="D11" s="25" t="s">
        <v>16</v>
      </c>
      <c r="F11" s="23" t="s">
        <v>1</v>
      </c>
      <c r="I11" s="25" t="s">
        <v>17</v>
      </c>
      <c r="J11" s="23" t="s">
        <v>1</v>
      </c>
      <c r="L11" s="28"/>
    </row>
    <row r="12" spans="2:12" s="1" customFormat="1" ht="12" customHeight="1">
      <c r="B12" s="28"/>
      <c r="D12" s="25" t="s">
        <v>18</v>
      </c>
      <c r="F12" s="23" t="s">
        <v>23</v>
      </c>
      <c r="I12" s="25" t="s">
        <v>20</v>
      </c>
      <c r="J12" s="48">
        <f>'Rekapitulace stavby'!AN8</f>
        <v>0</v>
      </c>
      <c r="L12" s="28"/>
    </row>
    <row r="13" spans="2:12" s="1" customFormat="1" ht="10.95" customHeight="1">
      <c r="B13" s="28"/>
      <c r="L13" s="28"/>
    </row>
    <row r="14" spans="2:12" s="1" customFormat="1" ht="12" customHeight="1">
      <c r="B14" s="28"/>
      <c r="D14" s="25" t="s">
        <v>21</v>
      </c>
      <c r="I14" s="25" t="s">
        <v>22</v>
      </c>
      <c r="J14" s="23" t="str">
        <f>IF('Rekapitulace stavby'!AN10="","",'Rekapitulace stavby'!AN10)</f>
        <v/>
      </c>
      <c r="L14" s="28"/>
    </row>
    <row r="15" spans="2:12" s="1" customFormat="1" ht="18" customHeight="1">
      <c r="B15" s="28"/>
      <c r="E15" s="23" t="str">
        <f>IF('Rekapitulace stavby'!E11="","",'Rekapitulace stavby'!E11)</f>
        <v xml:space="preserve"> </v>
      </c>
      <c r="I15" s="25" t="s">
        <v>24</v>
      </c>
      <c r="J15" s="23" t="str">
        <f>IF('Rekapitulace stavby'!AN11="","",'Rekapitulace stavby'!AN11)</f>
        <v/>
      </c>
      <c r="L15" s="28"/>
    </row>
    <row r="16" spans="2:12" s="1" customFormat="1" ht="6.9" customHeight="1">
      <c r="B16" s="28"/>
      <c r="L16" s="28"/>
    </row>
    <row r="17" spans="2:12" s="1" customFormat="1" ht="12" customHeight="1">
      <c r="B17" s="28"/>
      <c r="D17" s="25" t="s">
        <v>25</v>
      </c>
      <c r="I17" s="25" t="s">
        <v>22</v>
      </c>
      <c r="J17" s="23" t="str">
        <f>'Rekapitulace stavby'!AN13</f>
        <v/>
      </c>
      <c r="L17" s="28"/>
    </row>
    <row r="18" spans="2:12" s="1" customFormat="1" ht="18" customHeight="1">
      <c r="B18" s="28"/>
      <c r="E18" s="178" t="str">
        <f>'Rekapitulace stavby'!E14</f>
        <v xml:space="preserve"> </v>
      </c>
      <c r="F18" s="178"/>
      <c r="G18" s="178"/>
      <c r="H18" s="178"/>
      <c r="I18" s="25" t="s">
        <v>24</v>
      </c>
      <c r="J18" s="23" t="str">
        <f>'Rekapitulace stavby'!AN14</f>
        <v/>
      </c>
      <c r="L18" s="28"/>
    </row>
    <row r="19" spans="2:12" s="1" customFormat="1" ht="6.9" customHeight="1">
      <c r="B19" s="28"/>
      <c r="L19" s="28"/>
    </row>
    <row r="20" spans="2:12" s="1" customFormat="1" ht="12" customHeight="1">
      <c r="B20" s="28"/>
      <c r="D20" s="25" t="s">
        <v>26</v>
      </c>
      <c r="I20" s="25" t="s">
        <v>22</v>
      </c>
      <c r="J20" s="23" t="str">
        <f>IF('Rekapitulace stavby'!AN16="","",'Rekapitulace stavby'!AN16)</f>
        <v/>
      </c>
      <c r="L20" s="28"/>
    </row>
    <row r="21" spans="2:12" s="1" customFormat="1" ht="18" customHeight="1">
      <c r="B21" s="28"/>
      <c r="E21" s="23" t="str">
        <f>IF('Rekapitulace stavby'!E17="","",'Rekapitulace stavby'!E17)</f>
        <v xml:space="preserve"> </v>
      </c>
      <c r="I21" s="25" t="s">
        <v>24</v>
      </c>
      <c r="J21" s="23" t="str">
        <f>IF('Rekapitulace stavby'!AN17="","",'Rekapitulace stavby'!AN17)</f>
        <v/>
      </c>
      <c r="L21" s="28"/>
    </row>
    <row r="22" spans="2:12" s="1" customFormat="1" ht="6.9" customHeight="1">
      <c r="B22" s="28"/>
      <c r="L22" s="28"/>
    </row>
    <row r="23" spans="2:12" s="1" customFormat="1" ht="12" customHeight="1">
      <c r="B23" s="28"/>
      <c r="D23" s="25" t="s">
        <v>28</v>
      </c>
      <c r="I23" s="25" t="s">
        <v>22</v>
      </c>
      <c r="J23" s="23" t="str">
        <f>IF('Rekapitulace stavby'!AN19="","",'Rekapitulace stavby'!AN19)</f>
        <v/>
      </c>
      <c r="L23" s="28"/>
    </row>
    <row r="24" spans="2:12" s="1" customFormat="1" ht="18" customHeight="1">
      <c r="B24" s="28"/>
      <c r="E24" s="23" t="str">
        <f>IF('Rekapitulace stavby'!E20="","",'Rekapitulace stavby'!E20)</f>
        <v>ZEPS s.r.o.</v>
      </c>
      <c r="I24" s="25" t="s">
        <v>24</v>
      </c>
      <c r="J24" s="23" t="str">
        <f>IF('Rekapitulace stavby'!AN20="","",'Rekapitulace stavby'!AN20)</f>
        <v/>
      </c>
      <c r="L24" s="28"/>
    </row>
    <row r="25" spans="2:12" s="1" customFormat="1" ht="6.9" customHeight="1">
      <c r="B25" s="28"/>
      <c r="L25" s="28"/>
    </row>
    <row r="26" spans="2:12" s="1" customFormat="1" ht="12" customHeight="1">
      <c r="B26" s="28"/>
      <c r="D26" s="25" t="s">
        <v>30</v>
      </c>
      <c r="L26" s="28"/>
    </row>
    <row r="27" spans="2:12" s="7" customFormat="1" ht="16.5" customHeight="1">
      <c r="B27" s="85"/>
      <c r="E27" s="180" t="s">
        <v>1</v>
      </c>
      <c r="F27" s="180"/>
      <c r="G27" s="180"/>
      <c r="H27" s="180"/>
      <c r="L27" s="85"/>
    </row>
    <row r="28" spans="2:12" s="1" customFormat="1" ht="6.9" customHeight="1">
      <c r="B28" s="28"/>
      <c r="L28" s="28"/>
    </row>
    <row r="29" spans="2:12" s="1" customFormat="1" ht="6.9" customHeight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35" customHeight="1">
      <c r="B30" s="28"/>
      <c r="D30" s="86" t="s">
        <v>31</v>
      </c>
      <c r="J30" s="62">
        <f>ROUND(J123,2)</f>
        <v>0</v>
      </c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" customHeight="1">
      <c r="B32" s="28"/>
      <c r="F32" s="31" t="s">
        <v>33</v>
      </c>
      <c r="I32" s="31" t="s">
        <v>32</v>
      </c>
      <c r="J32" s="31" t="s">
        <v>34</v>
      </c>
      <c r="L32" s="28"/>
    </row>
    <row r="33" spans="2:12" s="1" customFormat="1" ht="14.4" customHeight="1">
      <c r="B33" s="28"/>
      <c r="D33" s="51" t="s">
        <v>35</v>
      </c>
      <c r="E33" s="25" t="s">
        <v>36</v>
      </c>
      <c r="F33" s="87">
        <f>ROUND((SUM(BE123:BE167)),2)</f>
        <v>0</v>
      </c>
      <c r="I33" s="88">
        <v>0.21</v>
      </c>
      <c r="J33" s="87">
        <f>ROUND(((SUM(BE123:BE167))*I33),2)</f>
        <v>0</v>
      </c>
      <c r="L33" s="28"/>
    </row>
    <row r="34" spans="2:12" s="1" customFormat="1" ht="14.4" customHeight="1">
      <c r="B34" s="28"/>
      <c r="E34" s="25" t="s">
        <v>37</v>
      </c>
      <c r="F34" s="87">
        <f>ROUND((SUM(BF123:BF167)),2)</f>
        <v>0</v>
      </c>
      <c r="I34" s="88">
        <v>0.15</v>
      </c>
      <c r="J34" s="87">
        <f>ROUND(((SUM(BF123:BF167))*I34),2)</f>
        <v>0</v>
      </c>
      <c r="L34" s="28"/>
    </row>
    <row r="35" spans="2:12" s="1" customFormat="1" ht="14.4" customHeight="1" hidden="1">
      <c r="B35" s="28"/>
      <c r="E35" s="25" t="s">
        <v>38</v>
      </c>
      <c r="F35" s="87">
        <f>ROUND((SUM(BG123:BG167)),2)</f>
        <v>0</v>
      </c>
      <c r="I35" s="88">
        <v>0.21</v>
      </c>
      <c r="J35" s="87">
        <f>0</f>
        <v>0</v>
      </c>
      <c r="L35" s="28"/>
    </row>
    <row r="36" spans="2:12" s="1" customFormat="1" ht="14.4" customHeight="1" hidden="1">
      <c r="B36" s="28"/>
      <c r="E36" s="25" t="s">
        <v>39</v>
      </c>
      <c r="F36" s="87">
        <f>ROUND((SUM(BH123:BH167)),2)</f>
        <v>0</v>
      </c>
      <c r="I36" s="88">
        <v>0.15</v>
      </c>
      <c r="J36" s="87">
        <f>0</f>
        <v>0</v>
      </c>
      <c r="L36" s="28"/>
    </row>
    <row r="37" spans="2:12" s="1" customFormat="1" ht="14.4" customHeight="1" hidden="1">
      <c r="B37" s="28"/>
      <c r="E37" s="25" t="s">
        <v>40</v>
      </c>
      <c r="F37" s="87">
        <f>ROUND((SUM(BI123:BI167)),2)</f>
        <v>0</v>
      </c>
      <c r="I37" s="88">
        <v>0</v>
      </c>
      <c r="J37" s="87">
        <f>0</f>
        <v>0</v>
      </c>
      <c r="L37" s="28"/>
    </row>
    <row r="38" spans="2:12" s="1" customFormat="1" ht="6.9" customHeight="1">
      <c r="B38" s="28"/>
      <c r="L38" s="28"/>
    </row>
    <row r="39" spans="2:12" s="1" customFormat="1" ht="25.35" customHeight="1">
      <c r="B39" s="28"/>
      <c r="C39" s="89"/>
      <c r="D39" s="90" t="s">
        <v>41</v>
      </c>
      <c r="E39" s="53"/>
      <c r="F39" s="53"/>
      <c r="G39" s="91" t="s">
        <v>42</v>
      </c>
      <c r="H39" s="92" t="s">
        <v>43</v>
      </c>
      <c r="I39" s="53"/>
      <c r="J39" s="93">
        <f>SUM(J30:J37)</f>
        <v>0</v>
      </c>
      <c r="K39" s="94"/>
      <c r="L39" s="28"/>
    </row>
    <row r="40" spans="2:12" s="1" customFormat="1" ht="14.4" customHeight="1">
      <c r="B40" s="28"/>
      <c r="L40" s="28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28"/>
      <c r="D50" s="37" t="s">
        <v>44</v>
      </c>
      <c r="E50" s="38"/>
      <c r="F50" s="38"/>
      <c r="G50" s="37" t="s">
        <v>45</v>
      </c>
      <c r="H50" s="38"/>
      <c r="I50" s="38"/>
      <c r="J50" s="38"/>
      <c r="K50" s="38"/>
      <c r="L50" s="2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3.2">
      <c r="B61" s="28"/>
      <c r="D61" s="39" t="s">
        <v>46</v>
      </c>
      <c r="E61" s="30"/>
      <c r="F61" s="95" t="s">
        <v>47</v>
      </c>
      <c r="G61" s="39" t="s">
        <v>46</v>
      </c>
      <c r="H61" s="30"/>
      <c r="I61" s="30"/>
      <c r="J61" s="96" t="s">
        <v>47</v>
      </c>
      <c r="K61" s="30"/>
      <c r="L61" s="2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.2">
      <c r="B65" s="28"/>
      <c r="D65" s="37" t="s">
        <v>48</v>
      </c>
      <c r="E65" s="38"/>
      <c r="F65" s="38"/>
      <c r="G65" s="37" t="s">
        <v>49</v>
      </c>
      <c r="H65" s="38"/>
      <c r="I65" s="38"/>
      <c r="J65" s="38"/>
      <c r="K65" s="38"/>
      <c r="L65" s="2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3.2">
      <c r="B76" s="28"/>
      <c r="D76" s="39" t="s">
        <v>46</v>
      </c>
      <c r="E76" s="30"/>
      <c r="F76" s="95" t="s">
        <v>47</v>
      </c>
      <c r="G76" s="39" t="s">
        <v>46</v>
      </c>
      <c r="H76" s="30"/>
      <c r="I76" s="30"/>
      <c r="J76" s="96" t="s">
        <v>47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" customHeight="1">
      <c r="B82" s="28"/>
      <c r="C82" s="20" t="s">
        <v>96</v>
      </c>
      <c r="L82" s="28"/>
    </row>
    <row r="83" spans="2:12" s="1" customFormat="1" ht="6.9" customHeight="1">
      <c r="B83" s="28"/>
      <c r="L83" s="28"/>
    </row>
    <row r="84" spans="2:12" s="1" customFormat="1" ht="12" customHeight="1">
      <c r="B84" s="28"/>
      <c r="C84" s="25" t="s">
        <v>14</v>
      </c>
      <c r="L84" s="28"/>
    </row>
    <row r="85" spans="2:12" s="1" customFormat="1" ht="16.5" customHeight="1">
      <c r="B85" s="28"/>
      <c r="E85" s="204" t="str">
        <f>E7</f>
        <v>Město Šluknov - opravy stavebních závad mostů po HMP</v>
      </c>
      <c r="F85" s="205"/>
      <c r="G85" s="205"/>
      <c r="H85" s="205"/>
      <c r="L85" s="28"/>
    </row>
    <row r="86" spans="2:12" s="1" customFormat="1" ht="12" customHeight="1">
      <c r="B86" s="28"/>
      <c r="C86" s="25" t="s">
        <v>95</v>
      </c>
      <c r="L86" s="28"/>
    </row>
    <row r="87" spans="2:12" s="1" customFormat="1" ht="16.5" customHeight="1">
      <c r="B87" s="28"/>
      <c r="E87" s="194" t="str">
        <f>E9</f>
        <v>002 - Most ev. č. C-M-09</v>
      </c>
      <c r="F87" s="203"/>
      <c r="G87" s="203"/>
      <c r="H87" s="203"/>
      <c r="L87" s="28"/>
    </row>
    <row r="88" spans="2:12" s="1" customFormat="1" ht="6.9" customHeight="1">
      <c r="B88" s="28"/>
      <c r="L88" s="28"/>
    </row>
    <row r="89" spans="2:12" s="1" customFormat="1" ht="12" customHeight="1">
      <c r="B89" s="28"/>
      <c r="C89" s="25" t="s">
        <v>18</v>
      </c>
      <c r="F89" s="23" t="str">
        <f>F12</f>
        <v xml:space="preserve"> </v>
      </c>
      <c r="I89" s="25" t="s">
        <v>20</v>
      </c>
      <c r="J89" s="48">
        <f>IF(J12="","",J12)</f>
        <v>0</v>
      </c>
      <c r="L89" s="28"/>
    </row>
    <row r="90" spans="2:12" s="1" customFormat="1" ht="6.9" customHeight="1">
      <c r="B90" s="28"/>
      <c r="L90" s="28"/>
    </row>
    <row r="91" spans="2:12" s="1" customFormat="1" ht="15.15" customHeight="1">
      <c r="B91" s="28"/>
      <c r="C91" s="25" t="s">
        <v>21</v>
      </c>
      <c r="F91" s="23" t="str">
        <f>E15</f>
        <v xml:space="preserve"> </v>
      </c>
      <c r="I91" s="25" t="s">
        <v>26</v>
      </c>
      <c r="J91" s="26" t="str">
        <f>E21</f>
        <v xml:space="preserve"> </v>
      </c>
      <c r="L91" s="28"/>
    </row>
    <row r="92" spans="2:12" s="1" customFormat="1" ht="15.15" customHeight="1">
      <c r="B92" s="28"/>
      <c r="C92" s="25" t="s">
        <v>25</v>
      </c>
      <c r="F92" s="23" t="str">
        <f>IF(E18="","",E18)</f>
        <v xml:space="preserve"> </v>
      </c>
      <c r="I92" s="25" t="s">
        <v>28</v>
      </c>
      <c r="J92" s="26" t="str">
        <f>E24</f>
        <v>ZEPS s.r.o.</v>
      </c>
      <c r="L92" s="28"/>
    </row>
    <row r="93" spans="2:12" s="1" customFormat="1" ht="10.35" customHeight="1">
      <c r="B93" s="28"/>
      <c r="L93" s="28"/>
    </row>
    <row r="94" spans="2:12" s="1" customFormat="1" ht="29.25" customHeight="1">
      <c r="B94" s="28"/>
      <c r="C94" s="97" t="s">
        <v>97</v>
      </c>
      <c r="D94" s="89"/>
      <c r="E94" s="89"/>
      <c r="F94" s="89"/>
      <c r="G94" s="89"/>
      <c r="H94" s="89"/>
      <c r="I94" s="89"/>
      <c r="J94" s="98" t="s">
        <v>98</v>
      </c>
      <c r="K94" s="89"/>
      <c r="L94" s="28"/>
    </row>
    <row r="95" spans="2:12" s="1" customFormat="1" ht="10.35" customHeight="1">
      <c r="B95" s="28"/>
      <c r="L95" s="28"/>
    </row>
    <row r="96" spans="2:47" s="1" customFormat="1" ht="22.95" customHeight="1">
      <c r="B96" s="28"/>
      <c r="C96" s="99" t="s">
        <v>99</v>
      </c>
      <c r="J96" s="62">
        <f>J123</f>
        <v>0</v>
      </c>
      <c r="L96" s="28"/>
      <c r="AU96" s="16" t="s">
        <v>100</v>
      </c>
    </row>
    <row r="97" spans="2:12" s="8" customFormat="1" ht="24.9" customHeight="1">
      <c r="B97" s="100"/>
      <c r="D97" s="101" t="s">
        <v>101</v>
      </c>
      <c r="E97" s="102"/>
      <c r="F97" s="102"/>
      <c r="G97" s="102"/>
      <c r="H97" s="102"/>
      <c r="I97" s="102"/>
      <c r="J97" s="103">
        <f>J124</f>
        <v>0</v>
      </c>
      <c r="L97" s="100"/>
    </row>
    <row r="98" spans="2:12" s="9" customFormat="1" ht="19.95" customHeight="1">
      <c r="B98" s="104"/>
      <c r="D98" s="105" t="s">
        <v>102</v>
      </c>
      <c r="E98" s="106"/>
      <c r="F98" s="106"/>
      <c r="G98" s="106"/>
      <c r="H98" s="106"/>
      <c r="I98" s="106"/>
      <c r="J98" s="107">
        <f>J125</f>
        <v>0</v>
      </c>
      <c r="L98" s="104"/>
    </row>
    <row r="99" spans="2:12" s="9" customFormat="1" ht="19.95" customHeight="1">
      <c r="B99" s="104"/>
      <c r="D99" s="105" t="s">
        <v>103</v>
      </c>
      <c r="E99" s="106"/>
      <c r="F99" s="106"/>
      <c r="G99" s="106"/>
      <c r="H99" s="106"/>
      <c r="I99" s="106"/>
      <c r="J99" s="107">
        <f>J157</f>
        <v>0</v>
      </c>
      <c r="L99" s="104"/>
    </row>
    <row r="100" spans="2:12" s="8" customFormat="1" ht="24.9" customHeight="1">
      <c r="B100" s="100"/>
      <c r="D100" s="101" t="s">
        <v>104</v>
      </c>
      <c r="E100" s="102"/>
      <c r="F100" s="102"/>
      <c r="G100" s="102"/>
      <c r="H100" s="102"/>
      <c r="I100" s="102"/>
      <c r="J100" s="103">
        <f>J162</f>
        <v>0</v>
      </c>
      <c r="L100" s="100"/>
    </row>
    <row r="101" spans="2:12" s="9" customFormat="1" ht="19.95" customHeight="1">
      <c r="B101" s="104"/>
      <c r="D101" s="105" t="s">
        <v>105</v>
      </c>
      <c r="E101" s="106"/>
      <c r="F101" s="106"/>
      <c r="G101" s="106"/>
      <c r="H101" s="106"/>
      <c r="I101" s="106"/>
      <c r="J101" s="107">
        <f>J163</f>
        <v>0</v>
      </c>
      <c r="L101" s="104"/>
    </row>
    <row r="102" spans="2:12" s="9" customFormat="1" ht="19.95" customHeight="1">
      <c r="B102" s="104"/>
      <c r="D102" s="105" t="s">
        <v>106</v>
      </c>
      <c r="E102" s="106"/>
      <c r="F102" s="106"/>
      <c r="G102" s="106"/>
      <c r="H102" s="106"/>
      <c r="I102" s="106"/>
      <c r="J102" s="107">
        <f>J165</f>
        <v>0</v>
      </c>
      <c r="L102" s="104"/>
    </row>
    <row r="103" spans="2:12" s="9" customFormat="1" ht="19.95" customHeight="1">
      <c r="B103" s="104"/>
      <c r="D103" s="105" t="s">
        <v>107</v>
      </c>
      <c r="E103" s="106"/>
      <c r="F103" s="106"/>
      <c r="G103" s="106"/>
      <c r="H103" s="106"/>
      <c r="I103" s="106"/>
      <c r="J103" s="107">
        <f>J166</f>
        <v>0</v>
      </c>
      <c r="L103" s="104"/>
    </row>
    <row r="104" spans="2:12" s="1" customFormat="1" ht="21.75" customHeight="1">
      <c r="B104" s="28"/>
      <c r="L104" s="28"/>
    </row>
    <row r="105" spans="2:12" s="1" customFormat="1" ht="6.9" customHeight="1"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28"/>
    </row>
    <row r="109" spans="2:12" s="1" customFormat="1" ht="6.9" customHeight="1"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28"/>
    </row>
    <row r="110" spans="2:12" s="1" customFormat="1" ht="24.9" customHeight="1">
      <c r="B110" s="28"/>
      <c r="C110" s="20" t="s">
        <v>108</v>
      </c>
      <c r="L110" s="28"/>
    </row>
    <row r="111" spans="2:12" s="1" customFormat="1" ht="6.9" customHeight="1">
      <c r="B111" s="28"/>
      <c r="L111" s="28"/>
    </row>
    <row r="112" spans="2:12" s="1" customFormat="1" ht="12" customHeight="1">
      <c r="B112" s="28"/>
      <c r="C112" s="25" t="s">
        <v>14</v>
      </c>
      <c r="L112" s="28"/>
    </row>
    <row r="113" spans="2:12" s="1" customFormat="1" ht="16.5" customHeight="1">
      <c r="B113" s="28"/>
      <c r="E113" s="204" t="str">
        <f>E7</f>
        <v>Město Šluknov - opravy stavebních závad mostů po HMP</v>
      </c>
      <c r="F113" s="205"/>
      <c r="G113" s="205"/>
      <c r="H113" s="205"/>
      <c r="L113" s="28"/>
    </row>
    <row r="114" spans="2:12" s="1" customFormat="1" ht="12" customHeight="1">
      <c r="B114" s="28"/>
      <c r="C114" s="25" t="s">
        <v>95</v>
      </c>
      <c r="L114" s="28"/>
    </row>
    <row r="115" spans="2:12" s="1" customFormat="1" ht="16.5" customHeight="1">
      <c r="B115" s="28"/>
      <c r="E115" s="194" t="str">
        <f>E9</f>
        <v>002 - Most ev. č. C-M-09</v>
      </c>
      <c r="F115" s="203"/>
      <c r="G115" s="203"/>
      <c r="H115" s="203"/>
      <c r="L115" s="28"/>
    </row>
    <row r="116" spans="2:12" s="1" customFormat="1" ht="6.9" customHeight="1">
      <c r="B116" s="28"/>
      <c r="L116" s="28"/>
    </row>
    <row r="117" spans="2:12" s="1" customFormat="1" ht="12" customHeight="1">
      <c r="B117" s="28"/>
      <c r="C117" s="25" t="s">
        <v>18</v>
      </c>
      <c r="F117" s="23" t="str">
        <f>F12</f>
        <v xml:space="preserve"> </v>
      </c>
      <c r="I117" s="25" t="s">
        <v>20</v>
      </c>
      <c r="J117" s="48">
        <f>IF(J12="","",J12)</f>
        <v>0</v>
      </c>
      <c r="L117" s="28"/>
    </row>
    <row r="118" spans="2:12" s="1" customFormat="1" ht="6.9" customHeight="1">
      <c r="B118" s="28"/>
      <c r="L118" s="28"/>
    </row>
    <row r="119" spans="2:12" s="1" customFormat="1" ht="15.15" customHeight="1">
      <c r="B119" s="28"/>
      <c r="C119" s="25" t="s">
        <v>21</v>
      </c>
      <c r="F119" s="23" t="str">
        <f>E15</f>
        <v xml:space="preserve"> </v>
      </c>
      <c r="I119" s="25" t="s">
        <v>26</v>
      </c>
      <c r="J119" s="26" t="str">
        <f>E21</f>
        <v xml:space="preserve"> </v>
      </c>
      <c r="L119" s="28"/>
    </row>
    <row r="120" spans="2:12" s="1" customFormat="1" ht="15.15" customHeight="1">
      <c r="B120" s="28"/>
      <c r="C120" s="25" t="s">
        <v>25</v>
      </c>
      <c r="F120" s="23" t="str">
        <f>IF(E18="","",E18)</f>
        <v xml:space="preserve"> </v>
      </c>
      <c r="I120" s="25" t="s">
        <v>28</v>
      </c>
      <c r="J120" s="26" t="str">
        <f>E24</f>
        <v>ZEPS s.r.o.</v>
      </c>
      <c r="L120" s="28"/>
    </row>
    <row r="121" spans="2:12" s="1" customFormat="1" ht="10.35" customHeight="1">
      <c r="B121" s="28"/>
      <c r="L121" s="28"/>
    </row>
    <row r="122" spans="2:20" s="10" customFormat="1" ht="29.25" customHeight="1">
      <c r="B122" s="108"/>
      <c r="C122" s="109" t="s">
        <v>109</v>
      </c>
      <c r="D122" s="110" t="s">
        <v>56</v>
      </c>
      <c r="E122" s="110" t="s">
        <v>52</v>
      </c>
      <c r="F122" s="110" t="s">
        <v>53</v>
      </c>
      <c r="G122" s="110" t="s">
        <v>110</v>
      </c>
      <c r="H122" s="110" t="s">
        <v>111</v>
      </c>
      <c r="I122" s="110" t="s">
        <v>112</v>
      </c>
      <c r="J122" s="111" t="s">
        <v>98</v>
      </c>
      <c r="K122" s="112" t="s">
        <v>113</v>
      </c>
      <c r="L122" s="108"/>
      <c r="M122" s="55" t="s">
        <v>1</v>
      </c>
      <c r="N122" s="56" t="s">
        <v>35</v>
      </c>
      <c r="O122" s="56" t="s">
        <v>114</v>
      </c>
      <c r="P122" s="56" t="s">
        <v>115</v>
      </c>
      <c r="Q122" s="56" t="s">
        <v>116</v>
      </c>
      <c r="R122" s="56" t="s">
        <v>117</v>
      </c>
      <c r="S122" s="56" t="s">
        <v>118</v>
      </c>
      <c r="T122" s="57" t="s">
        <v>119</v>
      </c>
    </row>
    <row r="123" spans="2:63" s="1" customFormat="1" ht="22.95" customHeight="1">
      <c r="B123" s="28"/>
      <c r="C123" s="60" t="s">
        <v>120</v>
      </c>
      <c r="J123" s="113">
        <f>J124+J162</f>
        <v>0</v>
      </c>
      <c r="L123" s="28"/>
      <c r="M123" s="58"/>
      <c r="N123" s="49"/>
      <c r="O123" s="49"/>
      <c r="P123" s="114" t="e">
        <f>P124+P162</f>
        <v>#REF!</v>
      </c>
      <c r="Q123" s="49"/>
      <c r="R123" s="114" t="e">
        <f>R124+R162</f>
        <v>#REF!</v>
      </c>
      <c r="S123" s="49"/>
      <c r="T123" s="115" t="e">
        <f>T124+T162</f>
        <v>#REF!</v>
      </c>
      <c r="AT123" s="16" t="s">
        <v>70</v>
      </c>
      <c r="AU123" s="16" t="s">
        <v>100</v>
      </c>
      <c r="BK123" s="116" t="e">
        <f>BK124+BK162</f>
        <v>#REF!</v>
      </c>
    </row>
    <row r="124" spans="2:63" s="11" customFormat="1" ht="25.95" customHeight="1">
      <c r="B124" s="117"/>
      <c r="D124" s="118" t="s">
        <v>70</v>
      </c>
      <c r="E124" s="119" t="s">
        <v>121</v>
      </c>
      <c r="F124" s="119" t="s">
        <v>122</v>
      </c>
      <c r="J124" s="120">
        <f>BK124</f>
        <v>0</v>
      </c>
      <c r="L124" s="117"/>
      <c r="M124" s="121"/>
      <c r="P124" s="122">
        <f>P125+P157</f>
        <v>0.454</v>
      </c>
      <c r="R124" s="122">
        <f>R125+R157</f>
        <v>0</v>
      </c>
      <c r="T124" s="123">
        <f>T125+T157</f>
        <v>0</v>
      </c>
      <c r="AR124" s="118" t="s">
        <v>77</v>
      </c>
      <c r="AT124" s="124" t="s">
        <v>70</v>
      </c>
      <c r="AU124" s="124" t="s">
        <v>71</v>
      </c>
      <c r="AY124" s="118" t="s">
        <v>123</v>
      </c>
      <c r="BK124" s="125">
        <f>BK125+BK157</f>
        <v>0</v>
      </c>
    </row>
    <row r="125" spans="2:63" s="11" customFormat="1" ht="22.95" customHeight="1">
      <c r="B125" s="117"/>
      <c r="D125" s="118" t="s">
        <v>70</v>
      </c>
      <c r="E125" s="126" t="s">
        <v>128</v>
      </c>
      <c r="F125" s="126" t="s">
        <v>129</v>
      </c>
      <c r="J125" s="127">
        <f>BK125</f>
        <v>0</v>
      </c>
      <c r="L125" s="117"/>
      <c r="M125" s="121"/>
      <c r="P125" s="122">
        <f>SUM(P126:P156)</f>
        <v>0</v>
      </c>
      <c r="R125" s="122">
        <f>SUM(R126:R156)</f>
        <v>0</v>
      </c>
      <c r="T125" s="123">
        <f>SUM(T126:T156)</f>
        <v>0</v>
      </c>
      <c r="AR125" s="118" t="s">
        <v>77</v>
      </c>
      <c r="AT125" s="124" t="s">
        <v>70</v>
      </c>
      <c r="AU125" s="124" t="s">
        <v>77</v>
      </c>
      <c r="AY125" s="118" t="s">
        <v>123</v>
      </c>
      <c r="BK125" s="125">
        <f>SUM(BK126:BK156)</f>
        <v>0</v>
      </c>
    </row>
    <row r="126" spans="2:65" s="1" customFormat="1" ht="24.15" customHeight="1">
      <c r="B126" s="128"/>
      <c r="C126" s="129">
        <v>1</v>
      </c>
      <c r="D126" s="129" t="s">
        <v>125</v>
      </c>
      <c r="E126" s="130" t="s">
        <v>131</v>
      </c>
      <c r="F126" s="131" t="s">
        <v>132</v>
      </c>
      <c r="G126" s="132" t="s">
        <v>133</v>
      </c>
      <c r="H126" s="133">
        <v>2.92</v>
      </c>
      <c r="I126" s="134"/>
      <c r="J126" s="134">
        <f>ROUND(I126*H126,2)</f>
        <v>0</v>
      </c>
      <c r="K126" s="135"/>
      <c r="L126" s="28"/>
      <c r="M126" s="136" t="s">
        <v>1</v>
      </c>
      <c r="N126" s="137" t="s">
        <v>36</v>
      </c>
      <c r="O126" s="138">
        <v>0</v>
      </c>
      <c r="P126" s="138">
        <f>O126*H126</f>
        <v>0</v>
      </c>
      <c r="Q126" s="138">
        <v>0</v>
      </c>
      <c r="R126" s="138">
        <f>Q126*H126</f>
        <v>0</v>
      </c>
      <c r="S126" s="138">
        <v>0</v>
      </c>
      <c r="T126" s="139">
        <f>S126*H126</f>
        <v>0</v>
      </c>
      <c r="AR126" s="140" t="s">
        <v>127</v>
      </c>
      <c r="AT126" s="140" t="s">
        <v>125</v>
      </c>
      <c r="AU126" s="140" t="s">
        <v>78</v>
      </c>
      <c r="AY126" s="16" t="s">
        <v>123</v>
      </c>
      <c r="BE126" s="141">
        <f>IF(N126="základní",J126,0)</f>
        <v>0</v>
      </c>
      <c r="BF126" s="141">
        <f>IF(N126="snížená",J126,0)</f>
        <v>0</v>
      </c>
      <c r="BG126" s="141">
        <f>IF(N126="zákl. přenesená",J126,0)</f>
        <v>0</v>
      </c>
      <c r="BH126" s="141">
        <f>IF(N126="sníž. přenesená",J126,0)</f>
        <v>0</v>
      </c>
      <c r="BI126" s="141">
        <f>IF(N126="nulová",J126,0)</f>
        <v>0</v>
      </c>
      <c r="BJ126" s="16" t="s">
        <v>77</v>
      </c>
      <c r="BK126" s="141">
        <f>ROUND(I126*H126,2)</f>
        <v>0</v>
      </c>
      <c r="BL126" s="16" t="s">
        <v>127</v>
      </c>
      <c r="BM126" s="140" t="s">
        <v>78</v>
      </c>
    </row>
    <row r="127" spans="2:51" s="12" customFormat="1" ht="12">
      <c r="B127" s="145"/>
      <c r="D127" s="142" t="s">
        <v>134</v>
      </c>
      <c r="E127" s="146" t="s">
        <v>1</v>
      </c>
      <c r="F127" s="147" t="s">
        <v>135</v>
      </c>
      <c r="H127" s="146" t="s">
        <v>1</v>
      </c>
      <c r="L127" s="145"/>
      <c r="M127" s="148"/>
      <c r="T127" s="149"/>
      <c r="AT127" s="146" t="s">
        <v>134</v>
      </c>
      <c r="AU127" s="146" t="s">
        <v>78</v>
      </c>
      <c r="AV127" s="12" t="s">
        <v>77</v>
      </c>
      <c r="AW127" s="12" t="s">
        <v>27</v>
      </c>
      <c r="AX127" s="12" t="s">
        <v>71</v>
      </c>
      <c r="AY127" s="146" t="s">
        <v>123</v>
      </c>
    </row>
    <row r="128" spans="2:51" s="13" customFormat="1" ht="12">
      <c r="B128" s="150"/>
      <c r="D128" s="142" t="s">
        <v>134</v>
      </c>
      <c r="E128" s="151" t="s">
        <v>1</v>
      </c>
      <c r="F128" s="152" t="s">
        <v>210</v>
      </c>
      <c r="H128" s="153">
        <v>1.6</v>
      </c>
      <c r="L128" s="150"/>
      <c r="M128" s="154"/>
      <c r="T128" s="155"/>
      <c r="AT128" s="151" t="s">
        <v>134</v>
      </c>
      <c r="AU128" s="151" t="s">
        <v>78</v>
      </c>
      <c r="AV128" s="13" t="s">
        <v>78</v>
      </c>
      <c r="AW128" s="13" t="s">
        <v>27</v>
      </c>
      <c r="AX128" s="13" t="s">
        <v>71</v>
      </c>
      <c r="AY128" s="151" t="s">
        <v>123</v>
      </c>
    </row>
    <row r="129" spans="2:51" s="12" customFormat="1" ht="12">
      <c r="B129" s="145"/>
      <c r="D129" s="142" t="s">
        <v>134</v>
      </c>
      <c r="E129" s="146" t="s">
        <v>1</v>
      </c>
      <c r="F129" s="147" t="s">
        <v>136</v>
      </c>
      <c r="H129" s="146" t="s">
        <v>1</v>
      </c>
      <c r="L129" s="145"/>
      <c r="M129" s="148"/>
      <c r="T129" s="149"/>
      <c r="AT129" s="146" t="s">
        <v>134</v>
      </c>
      <c r="AU129" s="146" t="s">
        <v>78</v>
      </c>
      <c r="AV129" s="12" t="s">
        <v>77</v>
      </c>
      <c r="AW129" s="12" t="s">
        <v>27</v>
      </c>
      <c r="AX129" s="12" t="s">
        <v>71</v>
      </c>
      <c r="AY129" s="146" t="s">
        <v>123</v>
      </c>
    </row>
    <row r="130" spans="2:51" s="13" customFormat="1" ht="12">
      <c r="B130" s="150"/>
      <c r="D130" s="142" t="s">
        <v>134</v>
      </c>
      <c r="E130" s="151" t="s">
        <v>1</v>
      </c>
      <c r="F130" s="152" t="s">
        <v>211</v>
      </c>
      <c r="H130" s="153">
        <v>1.32</v>
      </c>
      <c r="L130" s="150"/>
      <c r="M130" s="154"/>
      <c r="T130" s="155"/>
      <c r="AT130" s="151" t="s">
        <v>134</v>
      </c>
      <c r="AU130" s="151" t="s">
        <v>78</v>
      </c>
      <c r="AV130" s="13" t="s">
        <v>78</v>
      </c>
      <c r="AW130" s="13" t="s">
        <v>27</v>
      </c>
      <c r="AX130" s="13" t="s">
        <v>71</v>
      </c>
      <c r="AY130" s="151" t="s">
        <v>123</v>
      </c>
    </row>
    <row r="131" spans="2:51" s="14" customFormat="1" ht="12">
      <c r="B131" s="156"/>
      <c r="D131" s="142" t="s">
        <v>134</v>
      </c>
      <c r="E131" s="157" t="s">
        <v>1</v>
      </c>
      <c r="F131" s="158" t="s">
        <v>137</v>
      </c>
      <c r="H131" s="159">
        <v>2.92</v>
      </c>
      <c r="L131" s="156"/>
      <c r="M131" s="160"/>
      <c r="T131" s="161"/>
      <c r="AT131" s="157" t="s">
        <v>134</v>
      </c>
      <c r="AU131" s="157" t="s">
        <v>78</v>
      </c>
      <c r="AV131" s="14" t="s">
        <v>127</v>
      </c>
      <c r="AW131" s="14" t="s">
        <v>27</v>
      </c>
      <c r="AX131" s="14" t="s">
        <v>77</v>
      </c>
      <c r="AY131" s="157" t="s">
        <v>123</v>
      </c>
    </row>
    <row r="132" spans="2:65" s="1" customFormat="1" ht="24.15" customHeight="1">
      <c r="B132" s="128"/>
      <c r="C132" s="129">
        <v>2</v>
      </c>
      <c r="D132" s="129" t="s">
        <v>125</v>
      </c>
      <c r="E132" s="130" t="s">
        <v>138</v>
      </c>
      <c r="F132" s="131" t="s">
        <v>139</v>
      </c>
      <c r="G132" s="132" t="s">
        <v>133</v>
      </c>
      <c r="H132" s="133">
        <v>2.92</v>
      </c>
      <c r="I132" s="134"/>
      <c r="J132" s="134">
        <f>ROUND(I132*H132,2)</f>
        <v>0</v>
      </c>
      <c r="K132" s="135"/>
      <c r="L132" s="28"/>
      <c r="M132" s="136" t="s">
        <v>1</v>
      </c>
      <c r="N132" s="137" t="s">
        <v>36</v>
      </c>
      <c r="O132" s="138">
        <v>0</v>
      </c>
      <c r="P132" s="138">
        <f>O132*H132</f>
        <v>0</v>
      </c>
      <c r="Q132" s="138">
        <v>0</v>
      </c>
      <c r="R132" s="138">
        <f>Q132*H132</f>
        <v>0</v>
      </c>
      <c r="S132" s="138">
        <v>0</v>
      </c>
      <c r="T132" s="139">
        <f>S132*H132</f>
        <v>0</v>
      </c>
      <c r="AR132" s="140" t="s">
        <v>127</v>
      </c>
      <c r="AT132" s="140" t="s">
        <v>125</v>
      </c>
      <c r="AU132" s="140" t="s">
        <v>78</v>
      </c>
      <c r="AY132" s="16" t="s">
        <v>123</v>
      </c>
      <c r="BE132" s="141">
        <f>IF(N132="základní",J132,0)</f>
        <v>0</v>
      </c>
      <c r="BF132" s="141">
        <f>IF(N132="snížená",J132,0)</f>
        <v>0</v>
      </c>
      <c r="BG132" s="141">
        <f>IF(N132="zákl. přenesená",J132,0)</f>
        <v>0</v>
      </c>
      <c r="BH132" s="141">
        <f>IF(N132="sníž. přenesená",J132,0)</f>
        <v>0</v>
      </c>
      <c r="BI132" s="141">
        <f>IF(N132="nulová",J132,0)</f>
        <v>0</v>
      </c>
      <c r="BJ132" s="16" t="s">
        <v>77</v>
      </c>
      <c r="BK132" s="141">
        <f>ROUND(I132*H132,2)</f>
        <v>0</v>
      </c>
      <c r="BL132" s="16" t="s">
        <v>127</v>
      </c>
      <c r="BM132" s="140" t="s">
        <v>127</v>
      </c>
    </row>
    <row r="133" spans="2:65" s="1" customFormat="1" ht="24.15" customHeight="1">
      <c r="B133" s="128"/>
      <c r="C133" s="129">
        <v>3</v>
      </c>
      <c r="D133" s="129" t="s">
        <v>125</v>
      </c>
      <c r="E133" s="130" t="s">
        <v>212</v>
      </c>
      <c r="F133" s="131" t="s">
        <v>213</v>
      </c>
      <c r="G133" s="132" t="s">
        <v>133</v>
      </c>
      <c r="H133" s="133">
        <v>0</v>
      </c>
      <c r="I133" s="134"/>
      <c r="J133" s="134">
        <f>ROUND(I133*H133,2)</f>
        <v>0</v>
      </c>
      <c r="K133" s="135"/>
      <c r="L133" s="28"/>
      <c r="M133" s="136" t="s">
        <v>1</v>
      </c>
      <c r="N133" s="137" t="s">
        <v>36</v>
      </c>
      <c r="O133" s="138">
        <v>0</v>
      </c>
      <c r="P133" s="138">
        <f>O133*H133</f>
        <v>0</v>
      </c>
      <c r="Q133" s="138">
        <v>0</v>
      </c>
      <c r="R133" s="138">
        <f>Q133*H133</f>
        <v>0</v>
      </c>
      <c r="S133" s="138">
        <v>0</v>
      </c>
      <c r="T133" s="139">
        <f>S133*H133</f>
        <v>0</v>
      </c>
      <c r="AR133" s="140" t="s">
        <v>127</v>
      </c>
      <c r="AT133" s="140" t="s">
        <v>125</v>
      </c>
      <c r="AU133" s="140" t="s">
        <v>78</v>
      </c>
      <c r="AY133" s="16" t="s">
        <v>123</v>
      </c>
      <c r="BE133" s="141">
        <f>IF(N133="základní",J133,0)</f>
        <v>0</v>
      </c>
      <c r="BF133" s="141">
        <f>IF(N133="snížená",J133,0)</f>
        <v>0</v>
      </c>
      <c r="BG133" s="141">
        <f>IF(N133="zákl. přenesená",J133,0)</f>
        <v>0</v>
      </c>
      <c r="BH133" s="141">
        <f>IF(N133="sníž. přenesená",J133,0)</f>
        <v>0</v>
      </c>
      <c r="BI133" s="141">
        <f>IF(N133="nulová",J133,0)</f>
        <v>0</v>
      </c>
      <c r="BJ133" s="16" t="s">
        <v>77</v>
      </c>
      <c r="BK133" s="141">
        <f>ROUND(I133*H133,2)</f>
        <v>0</v>
      </c>
      <c r="BL133" s="16" t="s">
        <v>127</v>
      </c>
      <c r="BM133" s="140" t="s">
        <v>140</v>
      </c>
    </row>
    <row r="134" spans="2:51" s="13" customFormat="1" ht="20.4">
      <c r="B134" s="150"/>
      <c r="D134" s="142" t="s">
        <v>134</v>
      </c>
      <c r="E134" s="151" t="s">
        <v>1</v>
      </c>
      <c r="F134" s="152" t="s">
        <v>214</v>
      </c>
      <c r="H134" s="153">
        <v>0</v>
      </c>
      <c r="L134" s="150"/>
      <c r="M134" s="154"/>
      <c r="T134" s="155"/>
      <c r="AT134" s="151" t="s">
        <v>134</v>
      </c>
      <c r="AU134" s="151" t="s">
        <v>78</v>
      </c>
      <c r="AV134" s="13" t="s">
        <v>78</v>
      </c>
      <c r="AW134" s="13" t="s">
        <v>27</v>
      </c>
      <c r="AX134" s="13" t="s">
        <v>71</v>
      </c>
      <c r="AY134" s="151" t="s">
        <v>123</v>
      </c>
    </row>
    <row r="135" spans="2:51" s="14" customFormat="1" ht="12">
      <c r="B135" s="156"/>
      <c r="D135" s="142" t="s">
        <v>134</v>
      </c>
      <c r="E135" s="157" t="s">
        <v>1</v>
      </c>
      <c r="F135" s="158" t="s">
        <v>137</v>
      </c>
      <c r="H135" s="159">
        <v>0</v>
      </c>
      <c r="L135" s="156"/>
      <c r="M135" s="160"/>
      <c r="T135" s="161"/>
      <c r="AT135" s="157" t="s">
        <v>134</v>
      </c>
      <c r="AU135" s="157" t="s">
        <v>78</v>
      </c>
      <c r="AV135" s="14" t="s">
        <v>127</v>
      </c>
      <c r="AW135" s="14" t="s">
        <v>27</v>
      </c>
      <c r="AX135" s="14" t="s">
        <v>77</v>
      </c>
      <c r="AY135" s="157" t="s">
        <v>123</v>
      </c>
    </row>
    <row r="136" spans="2:65" s="1" customFormat="1" ht="33" customHeight="1">
      <c r="B136" s="128"/>
      <c r="C136" s="129">
        <v>4</v>
      </c>
      <c r="D136" s="129" t="s">
        <v>125</v>
      </c>
      <c r="E136" s="130" t="s">
        <v>141</v>
      </c>
      <c r="F136" s="131" t="s">
        <v>142</v>
      </c>
      <c r="G136" s="132" t="s">
        <v>133</v>
      </c>
      <c r="H136" s="133">
        <v>2.92</v>
      </c>
      <c r="I136" s="134"/>
      <c r="J136" s="134">
        <f>ROUND(I136*H136,2)</f>
        <v>0</v>
      </c>
      <c r="K136" s="135"/>
      <c r="L136" s="28"/>
      <c r="M136" s="136" t="s">
        <v>1</v>
      </c>
      <c r="N136" s="137" t="s">
        <v>36</v>
      </c>
      <c r="O136" s="138">
        <v>0</v>
      </c>
      <c r="P136" s="138">
        <f>O136*H136</f>
        <v>0</v>
      </c>
      <c r="Q136" s="138">
        <v>0</v>
      </c>
      <c r="R136" s="138">
        <f>Q136*H136</f>
        <v>0</v>
      </c>
      <c r="S136" s="138">
        <v>0</v>
      </c>
      <c r="T136" s="139">
        <f>S136*H136</f>
        <v>0</v>
      </c>
      <c r="AR136" s="140" t="s">
        <v>127</v>
      </c>
      <c r="AT136" s="140" t="s">
        <v>125</v>
      </c>
      <c r="AU136" s="140" t="s">
        <v>78</v>
      </c>
      <c r="AY136" s="16" t="s">
        <v>123</v>
      </c>
      <c r="BE136" s="141">
        <f>IF(N136="základní",J136,0)</f>
        <v>0</v>
      </c>
      <c r="BF136" s="141">
        <f>IF(N136="snížená",J136,0)</f>
        <v>0</v>
      </c>
      <c r="BG136" s="141">
        <f>IF(N136="zákl. přenesená",J136,0)</f>
        <v>0</v>
      </c>
      <c r="BH136" s="141">
        <f>IF(N136="sníž. přenesená",J136,0)</f>
        <v>0</v>
      </c>
      <c r="BI136" s="141">
        <f>IF(N136="nulová",J136,0)</f>
        <v>0</v>
      </c>
      <c r="BJ136" s="16" t="s">
        <v>77</v>
      </c>
      <c r="BK136" s="141">
        <f>ROUND(I136*H136,2)</f>
        <v>0</v>
      </c>
      <c r="BL136" s="16" t="s">
        <v>127</v>
      </c>
      <c r="BM136" s="140" t="s">
        <v>145</v>
      </c>
    </row>
    <row r="137" spans="2:51" s="13" customFormat="1" ht="12">
      <c r="B137" s="150"/>
      <c r="D137" s="142" t="s">
        <v>134</v>
      </c>
      <c r="E137" s="151" t="s">
        <v>1</v>
      </c>
      <c r="F137" s="152" t="s">
        <v>215</v>
      </c>
      <c r="H137" s="153">
        <v>2.92</v>
      </c>
      <c r="L137" s="150"/>
      <c r="M137" s="154"/>
      <c r="T137" s="155"/>
      <c r="AT137" s="151" t="s">
        <v>134</v>
      </c>
      <c r="AU137" s="151" t="s">
        <v>78</v>
      </c>
      <c r="AV137" s="13" t="s">
        <v>78</v>
      </c>
      <c r="AW137" s="13" t="s">
        <v>27</v>
      </c>
      <c r="AX137" s="13" t="s">
        <v>71</v>
      </c>
      <c r="AY137" s="151" t="s">
        <v>123</v>
      </c>
    </row>
    <row r="138" spans="2:51" s="14" customFormat="1" ht="12">
      <c r="B138" s="156"/>
      <c r="D138" s="142" t="s">
        <v>134</v>
      </c>
      <c r="E138" s="157" t="s">
        <v>1</v>
      </c>
      <c r="F138" s="158" t="s">
        <v>137</v>
      </c>
      <c r="H138" s="159">
        <v>2.92</v>
      </c>
      <c r="L138" s="156"/>
      <c r="M138" s="160"/>
      <c r="T138" s="161"/>
      <c r="AT138" s="157" t="s">
        <v>134</v>
      </c>
      <c r="AU138" s="157" t="s">
        <v>78</v>
      </c>
      <c r="AV138" s="14" t="s">
        <v>127</v>
      </c>
      <c r="AW138" s="14" t="s">
        <v>27</v>
      </c>
      <c r="AX138" s="14" t="s">
        <v>77</v>
      </c>
      <c r="AY138" s="157" t="s">
        <v>123</v>
      </c>
    </row>
    <row r="139" spans="2:65" s="1" customFormat="1" ht="24.15" customHeight="1">
      <c r="B139" s="128"/>
      <c r="C139" s="129">
        <v>5</v>
      </c>
      <c r="D139" s="129" t="s">
        <v>125</v>
      </c>
      <c r="E139" s="130" t="s">
        <v>143</v>
      </c>
      <c r="F139" s="131" t="s">
        <v>144</v>
      </c>
      <c r="G139" s="132" t="s">
        <v>133</v>
      </c>
      <c r="H139" s="133">
        <v>2.92</v>
      </c>
      <c r="I139" s="134"/>
      <c r="J139" s="134">
        <f>ROUND(I139*H139,2)</f>
        <v>0</v>
      </c>
      <c r="K139" s="135"/>
      <c r="L139" s="28"/>
      <c r="M139" s="136" t="s">
        <v>1</v>
      </c>
      <c r="N139" s="137" t="s">
        <v>36</v>
      </c>
      <c r="O139" s="138">
        <v>0</v>
      </c>
      <c r="P139" s="138">
        <f>O139*H139</f>
        <v>0</v>
      </c>
      <c r="Q139" s="138">
        <v>0</v>
      </c>
      <c r="R139" s="138">
        <f>Q139*H139</f>
        <v>0</v>
      </c>
      <c r="S139" s="138">
        <v>0</v>
      </c>
      <c r="T139" s="139">
        <f>S139*H139</f>
        <v>0</v>
      </c>
      <c r="AR139" s="140" t="s">
        <v>127</v>
      </c>
      <c r="AT139" s="140" t="s">
        <v>125</v>
      </c>
      <c r="AU139" s="140" t="s">
        <v>78</v>
      </c>
      <c r="AY139" s="16" t="s">
        <v>123</v>
      </c>
      <c r="BE139" s="141">
        <f>IF(N139="základní",J139,0)</f>
        <v>0</v>
      </c>
      <c r="BF139" s="141">
        <f>IF(N139="snížená",J139,0)</f>
        <v>0</v>
      </c>
      <c r="BG139" s="141">
        <f>IF(N139="zákl. přenesená",J139,0)</f>
        <v>0</v>
      </c>
      <c r="BH139" s="141">
        <f>IF(N139="sníž. přenesená",J139,0)</f>
        <v>0</v>
      </c>
      <c r="BI139" s="141">
        <f>IF(N139="nulová",J139,0)</f>
        <v>0</v>
      </c>
      <c r="BJ139" s="16" t="s">
        <v>77</v>
      </c>
      <c r="BK139" s="141">
        <f>ROUND(I139*H139,2)</f>
        <v>0</v>
      </c>
      <c r="BL139" s="16" t="s">
        <v>127</v>
      </c>
      <c r="BM139" s="140" t="s">
        <v>148</v>
      </c>
    </row>
    <row r="140" spans="2:65" s="1" customFormat="1" ht="24.15" customHeight="1">
      <c r="B140" s="128"/>
      <c r="C140" s="129">
        <v>6</v>
      </c>
      <c r="D140" s="129" t="s">
        <v>125</v>
      </c>
      <c r="E140" s="130" t="s">
        <v>146</v>
      </c>
      <c r="F140" s="131" t="s">
        <v>147</v>
      </c>
      <c r="G140" s="132" t="s">
        <v>133</v>
      </c>
      <c r="H140" s="133">
        <v>2.92</v>
      </c>
      <c r="I140" s="134"/>
      <c r="J140" s="134">
        <f>ROUND(I140*H140,2)</f>
        <v>0</v>
      </c>
      <c r="K140" s="135"/>
      <c r="L140" s="28"/>
      <c r="M140" s="136" t="s">
        <v>1</v>
      </c>
      <c r="N140" s="137" t="s">
        <v>36</v>
      </c>
      <c r="O140" s="138">
        <v>0</v>
      </c>
      <c r="P140" s="138">
        <f>O140*H140</f>
        <v>0</v>
      </c>
      <c r="Q140" s="138">
        <v>0</v>
      </c>
      <c r="R140" s="138">
        <f>Q140*H140</f>
        <v>0</v>
      </c>
      <c r="S140" s="138">
        <v>0</v>
      </c>
      <c r="T140" s="139">
        <f>S140*H140</f>
        <v>0</v>
      </c>
      <c r="AR140" s="140" t="s">
        <v>127</v>
      </c>
      <c r="AT140" s="140" t="s">
        <v>125</v>
      </c>
      <c r="AU140" s="140" t="s">
        <v>78</v>
      </c>
      <c r="AY140" s="16" t="s">
        <v>123</v>
      </c>
      <c r="BE140" s="141">
        <f>IF(N140="základní",J140,0)</f>
        <v>0</v>
      </c>
      <c r="BF140" s="141">
        <f>IF(N140="snížená",J140,0)</f>
        <v>0</v>
      </c>
      <c r="BG140" s="141">
        <f>IF(N140="zákl. přenesená",J140,0)</f>
        <v>0</v>
      </c>
      <c r="BH140" s="141">
        <f>IF(N140="sníž. přenesená",J140,0)</f>
        <v>0</v>
      </c>
      <c r="BI140" s="141">
        <f>IF(N140="nulová",J140,0)</f>
        <v>0</v>
      </c>
      <c r="BJ140" s="16" t="s">
        <v>77</v>
      </c>
      <c r="BK140" s="141">
        <f>ROUND(I140*H140,2)</f>
        <v>0</v>
      </c>
      <c r="BL140" s="16" t="s">
        <v>127</v>
      </c>
      <c r="BM140" s="140" t="s">
        <v>151</v>
      </c>
    </row>
    <row r="141" spans="2:51" s="13" customFormat="1" ht="12">
      <c r="B141" s="150"/>
      <c r="D141" s="142" t="s">
        <v>134</v>
      </c>
      <c r="E141" s="151" t="s">
        <v>1</v>
      </c>
      <c r="F141" s="152" t="s">
        <v>216</v>
      </c>
      <c r="H141" s="153">
        <v>2.92</v>
      </c>
      <c r="L141" s="150"/>
      <c r="M141" s="154"/>
      <c r="T141" s="155"/>
      <c r="AT141" s="151" t="s">
        <v>134</v>
      </c>
      <c r="AU141" s="151" t="s">
        <v>78</v>
      </c>
      <c r="AV141" s="13" t="s">
        <v>78</v>
      </c>
      <c r="AW141" s="13" t="s">
        <v>27</v>
      </c>
      <c r="AX141" s="13" t="s">
        <v>71</v>
      </c>
      <c r="AY141" s="151" t="s">
        <v>123</v>
      </c>
    </row>
    <row r="142" spans="2:51" s="14" customFormat="1" ht="12">
      <c r="B142" s="156"/>
      <c r="D142" s="142" t="s">
        <v>134</v>
      </c>
      <c r="E142" s="157" t="s">
        <v>1</v>
      </c>
      <c r="F142" s="158" t="s">
        <v>137</v>
      </c>
      <c r="H142" s="159">
        <v>2.92</v>
      </c>
      <c r="L142" s="156"/>
      <c r="M142" s="160"/>
      <c r="T142" s="161"/>
      <c r="AT142" s="157" t="s">
        <v>134</v>
      </c>
      <c r="AU142" s="157" t="s">
        <v>78</v>
      </c>
      <c r="AV142" s="14" t="s">
        <v>127</v>
      </c>
      <c r="AW142" s="14" t="s">
        <v>27</v>
      </c>
      <c r="AX142" s="14" t="s">
        <v>77</v>
      </c>
      <c r="AY142" s="157" t="s">
        <v>123</v>
      </c>
    </row>
    <row r="143" spans="2:65" s="1" customFormat="1" ht="24.15" customHeight="1">
      <c r="B143" s="128"/>
      <c r="C143" s="129">
        <v>7</v>
      </c>
      <c r="D143" s="129" t="s">
        <v>125</v>
      </c>
      <c r="E143" s="130" t="s">
        <v>149</v>
      </c>
      <c r="F143" s="131" t="s">
        <v>150</v>
      </c>
      <c r="G143" s="132" t="s">
        <v>133</v>
      </c>
      <c r="H143" s="133">
        <v>2.92</v>
      </c>
      <c r="I143" s="134"/>
      <c r="J143" s="134">
        <f>ROUND(I143*H143,2)</f>
        <v>0</v>
      </c>
      <c r="K143" s="135"/>
      <c r="L143" s="28"/>
      <c r="M143" s="136" t="s">
        <v>1</v>
      </c>
      <c r="N143" s="137" t="s">
        <v>36</v>
      </c>
      <c r="O143" s="138">
        <v>0</v>
      </c>
      <c r="P143" s="138">
        <f>O143*H143</f>
        <v>0</v>
      </c>
      <c r="Q143" s="138">
        <v>0</v>
      </c>
      <c r="R143" s="138">
        <f>Q143*H143</f>
        <v>0</v>
      </c>
      <c r="S143" s="138">
        <v>0</v>
      </c>
      <c r="T143" s="139">
        <f>S143*H143</f>
        <v>0</v>
      </c>
      <c r="AR143" s="140" t="s">
        <v>127</v>
      </c>
      <c r="AT143" s="140" t="s">
        <v>125</v>
      </c>
      <c r="AU143" s="140" t="s">
        <v>78</v>
      </c>
      <c r="AY143" s="16" t="s">
        <v>123</v>
      </c>
      <c r="BE143" s="141">
        <f>IF(N143="základní",J143,0)</f>
        <v>0</v>
      </c>
      <c r="BF143" s="141">
        <f>IF(N143="snížená",J143,0)</f>
        <v>0</v>
      </c>
      <c r="BG143" s="141">
        <f>IF(N143="zákl. přenesená",J143,0)</f>
        <v>0</v>
      </c>
      <c r="BH143" s="141">
        <f>IF(N143="sníž. přenesená",J143,0)</f>
        <v>0</v>
      </c>
      <c r="BI143" s="141">
        <f>IF(N143="nulová",J143,0)</f>
        <v>0</v>
      </c>
      <c r="BJ143" s="16" t="s">
        <v>77</v>
      </c>
      <c r="BK143" s="141">
        <f>ROUND(I143*H143,2)</f>
        <v>0</v>
      </c>
      <c r="BL143" s="16" t="s">
        <v>127</v>
      </c>
      <c r="BM143" s="140" t="s">
        <v>154</v>
      </c>
    </row>
    <row r="144" spans="2:65" s="1" customFormat="1" ht="24.15" customHeight="1">
      <c r="B144" s="128"/>
      <c r="C144" s="129">
        <v>8</v>
      </c>
      <c r="D144" s="129" t="s">
        <v>125</v>
      </c>
      <c r="E144" s="130" t="s">
        <v>152</v>
      </c>
      <c r="F144" s="131" t="s">
        <v>153</v>
      </c>
      <c r="G144" s="132" t="s">
        <v>133</v>
      </c>
      <c r="H144" s="133">
        <v>2.92</v>
      </c>
      <c r="I144" s="134"/>
      <c r="J144" s="134">
        <f>ROUND(I144*H144,2)</f>
        <v>0</v>
      </c>
      <c r="K144" s="135"/>
      <c r="L144" s="28"/>
      <c r="M144" s="136" t="s">
        <v>1</v>
      </c>
      <c r="N144" s="137" t="s">
        <v>36</v>
      </c>
      <c r="O144" s="138">
        <v>0</v>
      </c>
      <c r="P144" s="138">
        <f>O144*H144</f>
        <v>0</v>
      </c>
      <c r="Q144" s="138">
        <v>0</v>
      </c>
      <c r="R144" s="138">
        <f>Q144*H144</f>
        <v>0</v>
      </c>
      <c r="S144" s="138">
        <v>0</v>
      </c>
      <c r="T144" s="139">
        <f>S144*H144</f>
        <v>0</v>
      </c>
      <c r="AR144" s="140" t="s">
        <v>127</v>
      </c>
      <c r="AT144" s="140" t="s">
        <v>125</v>
      </c>
      <c r="AU144" s="140" t="s">
        <v>78</v>
      </c>
      <c r="AY144" s="16" t="s">
        <v>123</v>
      </c>
      <c r="BE144" s="141">
        <f>IF(N144="základní",J144,0)</f>
        <v>0</v>
      </c>
      <c r="BF144" s="141">
        <f>IF(N144="snížená",J144,0)</f>
        <v>0</v>
      </c>
      <c r="BG144" s="141">
        <f>IF(N144="zákl. přenesená",J144,0)</f>
        <v>0</v>
      </c>
      <c r="BH144" s="141">
        <f>IF(N144="sníž. přenesená",J144,0)</f>
        <v>0</v>
      </c>
      <c r="BI144" s="141">
        <f>IF(N144="nulová",J144,0)</f>
        <v>0</v>
      </c>
      <c r="BJ144" s="16" t="s">
        <v>77</v>
      </c>
      <c r="BK144" s="141">
        <f>ROUND(I144*H144,2)</f>
        <v>0</v>
      </c>
      <c r="BL144" s="16" t="s">
        <v>127</v>
      </c>
      <c r="BM144" s="140" t="s">
        <v>157</v>
      </c>
    </row>
    <row r="145" spans="2:65" s="1" customFormat="1" ht="37.95" customHeight="1">
      <c r="B145" s="128"/>
      <c r="C145" s="129">
        <v>9</v>
      </c>
      <c r="D145" s="129" t="s">
        <v>125</v>
      </c>
      <c r="E145" s="130" t="s">
        <v>155</v>
      </c>
      <c r="F145" s="131" t="s">
        <v>156</v>
      </c>
      <c r="G145" s="132" t="s">
        <v>133</v>
      </c>
      <c r="H145" s="133">
        <v>2.92</v>
      </c>
      <c r="I145" s="134"/>
      <c r="J145" s="134">
        <f>ROUND(I145*H145,2)</f>
        <v>0</v>
      </c>
      <c r="K145" s="135"/>
      <c r="L145" s="28"/>
      <c r="M145" s="136" t="s">
        <v>1</v>
      </c>
      <c r="N145" s="137" t="s">
        <v>36</v>
      </c>
      <c r="O145" s="138">
        <v>0</v>
      </c>
      <c r="P145" s="138">
        <f>O145*H145</f>
        <v>0</v>
      </c>
      <c r="Q145" s="138">
        <v>0</v>
      </c>
      <c r="R145" s="138">
        <f>Q145*H145</f>
        <v>0</v>
      </c>
      <c r="S145" s="138">
        <v>0</v>
      </c>
      <c r="T145" s="139">
        <f>S145*H145</f>
        <v>0</v>
      </c>
      <c r="AR145" s="140" t="s">
        <v>127</v>
      </c>
      <c r="AT145" s="140" t="s">
        <v>125</v>
      </c>
      <c r="AU145" s="140" t="s">
        <v>78</v>
      </c>
      <c r="AY145" s="16" t="s">
        <v>123</v>
      </c>
      <c r="BE145" s="141">
        <f>IF(N145="základní",J145,0)</f>
        <v>0</v>
      </c>
      <c r="BF145" s="141">
        <f>IF(N145="snížená",J145,0)</f>
        <v>0</v>
      </c>
      <c r="BG145" s="141">
        <f>IF(N145="zákl. přenesená",J145,0)</f>
        <v>0</v>
      </c>
      <c r="BH145" s="141">
        <f>IF(N145="sníž. přenesená",J145,0)</f>
        <v>0</v>
      </c>
      <c r="BI145" s="141">
        <f>IF(N145="nulová",J145,0)</f>
        <v>0</v>
      </c>
      <c r="BJ145" s="16" t="s">
        <v>77</v>
      </c>
      <c r="BK145" s="141">
        <f>ROUND(I145*H145,2)</f>
        <v>0</v>
      </c>
      <c r="BL145" s="16" t="s">
        <v>127</v>
      </c>
      <c r="BM145" s="140" t="s">
        <v>160</v>
      </c>
    </row>
    <row r="146" spans="2:65" s="1" customFormat="1" ht="37.95" customHeight="1">
      <c r="B146" s="128"/>
      <c r="C146" s="129">
        <v>10</v>
      </c>
      <c r="D146" s="129" t="s">
        <v>125</v>
      </c>
      <c r="E146" s="130" t="s">
        <v>158</v>
      </c>
      <c r="F146" s="131" t="s">
        <v>159</v>
      </c>
      <c r="G146" s="132" t="s">
        <v>133</v>
      </c>
      <c r="H146" s="133">
        <v>2.92</v>
      </c>
      <c r="I146" s="134"/>
      <c r="J146" s="134">
        <f>ROUND(I146*H146,2)</f>
        <v>0</v>
      </c>
      <c r="K146" s="135"/>
      <c r="L146" s="28"/>
      <c r="M146" s="136" t="s">
        <v>1</v>
      </c>
      <c r="N146" s="137" t="s">
        <v>36</v>
      </c>
      <c r="O146" s="138">
        <v>0</v>
      </c>
      <c r="P146" s="138">
        <f>O146*H146</f>
        <v>0</v>
      </c>
      <c r="Q146" s="138">
        <v>0</v>
      </c>
      <c r="R146" s="138">
        <f>Q146*H146</f>
        <v>0</v>
      </c>
      <c r="S146" s="138">
        <v>0</v>
      </c>
      <c r="T146" s="139">
        <f>S146*H146</f>
        <v>0</v>
      </c>
      <c r="AR146" s="140" t="s">
        <v>127</v>
      </c>
      <c r="AT146" s="140" t="s">
        <v>125</v>
      </c>
      <c r="AU146" s="140" t="s">
        <v>78</v>
      </c>
      <c r="AY146" s="16" t="s">
        <v>123</v>
      </c>
      <c r="BE146" s="141">
        <f>IF(N146="základní",J146,0)</f>
        <v>0</v>
      </c>
      <c r="BF146" s="141">
        <f>IF(N146="snížená",J146,0)</f>
        <v>0</v>
      </c>
      <c r="BG146" s="141">
        <f>IF(N146="zákl. přenesená",J146,0)</f>
        <v>0</v>
      </c>
      <c r="BH146" s="141">
        <f>IF(N146="sníž. přenesená",J146,0)</f>
        <v>0</v>
      </c>
      <c r="BI146" s="141">
        <f>IF(N146="nulová",J146,0)</f>
        <v>0</v>
      </c>
      <c r="BJ146" s="16" t="s">
        <v>77</v>
      </c>
      <c r="BK146" s="141">
        <f>ROUND(I146*H146,2)</f>
        <v>0</v>
      </c>
      <c r="BL146" s="16" t="s">
        <v>127</v>
      </c>
      <c r="BM146" s="140" t="s">
        <v>163</v>
      </c>
    </row>
    <row r="147" spans="2:65" s="1" customFormat="1" ht="24.15" customHeight="1">
      <c r="B147" s="128"/>
      <c r="C147" s="129">
        <v>11</v>
      </c>
      <c r="D147" s="129" t="s">
        <v>125</v>
      </c>
      <c r="E147" s="130" t="s">
        <v>161</v>
      </c>
      <c r="F147" s="131" t="s">
        <v>162</v>
      </c>
      <c r="G147" s="132" t="s">
        <v>133</v>
      </c>
      <c r="H147" s="133">
        <v>2.92</v>
      </c>
      <c r="I147" s="134"/>
      <c r="J147" s="134">
        <f>ROUND(I147*H147,2)</f>
        <v>0</v>
      </c>
      <c r="K147" s="135"/>
      <c r="L147" s="28"/>
      <c r="M147" s="136" t="s">
        <v>1</v>
      </c>
      <c r="N147" s="137" t="s">
        <v>36</v>
      </c>
      <c r="O147" s="138">
        <v>0</v>
      </c>
      <c r="P147" s="138">
        <f>O147*H147</f>
        <v>0</v>
      </c>
      <c r="Q147" s="138">
        <v>0</v>
      </c>
      <c r="R147" s="138">
        <f>Q147*H147</f>
        <v>0</v>
      </c>
      <c r="S147" s="138">
        <v>0</v>
      </c>
      <c r="T147" s="139">
        <f>S147*H147</f>
        <v>0</v>
      </c>
      <c r="AR147" s="140" t="s">
        <v>127</v>
      </c>
      <c r="AT147" s="140" t="s">
        <v>125</v>
      </c>
      <c r="AU147" s="140" t="s">
        <v>78</v>
      </c>
      <c r="AY147" s="16" t="s">
        <v>123</v>
      </c>
      <c r="BE147" s="141">
        <f>IF(N147="základní",J147,0)</f>
        <v>0</v>
      </c>
      <c r="BF147" s="141">
        <f>IF(N147="snížená",J147,0)</f>
        <v>0</v>
      </c>
      <c r="BG147" s="141">
        <f>IF(N147="zákl. přenesená",J147,0)</f>
        <v>0</v>
      </c>
      <c r="BH147" s="141">
        <f>IF(N147="sníž. přenesená",J147,0)</f>
        <v>0</v>
      </c>
      <c r="BI147" s="141">
        <f>IF(N147="nulová",J147,0)</f>
        <v>0</v>
      </c>
      <c r="BJ147" s="16" t="s">
        <v>77</v>
      </c>
      <c r="BK147" s="141">
        <f>ROUND(I147*H147,2)</f>
        <v>0</v>
      </c>
      <c r="BL147" s="16" t="s">
        <v>127</v>
      </c>
      <c r="BM147" s="140" t="s">
        <v>166</v>
      </c>
    </row>
    <row r="148" spans="2:51" s="13" customFormat="1" ht="12">
      <c r="B148" s="150"/>
      <c r="D148" s="142" t="s">
        <v>134</v>
      </c>
      <c r="E148" s="151" t="s">
        <v>1</v>
      </c>
      <c r="F148" s="152" t="s">
        <v>217</v>
      </c>
      <c r="H148" s="153">
        <v>2.92</v>
      </c>
      <c r="L148" s="150"/>
      <c r="M148" s="154"/>
      <c r="T148" s="155"/>
      <c r="AT148" s="151" t="s">
        <v>134</v>
      </c>
      <c r="AU148" s="151" t="s">
        <v>78</v>
      </c>
      <c r="AV148" s="13" t="s">
        <v>78</v>
      </c>
      <c r="AW148" s="13" t="s">
        <v>27</v>
      </c>
      <c r="AX148" s="13" t="s">
        <v>71</v>
      </c>
      <c r="AY148" s="151" t="s">
        <v>123</v>
      </c>
    </row>
    <row r="149" spans="2:51" s="14" customFormat="1" ht="12">
      <c r="B149" s="156"/>
      <c r="D149" s="142" t="s">
        <v>134</v>
      </c>
      <c r="E149" s="157" t="s">
        <v>1</v>
      </c>
      <c r="F149" s="158" t="s">
        <v>137</v>
      </c>
      <c r="H149" s="159">
        <v>2.92</v>
      </c>
      <c r="L149" s="156"/>
      <c r="M149" s="160"/>
      <c r="T149" s="161"/>
      <c r="AT149" s="157" t="s">
        <v>134</v>
      </c>
      <c r="AU149" s="157" t="s">
        <v>78</v>
      </c>
      <c r="AV149" s="14" t="s">
        <v>127</v>
      </c>
      <c r="AW149" s="14" t="s">
        <v>27</v>
      </c>
      <c r="AX149" s="14" t="s">
        <v>77</v>
      </c>
      <c r="AY149" s="157" t="s">
        <v>123</v>
      </c>
    </row>
    <row r="150" spans="2:65" s="1" customFormat="1" ht="33" customHeight="1">
      <c r="B150" s="128"/>
      <c r="C150" s="129">
        <v>12</v>
      </c>
      <c r="D150" s="129" t="s">
        <v>125</v>
      </c>
      <c r="E150" s="130" t="s">
        <v>164</v>
      </c>
      <c r="F150" s="131" t="s">
        <v>165</v>
      </c>
      <c r="G150" s="132" t="s">
        <v>133</v>
      </c>
      <c r="H150" s="133">
        <v>2.92</v>
      </c>
      <c r="I150" s="134"/>
      <c r="J150" s="134">
        <f aca="true" t="shared" si="0" ref="J150:J156">ROUND(I150*H150,2)</f>
        <v>0</v>
      </c>
      <c r="K150" s="135"/>
      <c r="L150" s="28"/>
      <c r="M150" s="136" t="s">
        <v>1</v>
      </c>
      <c r="N150" s="137" t="s">
        <v>36</v>
      </c>
      <c r="O150" s="138">
        <v>0</v>
      </c>
      <c r="P150" s="138">
        <f aca="true" t="shared" si="1" ref="P150:P156">O150*H150</f>
        <v>0</v>
      </c>
      <c r="Q150" s="138">
        <v>0</v>
      </c>
      <c r="R150" s="138">
        <f aca="true" t="shared" si="2" ref="R150:R156">Q150*H150</f>
        <v>0</v>
      </c>
      <c r="S150" s="138">
        <v>0</v>
      </c>
      <c r="T150" s="139">
        <f aca="true" t="shared" si="3" ref="T150:T156">S150*H150</f>
        <v>0</v>
      </c>
      <c r="AR150" s="140" t="s">
        <v>127</v>
      </c>
      <c r="AT150" s="140" t="s">
        <v>125</v>
      </c>
      <c r="AU150" s="140" t="s">
        <v>78</v>
      </c>
      <c r="AY150" s="16" t="s">
        <v>123</v>
      </c>
      <c r="BE150" s="141">
        <f aca="true" t="shared" si="4" ref="BE150:BE156">IF(N150="základní",J150,0)</f>
        <v>0</v>
      </c>
      <c r="BF150" s="141">
        <f aca="true" t="shared" si="5" ref="BF150:BF156">IF(N150="snížená",J150,0)</f>
        <v>0</v>
      </c>
      <c r="BG150" s="141">
        <f aca="true" t="shared" si="6" ref="BG150:BG156">IF(N150="zákl. přenesená",J150,0)</f>
        <v>0</v>
      </c>
      <c r="BH150" s="141">
        <f aca="true" t="shared" si="7" ref="BH150:BH156">IF(N150="sníž. přenesená",J150,0)</f>
        <v>0</v>
      </c>
      <c r="BI150" s="141">
        <f aca="true" t="shared" si="8" ref="BI150:BI156">IF(N150="nulová",J150,0)</f>
        <v>0</v>
      </c>
      <c r="BJ150" s="16" t="s">
        <v>77</v>
      </c>
      <c r="BK150" s="141">
        <f aca="true" t="shared" si="9" ref="BK150:BK156">ROUND(I150*H150,2)</f>
        <v>0</v>
      </c>
      <c r="BL150" s="16" t="s">
        <v>127</v>
      </c>
      <c r="BM150" s="140" t="s">
        <v>169</v>
      </c>
    </row>
    <row r="151" spans="2:65" s="1" customFormat="1" ht="33" customHeight="1">
      <c r="B151" s="128"/>
      <c r="C151" s="129">
        <v>13</v>
      </c>
      <c r="D151" s="129" t="s">
        <v>125</v>
      </c>
      <c r="E151" s="130" t="s">
        <v>167</v>
      </c>
      <c r="F151" s="131" t="s">
        <v>168</v>
      </c>
      <c r="G151" s="132" t="s">
        <v>133</v>
      </c>
      <c r="H151" s="133">
        <v>1</v>
      </c>
      <c r="I151" s="134"/>
      <c r="J151" s="134">
        <f t="shared" si="0"/>
        <v>0</v>
      </c>
      <c r="K151" s="135"/>
      <c r="L151" s="28"/>
      <c r="M151" s="136" t="s">
        <v>1</v>
      </c>
      <c r="N151" s="137" t="s">
        <v>36</v>
      </c>
      <c r="O151" s="138">
        <v>0</v>
      </c>
      <c r="P151" s="138">
        <f t="shared" si="1"/>
        <v>0</v>
      </c>
      <c r="Q151" s="138">
        <v>0</v>
      </c>
      <c r="R151" s="138">
        <f t="shared" si="2"/>
        <v>0</v>
      </c>
      <c r="S151" s="138">
        <v>0</v>
      </c>
      <c r="T151" s="139">
        <f t="shared" si="3"/>
        <v>0</v>
      </c>
      <c r="AR151" s="140" t="s">
        <v>127</v>
      </c>
      <c r="AT151" s="140" t="s">
        <v>125</v>
      </c>
      <c r="AU151" s="140" t="s">
        <v>78</v>
      </c>
      <c r="AY151" s="16" t="s">
        <v>123</v>
      </c>
      <c r="BE151" s="141">
        <f t="shared" si="4"/>
        <v>0</v>
      </c>
      <c r="BF151" s="141">
        <f t="shared" si="5"/>
        <v>0</v>
      </c>
      <c r="BG151" s="141">
        <f t="shared" si="6"/>
        <v>0</v>
      </c>
      <c r="BH151" s="141">
        <f t="shared" si="7"/>
        <v>0</v>
      </c>
      <c r="BI151" s="141">
        <f t="shared" si="8"/>
        <v>0</v>
      </c>
      <c r="BJ151" s="16" t="s">
        <v>77</v>
      </c>
      <c r="BK151" s="141">
        <f t="shared" si="9"/>
        <v>0</v>
      </c>
      <c r="BL151" s="16" t="s">
        <v>127</v>
      </c>
      <c r="BM151" s="140" t="s">
        <v>172</v>
      </c>
    </row>
    <row r="152" spans="2:65" s="1" customFormat="1" ht="24.15" customHeight="1">
      <c r="B152" s="128"/>
      <c r="C152" s="129">
        <v>14</v>
      </c>
      <c r="D152" s="129" t="s">
        <v>125</v>
      </c>
      <c r="E152" s="130" t="s">
        <v>170</v>
      </c>
      <c r="F152" s="131" t="s">
        <v>171</v>
      </c>
      <c r="G152" s="132" t="s">
        <v>133</v>
      </c>
      <c r="H152" s="133">
        <v>1</v>
      </c>
      <c r="I152" s="134"/>
      <c r="J152" s="134">
        <f t="shared" si="0"/>
        <v>0</v>
      </c>
      <c r="K152" s="135"/>
      <c r="L152" s="28"/>
      <c r="M152" s="136" t="s">
        <v>1</v>
      </c>
      <c r="N152" s="137" t="s">
        <v>36</v>
      </c>
      <c r="O152" s="138">
        <v>0</v>
      </c>
      <c r="P152" s="138">
        <f t="shared" si="1"/>
        <v>0</v>
      </c>
      <c r="Q152" s="138">
        <v>0</v>
      </c>
      <c r="R152" s="138">
        <f t="shared" si="2"/>
        <v>0</v>
      </c>
      <c r="S152" s="138">
        <v>0</v>
      </c>
      <c r="T152" s="139">
        <f t="shared" si="3"/>
        <v>0</v>
      </c>
      <c r="AR152" s="140" t="s">
        <v>127</v>
      </c>
      <c r="AT152" s="140" t="s">
        <v>125</v>
      </c>
      <c r="AU152" s="140" t="s">
        <v>78</v>
      </c>
      <c r="AY152" s="16" t="s">
        <v>123</v>
      </c>
      <c r="BE152" s="141">
        <f t="shared" si="4"/>
        <v>0</v>
      </c>
      <c r="BF152" s="141">
        <f t="shared" si="5"/>
        <v>0</v>
      </c>
      <c r="BG152" s="141">
        <f t="shared" si="6"/>
        <v>0</v>
      </c>
      <c r="BH152" s="141">
        <f t="shared" si="7"/>
        <v>0</v>
      </c>
      <c r="BI152" s="141">
        <f t="shared" si="8"/>
        <v>0</v>
      </c>
      <c r="BJ152" s="16" t="s">
        <v>77</v>
      </c>
      <c r="BK152" s="141">
        <f t="shared" si="9"/>
        <v>0</v>
      </c>
      <c r="BL152" s="16" t="s">
        <v>127</v>
      </c>
      <c r="BM152" s="140" t="s">
        <v>175</v>
      </c>
    </row>
    <row r="153" spans="2:65" s="1" customFormat="1" ht="24.15" customHeight="1">
      <c r="B153" s="128"/>
      <c r="C153" s="129">
        <v>15</v>
      </c>
      <c r="D153" s="129" t="s">
        <v>125</v>
      </c>
      <c r="E153" s="130" t="s">
        <v>173</v>
      </c>
      <c r="F153" s="131" t="s">
        <v>174</v>
      </c>
      <c r="G153" s="132" t="s">
        <v>133</v>
      </c>
      <c r="H153" s="133">
        <v>2.92</v>
      </c>
      <c r="I153" s="134"/>
      <c r="J153" s="134">
        <f t="shared" si="0"/>
        <v>0</v>
      </c>
      <c r="K153" s="135"/>
      <c r="L153" s="28"/>
      <c r="M153" s="136" t="s">
        <v>1</v>
      </c>
      <c r="N153" s="137" t="s">
        <v>36</v>
      </c>
      <c r="O153" s="138">
        <v>0</v>
      </c>
      <c r="P153" s="138">
        <f t="shared" si="1"/>
        <v>0</v>
      </c>
      <c r="Q153" s="138">
        <v>0</v>
      </c>
      <c r="R153" s="138">
        <f t="shared" si="2"/>
        <v>0</v>
      </c>
      <c r="S153" s="138">
        <v>0</v>
      </c>
      <c r="T153" s="139">
        <f t="shared" si="3"/>
        <v>0</v>
      </c>
      <c r="AR153" s="140" t="s">
        <v>127</v>
      </c>
      <c r="AT153" s="140" t="s">
        <v>125</v>
      </c>
      <c r="AU153" s="140" t="s">
        <v>78</v>
      </c>
      <c r="AY153" s="16" t="s">
        <v>123</v>
      </c>
      <c r="BE153" s="141">
        <f t="shared" si="4"/>
        <v>0</v>
      </c>
      <c r="BF153" s="141">
        <f t="shared" si="5"/>
        <v>0</v>
      </c>
      <c r="BG153" s="141">
        <f t="shared" si="6"/>
        <v>0</v>
      </c>
      <c r="BH153" s="141">
        <f t="shared" si="7"/>
        <v>0</v>
      </c>
      <c r="BI153" s="141">
        <f t="shared" si="8"/>
        <v>0</v>
      </c>
      <c r="BJ153" s="16" t="s">
        <v>77</v>
      </c>
      <c r="BK153" s="141">
        <f t="shared" si="9"/>
        <v>0</v>
      </c>
      <c r="BL153" s="16" t="s">
        <v>127</v>
      </c>
      <c r="BM153" s="140" t="s">
        <v>178</v>
      </c>
    </row>
    <row r="154" spans="2:65" s="1" customFormat="1" ht="33" customHeight="1">
      <c r="B154" s="128"/>
      <c r="C154" s="129">
        <v>16</v>
      </c>
      <c r="D154" s="129" t="s">
        <v>125</v>
      </c>
      <c r="E154" s="130" t="s">
        <v>176</v>
      </c>
      <c r="F154" s="131" t="s">
        <v>177</v>
      </c>
      <c r="G154" s="132" t="s">
        <v>133</v>
      </c>
      <c r="H154" s="133">
        <v>2.92</v>
      </c>
      <c r="I154" s="134"/>
      <c r="J154" s="134">
        <f t="shared" si="0"/>
        <v>0</v>
      </c>
      <c r="K154" s="135"/>
      <c r="L154" s="28"/>
      <c r="M154" s="136" t="s">
        <v>1</v>
      </c>
      <c r="N154" s="137" t="s">
        <v>36</v>
      </c>
      <c r="O154" s="138">
        <v>0</v>
      </c>
      <c r="P154" s="138">
        <f t="shared" si="1"/>
        <v>0</v>
      </c>
      <c r="Q154" s="138">
        <v>0</v>
      </c>
      <c r="R154" s="138">
        <f t="shared" si="2"/>
        <v>0</v>
      </c>
      <c r="S154" s="138">
        <v>0</v>
      </c>
      <c r="T154" s="139">
        <f t="shared" si="3"/>
        <v>0</v>
      </c>
      <c r="AR154" s="140" t="s">
        <v>127</v>
      </c>
      <c r="AT154" s="140" t="s">
        <v>125</v>
      </c>
      <c r="AU154" s="140" t="s">
        <v>78</v>
      </c>
      <c r="AY154" s="16" t="s">
        <v>123</v>
      </c>
      <c r="BE154" s="141">
        <f t="shared" si="4"/>
        <v>0</v>
      </c>
      <c r="BF154" s="141">
        <f t="shared" si="5"/>
        <v>0</v>
      </c>
      <c r="BG154" s="141">
        <f t="shared" si="6"/>
        <v>0</v>
      </c>
      <c r="BH154" s="141">
        <f t="shared" si="7"/>
        <v>0</v>
      </c>
      <c r="BI154" s="141">
        <f t="shared" si="8"/>
        <v>0</v>
      </c>
      <c r="BJ154" s="16" t="s">
        <v>77</v>
      </c>
      <c r="BK154" s="141">
        <f t="shared" si="9"/>
        <v>0</v>
      </c>
      <c r="BL154" s="16" t="s">
        <v>127</v>
      </c>
      <c r="BM154" s="140" t="s">
        <v>181</v>
      </c>
    </row>
    <row r="155" spans="2:65" s="1" customFormat="1" ht="24.15" customHeight="1">
      <c r="B155" s="128"/>
      <c r="C155" s="129">
        <v>17</v>
      </c>
      <c r="D155" s="129" t="s">
        <v>125</v>
      </c>
      <c r="E155" s="130" t="s">
        <v>179</v>
      </c>
      <c r="F155" s="131" t="s">
        <v>180</v>
      </c>
      <c r="G155" s="132" t="s">
        <v>133</v>
      </c>
      <c r="H155" s="133">
        <v>2.92</v>
      </c>
      <c r="I155" s="134"/>
      <c r="J155" s="134">
        <f t="shared" si="0"/>
        <v>0</v>
      </c>
      <c r="K155" s="135"/>
      <c r="L155" s="28"/>
      <c r="M155" s="136" t="s">
        <v>1</v>
      </c>
      <c r="N155" s="137" t="s">
        <v>36</v>
      </c>
      <c r="O155" s="138">
        <v>0</v>
      </c>
      <c r="P155" s="138">
        <f t="shared" si="1"/>
        <v>0</v>
      </c>
      <c r="Q155" s="138">
        <v>0</v>
      </c>
      <c r="R155" s="138">
        <f t="shared" si="2"/>
        <v>0</v>
      </c>
      <c r="S155" s="138">
        <v>0</v>
      </c>
      <c r="T155" s="139">
        <f t="shared" si="3"/>
        <v>0</v>
      </c>
      <c r="AR155" s="140" t="s">
        <v>127</v>
      </c>
      <c r="AT155" s="140" t="s">
        <v>125</v>
      </c>
      <c r="AU155" s="140" t="s">
        <v>78</v>
      </c>
      <c r="AY155" s="16" t="s">
        <v>123</v>
      </c>
      <c r="BE155" s="141">
        <f t="shared" si="4"/>
        <v>0</v>
      </c>
      <c r="BF155" s="141">
        <f t="shared" si="5"/>
        <v>0</v>
      </c>
      <c r="BG155" s="141">
        <f t="shared" si="6"/>
        <v>0</v>
      </c>
      <c r="BH155" s="141">
        <f t="shared" si="7"/>
        <v>0</v>
      </c>
      <c r="BI155" s="141">
        <f t="shared" si="8"/>
        <v>0</v>
      </c>
      <c r="BJ155" s="16" t="s">
        <v>77</v>
      </c>
      <c r="BK155" s="141">
        <f t="shared" si="9"/>
        <v>0</v>
      </c>
      <c r="BL155" s="16" t="s">
        <v>127</v>
      </c>
      <c r="BM155" s="140" t="s">
        <v>184</v>
      </c>
    </row>
    <row r="156" spans="2:65" s="1" customFormat="1" ht="24.15" customHeight="1">
      <c r="B156" s="128"/>
      <c r="C156" s="129">
        <v>18</v>
      </c>
      <c r="D156" s="129" t="s">
        <v>125</v>
      </c>
      <c r="E156" s="130" t="s">
        <v>182</v>
      </c>
      <c r="F156" s="131" t="s">
        <v>183</v>
      </c>
      <c r="G156" s="132" t="s">
        <v>133</v>
      </c>
      <c r="H156" s="133">
        <v>2.92</v>
      </c>
      <c r="I156" s="134"/>
      <c r="J156" s="134">
        <f t="shared" si="0"/>
        <v>0</v>
      </c>
      <c r="K156" s="135"/>
      <c r="L156" s="28"/>
      <c r="M156" s="136" t="s">
        <v>1</v>
      </c>
      <c r="N156" s="137" t="s">
        <v>36</v>
      </c>
      <c r="O156" s="138">
        <v>0</v>
      </c>
      <c r="P156" s="138">
        <f t="shared" si="1"/>
        <v>0</v>
      </c>
      <c r="Q156" s="138">
        <v>0</v>
      </c>
      <c r="R156" s="138">
        <f t="shared" si="2"/>
        <v>0</v>
      </c>
      <c r="S156" s="138">
        <v>0</v>
      </c>
      <c r="T156" s="139">
        <f t="shared" si="3"/>
        <v>0</v>
      </c>
      <c r="AR156" s="140" t="s">
        <v>127</v>
      </c>
      <c r="AT156" s="140" t="s">
        <v>125</v>
      </c>
      <c r="AU156" s="140" t="s">
        <v>78</v>
      </c>
      <c r="AY156" s="16" t="s">
        <v>123</v>
      </c>
      <c r="BE156" s="141">
        <f t="shared" si="4"/>
        <v>0</v>
      </c>
      <c r="BF156" s="141">
        <f t="shared" si="5"/>
        <v>0</v>
      </c>
      <c r="BG156" s="141">
        <f t="shared" si="6"/>
        <v>0</v>
      </c>
      <c r="BH156" s="141">
        <f t="shared" si="7"/>
        <v>0</v>
      </c>
      <c r="BI156" s="141">
        <f t="shared" si="8"/>
        <v>0</v>
      </c>
      <c r="BJ156" s="16" t="s">
        <v>77</v>
      </c>
      <c r="BK156" s="141">
        <f t="shared" si="9"/>
        <v>0</v>
      </c>
      <c r="BL156" s="16" t="s">
        <v>127</v>
      </c>
      <c r="BM156" s="140" t="s">
        <v>194</v>
      </c>
    </row>
    <row r="157" spans="2:63" s="11" customFormat="1" ht="22.95" customHeight="1">
      <c r="B157" s="117"/>
      <c r="D157" s="118" t="s">
        <v>70</v>
      </c>
      <c r="E157" s="126" t="s">
        <v>185</v>
      </c>
      <c r="F157" s="126" t="s">
        <v>186</v>
      </c>
      <c r="J157" s="127">
        <f>BK157</f>
        <v>0</v>
      </c>
      <c r="L157" s="117"/>
      <c r="M157" s="121"/>
      <c r="P157" s="122">
        <f>SUM(P158:P161)</f>
        <v>0.454</v>
      </c>
      <c r="R157" s="122">
        <f>SUM(R158:R161)</f>
        <v>0</v>
      </c>
      <c r="T157" s="123">
        <f>SUM(T158:T161)</f>
        <v>0</v>
      </c>
      <c r="AR157" s="118" t="s">
        <v>77</v>
      </c>
      <c r="AT157" s="124" t="s">
        <v>70</v>
      </c>
      <c r="AU157" s="124" t="s">
        <v>77</v>
      </c>
      <c r="AY157" s="118" t="s">
        <v>123</v>
      </c>
      <c r="BK157" s="125">
        <f>SUM(BK158:BK161)</f>
        <v>0</v>
      </c>
    </row>
    <row r="158" spans="2:47" s="1" customFormat="1" ht="28.8">
      <c r="B158" s="28"/>
      <c r="D158" s="142" t="s">
        <v>130</v>
      </c>
      <c r="F158" s="143" t="s">
        <v>188</v>
      </c>
      <c r="L158" s="28"/>
      <c r="M158" s="144"/>
      <c r="T158" s="52"/>
      <c r="AT158" s="16" t="s">
        <v>130</v>
      </c>
      <c r="AU158" s="16" t="s">
        <v>78</v>
      </c>
    </row>
    <row r="159" spans="2:65" s="1" customFormat="1" ht="44.25" customHeight="1">
      <c r="B159" s="128"/>
      <c r="C159" s="129">
        <v>19</v>
      </c>
      <c r="D159" s="129" t="s">
        <v>125</v>
      </c>
      <c r="E159" s="130" t="s">
        <v>189</v>
      </c>
      <c r="F159" s="131" t="s">
        <v>190</v>
      </c>
      <c r="G159" s="132" t="s">
        <v>187</v>
      </c>
      <c r="H159" s="133">
        <v>1</v>
      </c>
      <c r="I159" s="134"/>
      <c r="J159" s="134">
        <f>ROUND(I159*H159,2)</f>
        <v>0</v>
      </c>
      <c r="K159" s="135"/>
      <c r="L159" s="28"/>
      <c r="M159" s="136" t="s">
        <v>1</v>
      </c>
      <c r="N159" s="137" t="s">
        <v>36</v>
      </c>
      <c r="O159" s="138">
        <v>0.454</v>
      </c>
      <c r="P159" s="138">
        <f>O159*H159</f>
        <v>0.454</v>
      </c>
      <c r="Q159" s="138">
        <v>0</v>
      </c>
      <c r="R159" s="138">
        <f>Q159*H159</f>
        <v>0</v>
      </c>
      <c r="S159" s="138">
        <v>0</v>
      </c>
      <c r="T159" s="139">
        <f>S159*H159</f>
        <v>0</v>
      </c>
      <c r="AR159" s="140" t="s">
        <v>127</v>
      </c>
      <c r="AT159" s="140" t="s">
        <v>125</v>
      </c>
      <c r="AU159" s="140" t="s">
        <v>78</v>
      </c>
      <c r="AY159" s="16" t="s">
        <v>123</v>
      </c>
      <c r="BE159" s="141">
        <f>IF(N159="základní",J159,0)</f>
        <v>0</v>
      </c>
      <c r="BF159" s="141">
        <f>IF(N159="snížená",J159,0)</f>
        <v>0</v>
      </c>
      <c r="BG159" s="141">
        <f>IF(N159="zákl. přenesená",J159,0)</f>
        <v>0</v>
      </c>
      <c r="BH159" s="141">
        <f>IF(N159="sníž. přenesená",J159,0)</f>
        <v>0</v>
      </c>
      <c r="BI159" s="141">
        <f>IF(N159="nulová",J159,0)</f>
        <v>0</v>
      </c>
      <c r="BJ159" s="16" t="s">
        <v>77</v>
      </c>
      <c r="BK159" s="141">
        <f>ROUND(I159*H159,2)</f>
        <v>0</v>
      </c>
      <c r="BL159" s="16" t="s">
        <v>127</v>
      </c>
      <c r="BM159" s="140" t="s">
        <v>218</v>
      </c>
    </row>
    <row r="160" spans="2:47" s="1" customFormat="1" ht="28.8">
      <c r="B160" s="28"/>
      <c r="D160" s="142" t="s">
        <v>130</v>
      </c>
      <c r="F160" s="143" t="s">
        <v>191</v>
      </c>
      <c r="L160" s="28"/>
      <c r="M160" s="144"/>
      <c r="T160" s="52"/>
      <c r="AT160" s="16" t="s">
        <v>130</v>
      </c>
      <c r="AU160" s="16" t="s">
        <v>78</v>
      </c>
    </row>
    <row r="161" spans="2:65" s="1" customFormat="1" ht="16.5" customHeight="1">
      <c r="B161" s="128"/>
      <c r="C161" s="129">
        <v>20</v>
      </c>
      <c r="D161" s="129" t="s">
        <v>125</v>
      </c>
      <c r="E161" s="130" t="s">
        <v>192</v>
      </c>
      <c r="F161" s="131" t="s">
        <v>193</v>
      </c>
      <c r="G161" s="132" t="s">
        <v>187</v>
      </c>
      <c r="H161" s="133">
        <v>1</v>
      </c>
      <c r="I161" s="134"/>
      <c r="J161" s="134">
        <f>ROUND(I161*H161,2)</f>
        <v>0</v>
      </c>
      <c r="K161" s="135"/>
      <c r="L161" s="28"/>
      <c r="M161" s="136" t="s">
        <v>1</v>
      </c>
      <c r="N161" s="137" t="s">
        <v>36</v>
      </c>
      <c r="O161" s="138">
        <v>0</v>
      </c>
      <c r="P161" s="138">
        <f>O161*H161</f>
        <v>0</v>
      </c>
      <c r="Q161" s="138">
        <v>0</v>
      </c>
      <c r="R161" s="138">
        <f>Q161*H161</f>
        <v>0</v>
      </c>
      <c r="S161" s="138">
        <v>0</v>
      </c>
      <c r="T161" s="139">
        <f>S161*H161</f>
        <v>0</v>
      </c>
      <c r="AR161" s="140" t="s">
        <v>127</v>
      </c>
      <c r="AT161" s="140" t="s">
        <v>125</v>
      </c>
      <c r="AU161" s="140" t="s">
        <v>78</v>
      </c>
      <c r="AY161" s="16" t="s">
        <v>123</v>
      </c>
      <c r="BE161" s="141">
        <f>IF(N161="základní",J161,0)</f>
        <v>0</v>
      </c>
      <c r="BF161" s="141">
        <f>IF(N161="snížená",J161,0)</f>
        <v>0</v>
      </c>
      <c r="BG161" s="141">
        <f>IF(N161="zákl. přenesená",J161,0)</f>
        <v>0</v>
      </c>
      <c r="BH161" s="141">
        <f>IF(N161="sníž. přenesená",J161,0)</f>
        <v>0</v>
      </c>
      <c r="BI161" s="141">
        <f>IF(N161="nulová",J161,0)</f>
        <v>0</v>
      </c>
      <c r="BJ161" s="16" t="s">
        <v>77</v>
      </c>
      <c r="BK161" s="141">
        <f>ROUND(I161*H161,2)</f>
        <v>0</v>
      </c>
      <c r="BL161" s="16" t="s">
        <v>127</v>
      </c>
      <c r="BM161" s="140" t="s">
        <v>219</v>
      </c>
    </row>
    <row r="162" spans="2:63" s="11" customFormat="1" ht="25.95" customHeight="1">
      <c r="B162" s="117"/>
      <c r="D162" s="118" t="s">
        <v>70</v>
      </c>
      <c r="E162" s="119" t="s">
        <v>195</v>
      </c>
      <c r="F162" s="119" t="s">
        <v>196</v>
      </c>
      <c r="J162" s="120">
        <f>J163+J165</f>
        <v>0</v>
      </c>
      <c r="L162" s="117"/>
      <c r="M162" s="121"/>
      <c r="P162" s="122" t="e">
        <f>P163+P165+P166+#REF!</f>
        <v>#REF!</v>
      </c>
      <c r="R162" s="122" t="e">
        <f>R163+R165+R166+#REF!</f>
        <v>#REF!</v>
      </c>
      <c r="T162" s="123" t="e">
        <f>T163+T165+T166+#REF!</f>
        <v>#REF!</v>
      </c>
      <c r="AR162" s="118" t="s">
        <v>124</v>
      </c>
      <c r="AT162" s="124" t="s">
        <v>70</v>
      </c>
      <c r="AU162" s="124" t="s">
        <v>71</v>
      </c>
      <c r="AY162" s="118" t="s">
        <v>123</v>
      </c>
      <c r="BK162" s="125" t="e">
        <f>BK163+BK165+BK166+#REF!</f>
        <v>#REF!</v>
      </c>
    </row>
    <row r="163" spans="2:63" s="11" customFormat="1" ht="22.95" customHeight="1">
      <c r="B163" s="117"/>
      <c r="D163" s="118" t="s">
        <v>70</v>
      </c>
      <c r="E163" s="126" t="s">
        <v>197</v>
      </c>
      <c r="F163" s="126" t="s">
        <v>198</v>
      </c>
      <c r="J163" s="127">
        <f>BK163</f>
        <v>0</v>
      </c>
      <c r="L163" s="117"/>
      <c r="M163" s="121"/>
      <c r="P163" s="122">
        <f>P164</f>
        <v>0</v>
      </c>
      <c r="R163" s="122">
        <f>R164</f>
        <v>0</v>
      </c>
      <c r="T163" s="123">
        <f>T164</f>
        <v>0</v>
      </c>
      <c r="AR163" s="118" t="s">
        <v>124</v>
      </c>
      <c r="AT163" s="124" t="s">
        <v>70</v>
      </c>
      <c r="AU163" s="124" t="s">
        <v>77</v>
      </c>
      <c r="AY163" s="118" t="s">
        <v>123</v>
      </c>
      <c r="BK163" s="125">
        <f>BK164</f>
        <v>0</v>
      </c>
    </row>
    <row r="164" spans="2:65" s="1" customFormat="1" ht="16.5" customHeight="1">
      <c r="B164" s="128"/>
      <c r="C164" s="129">
        <v>21</v>
      </c>
      <c r="D164" s="129" t="s">
        <v>125</v>
      </c>
      <c r="E164" s="130" t="s">
        <v>199</v>
      </c>
      <c r="F164" s="131" t="s">
        <v>198</v>
      </c>
      <c r="G164" s="132" t="s">
        <v>187</v>
      </c>
      <c r="H164" s="133">
        <v>1</v>
      </c>
      <c r="I164" s="134"/>
      <c r="J164" s="134">
        <f>ROUND(I164*H164,2)</f>
        <v>0</v>
      </c>
      <c r="K164" s="135"/>
      <c r="L164" s="28"/>
      <c r="M164" s="136" t="s">
        <v>1</v>
      </c>
      <c r="N164" s="137" t="s">
        <v>36</v>
      </c>
      <c r="O164" s="138">
        <v>0</v>
      </c>
      <c r="P164" s="138">
        <f>O164*H164</f>
        <v>0</v>
      </c>
      <c r="Q164" s="138">
        <v>0</v>
      </c>
      <c r="R164" s="138">
        <f>Q164*H164</f>
        <v>0</v>
      </c>
      <c r="S164" s="138">
        <v>0</v>
      </c>
      <c r="T164" s="139">
        <f>S164*H164</f>
        <v>0</v>
      </c>
      <c r="AR164" s="140" t="s">
        <v>200</v>
      </c>
      <c r="AT164" s="140" t="s">
        <v>125</v>
      </c>
      <c r="AU164" s="140" t="s">
        <v>78</v>
      </c>
      <c r="AY164" s="16" t="s">
        <v>123</v>
      </c>
      <c r="BE164" s="141">
        <f>IF(N164="základní",J164,0)</f>
        <v>0</v>
      </c>
      <c r="BF164" s="141">
        <f>IF(N164="snížená",J164,0)</f>
        <v>0</v>
      </c>
      <c r="BG164" s="141">
        <f>IF(N164="zákl. přenesená",J164,0)</f>
        <v>0</v>
      </c>
      <c r="BH164" s="141">
        <f>IF(N164="sníž. přenesená",J164,0)</f>
        <v>0</v>
      </c>
      <c r="BI164" s="141">
        <f>IF(N164="nulová",J164,0)</f>
        <v>0</v>
      </c>
      <c r="BJ164" s="16" t="s">
        <v>77</v>
      </c>
      <c r="BK164" s="141">
        <f>ROUND(I164*H164,2)</f>
        <v>0</v>
      </c>
      <c r="BL164" s="16" t="s">
        <v>200</v>
      </c>
      <c r="BM164" s="140" t="s">
        <v>220</v>
      </c>
    </row>
    <row r="165" spans="2:63" s="11" customFormat="1" ht="22.95" customHeight="1">
      <c r="B165" s="117"/>
      <c r="D165" s="118" t="s">
        <v>70</v>
      </c>
      <c r="E165" s="126" t="s">
        <v>201</v>
      </c>
      <c r="F165" s="126" t="s">
        <v>202</v>
      </c>
      <c r="J165" s="127">
        <f>BK166</f>
        <v>0</v>
      </c>
      <c r="L165" s="117"/>
      <c r="M165" s="121"/>
      <c r="P165" s="122" t="e">
        <f>#REF!</f>
        <v>#REF!</v>
      </c>
      <c r="R165" s="122" t="e">
        <f>#REF!</f>
        <v>#REF!</v>
      </c>
      <c r="T165" s="123" t="e">
        <f>#REF!</f>
        <v>#REF!</v>
      </c>
      <c r="AR165" s="118" t="s">
        <v>124</v>
      </c>
      <c r="AT165" s="124" t="s">
        <v>70</v>
      </c>
      <c r="AU165" s="124" t="s">
        <v>77</v>
      </c>
      <c r="AY165" s="118" t="s">
        <v>123</v>
      </c>
      <c r="BK165" s="125" t="e">
        <f>#REF!</f>
        <v>#REF!</v>
      </c>
    </row>
    <row r="166" spans="2:63" s="11" customFormat="1" ht="22.95" customHeight="1">
      <c r="B166" s="117"/>
      <c r="D166" s="118" t="s">
        <v>70</v>
      </c>
      <c r="E166" s="126" t="s">
        <v>203</v>
      </c>
      <c r="F166" s="126" t="s">
        <v>204</v>
      </c>
      <c r="J166" s="127">
        <f>BK166</f>
        <v>0</v>
      </c>
      <c r="L166" s="117"/>
      <c r="M166" s="121"/>
      <c r="P166" s="122">
        <f>P167</f>
        <v>0</v>
      </c>
      <c r="R166" s="122">
        <f>R167</f>
        <v>0</v>
      </c>
      <c r="T166" s="123">
        <f>T167</f>
        <v>0</v>
      </c>
      <c r="AR166" s="118" t="s">
        <v>124</v>
      </c>
      <c r="AT166" s="124" t="s">
        <v>70</v>
      </c>
      <c r="AU166" s="124" t="s">
        <v>77</v>
      </c>
      <c r="AY166" s="118" t="s">
        <v>123</v>
      </c>
      <c r="BK166" s="125">
        <f>BK167</f>
        <v>0</v>
      </c>
    </row>
    <row r="167" spans="2:65" s="1" customFormat="1" ht="16.5" customHeight="1">
      <c r="B167" s="128"/>
      <c r="C167" s="129">
        <v>22</v>
      </c>
      <c r="D167" s="129" t="s">
        <v>125</v>
      </c>
      <c r="E167" s="130" t="s">
        <v>205</v>
      </c>
      <c r="F167" s="131" t="s">
        <v>206</v>
      </c>
      <c r="G167" s="132" t="s">
        <v>187</v>
      </c>
      <c r="H167" s="133">
        <v>1</v>
      </c>
      <c r="I167" s="134"/>
      <c r="J167" s="134">
        <f>ROUND(I167*H167,2)</f>
        <v>0</v>
      </c>
      <c r="K167" s="135"/>
      <c r="L167" s="28"/>
      <c r="M167" s="136" t="s">
        <v>1</v>
      </c>
      <c r="N167" s="137" t="s">
        <v>36</v>
      </c>
      <c r="O167" s="138">
        <v>0</v>
      </c>
      <c r="P167" s="138">
        <f>O167*H167</f>
        <v>0</v>
      </c>
      <c r="Q167" s="138">
        <v>0</v>
      </c>
      <c r="R167" s="138">
        <f>Q167*H167</f>
        <v>0</v>
      </c>
      <c r="S167" s="138">
        <v>0</v>
      </c>
      <c r="T167" s="139">
        <f>S167*H167</f>
        <v>0</v>
      </c>
      <c r="AR167" s="140" t="s">
        <v>200</v>
      </c>
      <c r="AT167" s="140" t="s">
        <v>125</v>
      </c>
      <c r="AU167" s="140" t="s">
        <v>78</v>
      </c>
      <c r="AY167" s="16" t="s">
        <v>123</v>
      </c>
      <c r="BE167" s="141">
        <f>IF(N167="základní",J167,0)</f>
        <v>0</v>
      </c>
      <c r="BF167" s="141">
        <f>IF(N167="snížená",J167,0)</f>
        <v>0</v>
      </c>
      <c r="BG167" s="141">
        <f>IF(N167="zákl. přenesená",J167,0)</f>
        <v>0</v>
      </c>
      <c r="BH167" s="141">
        <f>IF(N167="sníž. přenesená",J167,0)</f>
        <v>0</v>
      </c>
      <c r="BI167" s="141">
        <f>IF(N167="nulová",J167,0)</f>
        <v>0</v>
      </c>
      <c r="BJ167" s="16" t="s">
        <v>77</v>
      </c>
      <c r="BK167" s="141">
        <f>ROUND(I167*H167,2)</f>
        <v>0</v>
      </c>
      <c r="BL167" s="16" t="s">
        <v>200</v>
      </c>
      <c r="BM167" s="140" t="s">
        <v>221</v>
      </c>
    </row>
    <row r="168" spans="2:12" s="1" customFormat="1" ht="6.9" customHeight="1">
      <c r="B168" s="40"/>
      <c r="C168" s="41"/>
      <c r="D168" s="41"/>
      <c r="E168" s="41"/>
      <c r="F168" s="41"/>
      <c r="G168" s="41"/>
      <c r="H168" s="41"/>
      <c r="I168" s="41"/>
      <c r="J168" s="41"/>
      <c r="K168" s="41"/>
      <c r="L168" s="28"/>
    </row>
  </sheetData>
  <autoFilter ref="C122:K167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53"/>
  <sheetViews>
    <sheetView showGridLines="0" workbookViewId="0" topLeftCell="A144">
      <selection activeCell="I152" sqref="I125:I15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169" t="s">
        <v>5</v>
      </c>
      <c r="M2" s="170"/>
      <c r="N2" s="170"/>
      <c r="O2" s="170"/>
      <c r="P2" s="170"/>
      <c r="Q2" s="170"/>
      <c r="R2" s="170"/>
      <c r="S2" s="170"/>
      <c r="T2" s="170"/>
      <c r="U2" s="170"/>
      <c r="V2" s="170"/>
      <c r="AT2" s="16" t="s">
        <v>84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78</v>
      </c>
    </row>
    <row r="4" spans="2:46" ht="24.9" customHeight="1">
      <c r="B4" s="19"/>
      <c r="D4" s="20" t="s">
        <v>94</v>
      </c>
      <c r="L4" s="19"/>
      <c r="M4" s="84" t="s">
        <v>10</v>
      </c>
      <c r="AT4" s="16" t="s">
        <v>3</v>
      </c>
    </row>
    <row r="5" spans="2:12" ht="6.9" customHeight="1">
      <c r="B5" s="19"/>
      <c r="L5" s="19"/>
    </row>
    <row r="6" spans="2:12" ht="12" customHeight="1">
      <c r="B6" s="19"/>
      <c r="D6" s="25" t="s">
        <v>14</v>
      </c>
      <c r="L6" s="19"/>
    </row>
    <row r="7" spans="2:12" ht="16.5" customHeight="1">
      <c r="B7" s="19"/>
      <c r="E7" s="204" t="str">
        <f>'Rekapitulace stavby'!K6</f>
        <v>Město Šluknov - opravy stavebních závad mostů po HMP</v>
      </c>
      <c r="F7" s="205"/>
      <c r="G7" s="205"/>
      <c r="H7" s="205"/>
      <c r="L7" s="19"/>
    </row>
    <row r="8" spans="2:12" s="1" customFormat="1" ht="12" customHeight="1">
      <c r="B8" s="28"/>
      <c r="D8" s="25" t="s">
        <v>95</v>
      </c>
      <c r="L8" s="28"/>
    </row>
    <row r="9" spans="2:12" s="1" customFormat="1" ht="16.5" customHeight="1">
      <c r="B9" s="28"/>
      <c r="E9" s="194" t="s">
        <v>222</v>
      </c>
      <c r="F9" s="203"/>
      <c r="G9" s="203"/>
      <c r="H9" s="203"/>
      <c r="L9" s="28"/>
    </row>
    <row r="10" spans="2:12" s="1" customFormat="1" ht="12">
      <c r="B10" s="28"/>
      <c r="L10" s="28"/>
    </row>
    <row r="11" spans="2:12" s="1" customFormat="1" ht="12" customHeight="1">
      <c r="B11" s="28"/>
      <c r="D11" s="25" t="s">
        <v>16</v>
      </c>
      <c r="F11" s="23" t="s">
        <v>1</v>
      </c>
      <c r="I11" s="25" t="s">
        <v>17</v>
      </c>
      <c r="J11" s="23" t="s">
        <v>1</v>
      </c>
      <c r="L11" s="28"/>
    </row>
    <row r="12" spans="2:12" s="1" customFormat="1" ht="12" customHeight="1">
      <c r="B12" s="28"/>
      <c r="D12" s="25" t="s">
        <v>18</v>
      </c>
      <c r="F12" s="23" t="s">
        <v>23</v>
      </c>
      <c r="I12" s="25" t="s">
        <v>20</v>
      </c>
      <c r="J12" s="48">
        <f>'Rekapitulace stavby'!AN8</f>
        <v>0</v>
      </c>
      <c r="L12" s="28"/>
    </row>
    <row r="13" spans="2:12" s="1" customFormat="1" ht="10.95" customHeight="1">
      <c r="B13" s="28"/>
      <c r="L13" s="28"/>
    </row>
    <row r="14" spans="2:12" s="1" customFormat="1" ht="12" customHeight="1">
      <c r="B14" s="28"/>
      <c r="D14" s="25" t="s">
        <v>21</v>
      </c>
      <c r="I14" s="25" t="s">
        <v>22</v>
      </c>
      <c r="J14" s="23" t="str">
        <f>IF('Rekapitulace stavby'!AN10="","",'Rekapitulace stavby'!AN10)</f>
        <v/>
      </c>
      <c r="L14" s="28"/>
    </row>
    <row r="15" spans="2:12" s="1" customFormat="1" ht="18" customHeight="1">
      <c r="B15" s="28"/>
      <c r="E15" s="23" t="str">
        <f>IF('Rekapitulace stavby'!E11="","",'Rekapitulace stavby'!E11)</f>
        <v xml:space="preserve"> </v>
      </c>
      <c r="I15" s="25" t="s">
        <v>24</v>
      </c>
      <c r="J15" s="23" t="str">
        <f>IF('Rekapitulace stavby'!AN11="","",'Rekapitulace stavby'!AN11)</f>
        <v/>
      </c>
      <c r="L15" s="28"/>
    </row>
    <row r="16" spans="2:12" s="1" customFormat="1" ht="6.9" customHeight="1">
      <c r="B16" s="28"/>
      <c r="L16" s="28"/>
    </row>
    <row r="17" spans="2:12" s="1" customFormat="1" ht="12" customHeight="1">
      <c r="B17" s="28"/>
      <c r="D17" s="25" t="s">
        <v>25</v>
      </c>
      <c r="I17" s="25" t="s">
        <v>22</v>
      </c>
      <c r="J17" s="23" t="str">
        <f>'Rekapitulace stavby'!AN13</f>
        <v/>
      </c>
      <c r="L17" s="28"/>
    </row>
    <row r="18" spans="2:12" s="1" customFormat="1" ht="18" customHeight="1">
      <c r="B18" s="28"/>
      <c r="E18" s="178" t="str">
        <f>'Rekapitulace stavby'!E14</f>
        <v xml:space="preserve"> </v>
      </c>
      <c r="F18" s="178"/>
      <c r="G18" s="178"/>
      <c r="H18" s="178"/>
      <c r="I18" s="25" t="s">
        <v>24</v>
      </c>
      <c r="J18" s="23" t="str">
        <f>'Rekapitulace stavby'!AN14</f>
        <v/>
      </c>
      <c r="L18" s="28"/>
    </row>
    <row r="19" spans="2:12" s="1" customFormat="1" ht="6.9" customHeight="1">
      <c r="B19" s="28"/>
      <c r="L19" s="28"/>
    </row>
    <row r="20" spans="2:12" s="1" customFormat="1" ht="12" customHeight="1">
      <c r="B20" s="28"/>
      <c r="D20" s="25" t="s">
        <v>26</v>
      </c>
      <c r="I20" s="25" t="s">
        <v>22</v>
      </c>
      <c r="J20" s="23" t="str">
        <f>IF('Rekapitulace stavby'!AN16="","",'Rekapitulace stavby'!AN16)</f>
        <v/>
      </c>
      <c r="L20" s="28"/>
    </row>
    <row r="21" spans="2:12" s="1" customFormat="1" ht="18" customHeight="1">
      <c r="B21" s="28"/>
      <c r="E21" s="23" t="str">
        <f>IF('Rekapitulace stavby'!E17="","",'Rekapitulace stavby'!E17)</f>
        <v xml:space="preserve"> </v>
      </c>
      <c r="I21" s="25" t="s">
        <v>24</v>
      </c>
      <c r="J21" s="23" t="str">
        <f>IF('Rekapitulace stavby'!AN17="","",'Rekapitulace stavby'!AN17)</f>
        <v/>
      </c>
      <c r="L21" s="28"/>
    </row>
    <row r="22" spans="2:12" s="1" customFormat="1" ht="6.9" customHeight="1">
      <c r="B22" s="28"/>
      <c r="L22" s="28"/>
    </row>
    <row r="23" spans="2:12" s="1" customFormat="1" ht="12" customHeight="1">
      <c r="B23" s="28"/>
      <c r="D23" s="25" t="s">
        <v>28</v>
      </c>
      <c r="I23" s="25" t="s">
        <v>22</v>
      </c>
      <c r="J23" s="23" t="str">
        <f>IF('Rekapitulace stavby'!AN19="","",'Rekapitulace stavby'!AN19)</f>
        <v/>
      </c>
      <c r="L23" s="28"/>
    </row>
    <row r="24" spans="2:12" s="1" customFormat="1" ht="18" customHeight="1">
      <c r="B24" s="28"/>
      <c r="E24" s="23" t="str">
        <f>IF('Rekapitulace stavby'!E20="","",'Rekapitulace stavby'!E20)</f>
        <v>ZEPS s.r.o.</v>
      </c>
      <c r="I24" s="25" t="s">
        <v>24</v>
      </c>
      <c r="J24" s="23" t="str">
        <f>IF('Rekapitulace stavby'!AN20="","",'Rekapitulace stavby'!AN20)</f>
        <v/>
      </c>
      <c r="L24" s="28"/>
    </row>
    <row r="25" spans="2:12" s="1" customFormat="1" ht="6.9" customHeight="1">
      <c r="B25" s="28"/>
      <c r="L25" s="28"/>
    </row>
    <row r="26" spans="2:12" s="1" customFormat="1" ht="12" customHeight="1">
      <c r="B26" s="28"/>
      <c r="D26" s="25" t="s">
        <v>30</v>
      </c>
      <c r="L26" s="28"/>
    </row>
    <row r="27" spans="2:12" s="7" customFormat="1" ht="16.5" customHeight="1">
      <c r="B27" s="85"/>
      <c r="E27" s="180" t="s">
        <v>1</v>
      </c>
      <c r="F27" s="180"/>
      <c r="G27" s="180"/>
      <c r="H27" s="180"/>
      <c r="L27" s="85"/>
    </row>
    <row r="28" spans="2:12" s="1" customFormat="1" ht="6.9" customHeight="1">
      <c r="B28" s="28"/>
      <c r="L28" s="28"/>
    </row>
    <row r="29" spans="2:12" s="1" customFormat="1" ht="6.9" customHeight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35" customHeight="1">
      <c r="B30" s="28"/>
      <c r="D30" s="86" t="s">
        <v>31</v>
      </c>
      <c r="J30" s="62">
        <f>ROUND(J122,2)</f>
        <v>0</v>
      </c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" customHeight="1">
      <c r="B32" s="28"/>
      <c r="F32" s="31" t="s">
        <v>33</v>
      </c>
      <c r="I32" s="31" t="s">
        <v>32</v>
      </c>
      <c r="J32" s="31" t="s">
        <v>34</v>
      </c>
      <c r="L32" s="28"/>
    </row>
    <row r="33" spans="2:12" s="1" customFormat="1" ht="14.4" customHeight="1">
      <c r="B33" s="28"/>
      <c r="D33" s="51" t="s">
        <v>35</v>
      </c>
      <c r="E33" s="25" t="s">
        <v>36</v>
      </c>
      <c r="F33" s="87">
        <f>ROUND((SUM(BE122:BE152)),2)</f>
        <v>0</v>
      </c>
      <c r="I33" s="88">
        <v>0.21</v>
      </c>
      <c r="J33" s="87">
        <f>ROUND(((SUM(BE122:BE152))*I33),2)</f>
        <v>0</v>
      </c>
      <c r="L33" s="28"/>
    </row>
    <row r="34" spans="2:12" s="1" customFormat="1" ht="14.4" customHeight="1">
      <c r="B34" s="28"/>
      <c r="E34" s="25" t="s">
        <v>37</v>
      </c>
      <c r="F34" s="87">
        <f>ROUND((SUM(BF122:BF152)),2)</f>
        <v>0</v>
      </c>
      <c r="I34" s="88">
        <v>0.15</v>
      </c>
      <c r="J34" s="87">
        <f>ROUND(((SUM(BF122:BF152))*I34),2)</f>
        <v>0</v>
      </c>
      <c r="L34" s="28"/>
    </row>
    <row r="35" spans="2:12" s="1" customFormat="1" ht="14.4" customHeight="1" hidden="1">
      <c r="B35" s="28"/>
      <c r="E35" s="25" t="s">
        <v>38</v>
      </c>
      <c r="F35" s="87">
        <f>ROUND((SUM(BG122:BG152)),2)</f>
        <v>0</v>
      </c>
      <c r="I35" s="88">
        <v>0.21</v>
      </c>
      <c r="J35" s="87">
        <f>0</f>
        <v>0</v>
      </c>
      <c r="L35" s="28"/>
    </row>
    <row r="36" spans="2:12" s="1" customFormat="1" ht="14.4" customHeight="1" hidden="1">
      <c r="B36" s="28"/>
      <c r="E36" s="25" t="s">
        <v>39</v>
      </c>
      <c r="F36" s="87">
        <f>ROUND((SUM(BH122:BH152)),2)</f>
        <v>0</v>
      </c>
      <c r="I36" s="88">
        <v>0.15</v>
      </c>
      <c r="J36" s="87">
        <f>0</f>
        <v>0</v>
      </c>
      <c r="L36" s="28"/>
    </row>
    <row r="37" spans="2:12" s="1" customFormat="1" ht="14.4" customHeight="1" hidden="1">
      <c r="B37" s="28"/>
      <c r="E37" s="25" t="s">
        <v>40</v>
      </c>
      <c r="F37" s="87">
        <f>ROUND((SUM(BI122:BI152)),2)</f>
        <v>0</v>
      </c>
      <c r="I37" s="88">
        <v>0</v>
      </c>
      <c r="J37" s="87">
        <f>0</f>
        <v>0</v>
      </c>
      <c r="L37" s="28"/>
    </row>
    <row r="38" spans="2:12" s="1" customFormat="1" ht="6.9" customHeight="1">
      <c r="B38" s="28"/>
      <c r="L38" s="28"/>
    </row>
    <row r="39" spans="2:12" s="1" customFormat="1" ht="25.35" customHeight="1">
      <c r="B39" s="28"/>
      <c r="C39" s="89"/>
      <c r="D39" s="90" t="s">
        <v>41</v>
      </c>
      <c r="E39" s="53"/>
      <c r="F39" s="53"/>
      <c r="G39" s="91" t="s">
        <v>42</v>
      </c>
      <c r="H39" s="92" t="s">
        <v>43</v>
      </c>
      <c r="I39" s="53"/>
      <c r="J39" s="93">
        <f>SUM(J30:J37)</f>
        <v>0</v>
      </c>
      <c r="K39" s="94"/>
      <c r="L39" s="28"/>
    </row>
    <row r="40" spans="2:12" s="1" customFormat="1" ht="14.4" customHeight="1">
      <c r="B40" s="28"/>
      <c r="L40" s="28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28"/>
      <c r="D50" s="37" t="s">
        <v>44</v>
      </c>
      <c r="E50" s="38"/>
      <c r="F50" s="38"/>
      <c r="G50" s="37" t="s">
        <v>45</v>
      </c>
      <c r="H50" s="38"/>
      <c r="I50" s="38"/>
      <c r="J50" s="38"/>
      <c r="K50" s="38"/>
      <c r="L50" s="2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3.2">
      <c r="B61" s="28"/>
      <c r="D61" s="39" t="s">
        <v>46</v>
      </c>
      <c r="E61" s="30"/>
      <c r="F61" s="95" t="s">
        <v>47</v>
      </c>
      <c r="G61" s="39" t="s">
        <v>46</v>
      </c>
      <c r="H61" s="30"/>
      <c r="I61" s="30"/>
      <c r="J61" s="96" t="s">
        <v>47</v>
      </c>
      <c r="K61" s="30"/>
      <c r="L61" s="2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.2">
      <c r="B65" s="28"/>
      <c r="D65" s="37" t="s">
        <v>48</v>
      </c>
      <c r="E65" s="38"/>
      <c r="F65" s="38"/>
      <c r="G65" s="37" t="s">
        <v>49</v>
      </c>
      <c r="H65" s="38"/>
      <c r="I65" s="38"/>
      <c r="J65" s="38"/>
      <c r="K65" s="38"/>
      <c r="L65" s="2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3.2">
      <c r="B76" s="28"/>
      <c r="D76" s="39" t="s">
        <v>46</v>
      </c>
      <c r="E76" s="30"/>
      <c r="F76" s="95" t="s">
        <v>47</v>
      </c>
      <c r="G76" s="39" t="s">
        <v>46</v>
      </c>
      <c r="H76" s="30"/>
      <c r="I76" s="30"/>
      <c r="J76" s="96" t="s">
        <v>47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" customHeight="1">
      <c r="B82" s="28"/>
      <c r="C82" s="20" t="s">
        <v>96</v>
      </c>
      <c r="L82" s="28"/>
    </row>
    <row r="83" spans="2:12" s="1" customFormat="1" ht="6.9" customHeight="1">
      <c r="B83" s="28"/>
      <c r="L83" s="28"/>
    </row>
    <row r="84" spans="2:12" s="1" customFormat="1" ht="12" customHeight="1">
      <c r="B84" s="28"/>
      <c r="C84" s="25" t="s">
        <v>14</v>
      </c>
      <c r="L84" s="28"/>
    </row>
    <row r="85" spans="2:12" s="1" customFormat="1" ht="16.5" customHeight="1">
      <c r="B85" s="28"/>
      <c r="E85" s="204" t="str">
        <f>E7</f>
        <v>Město Šluknov - opravy stavebních závad mostů po HMP</v>
      </c>
      <c r="F85" s="205"/>
      <c r="G85" s="205"/>
      <c r="H85" s="205"/>
      <c r="L85" s="28"/>
    </row>
    <row r="86" spans="2:12" s="1" customFormat="1" ht="12" customHeight="1">
      <c r="B86" s="28"/>
      <c r="C86" s="25" t="s">
        <v>95</v>
      </c>
      <c r="L86" s="28"/>
    </row>
    <row r="87" spans="2:12" s="1" customFormat="1" ht="16.5" customHeight="1">
      <c r="B87" s="28"/>
      <c r="E87" s="194" t="str">
        <f>E9</f>
        <v>004 - Most ev. č. Kr-M-19</v>
      </c>
      <c r="F87" s="203"/>
      <c r="G87" s="203"/>
      <c r="H87" s="203"/>
      <c r="L87" s="28"/>
    </row>
    <row r="88" spans="2:12" s="1" customFormat="1" ht="6.9" customHeight="1">
      <c r="B88" s="28"/>
      <c r="L88" s="28"/>
    </row>
    <row r="89" spans="2:12" s="1" customFormat="1" ht="12" customHeight="1">
      <c r="B89" s="28"/>
      <c r="C89" s="25" t="s">
        <v>18</v>
      </c>
      <c r="F89" s="23" t="str">
        <f>F12</f>
        <v xml:space="preserve"> </v>
      </c>
      <c r="I89" s="25" t="s">
        <v>20</v>
      </c>
      <c r="J89" s="48">
        <f>IF(J12="","",J12)</f>
        <v>0</v>
      </c>
      <c r="L89" s="28"/>
    </row>
    <row r="90" spans="2:12" s="1" customFormat="1" ht="6.9" customHeight="1">
      <c r="B90" s="28"/>
      <c r="L90" s="28"/>
    </row>
    <row r="91" spans="2:12" s="1" customFormat="1" ht="15.15" customHeight="1">
      <c r="B91" s="28"/>
      <c r="C91" s="25" t="s">
        <v>21</v>
      </c>
      <c r="F91" s="23" t="str">
        <f>E15</f>
        <v xml:space="preserve"> </v>
      </c>
      <c r="I91" s="25" t="s">
        <v>26</v>
      </c>
      <c r="J91" s="26" t="str">
        <f>E21</f>
        <v xml:space="preserve"> </v>
      </c>
      <c r="L91" s="28"/>
    </row>
    <row r="92" spans="2:12" s="1" customFormat="1" ht="15.15" customHeight="1">
      <c r="B92" s="28"/>
      <c r="C92" s="25" t="s">
        <v>25</v>
      </c>
      <c r="F92" s="23" t="str">
        <f>IF(E18="","",E18)</f>
        <v xml:space="preserve"> </v>
      </c>
      <c r="I92" s="25" t="s">
        <v>28</v>
      </c>
      <c r="J92" s="26" t="str">
        <f>E24</f>
        <v>ZEPS s.r.o.</v>
      </c>
      <c r="L92" s="28"/>
    </row>
    <row r="93" spans="2:12" s="1" customFormat="1" ht="10.35" customHeight="1">
      <c r="B93" s="28"/>
      <c r="L93" s="28"/>
    </row>
    <row r="94" spans="2:12" s="1" customFormat="1" ht="29.25" customHeight="1">
      <c r="B94" s="28"/>
      <c r="C94" s="97" t="s">
        <v>97</v>
      </c>
      <c r="D94" s="89"/>
      <c r="E94" s="89"/>
      <c r="F94" s="89"/>
      <c r="G94" s="89"/>
      <c r="H94" s="89"/>
      <c r="I94" s="89"/>
      <c r="J94" s="98" t="s">
        <v>98</v>
      </c>
      <c r="K94" s="89"/>
      <c r="L94" s="28"/>
    </row>
    <row r="95" spans="2:12" s="1" customFormat="1" ht="10.35" customHeight="1">
      <c r="B95" s="28"/>
      <c r="L95" s="28"/>
    </row>
    <row r="96" spans="2:47" s="1" customFormat="1" ht="22.95" customHeight="1">
      <c r="B96" s="28"/>
      <c r="C96" s="99" t="s">
        <v>99</v>
      </c>
      <c r="J96" s="62">
        <f>J122</f>
        <v>0</v>
      </c>
      <c r="L96" s="28"/>
      <c r="AU96" s="16" t="s">
        <v>100</v>
      </c>
    </row>
    <row r="97" spans="2:12" s="8" customFormat="1" ht="24.9" customHeight="1">
      <c r="B97" s="100"/>
      <c r="D97" s="101" t="s">
        <v>101</v>
      </c>
      <c r="E97" s="102"/>
      <c r="F97" s="102"/>
      <c r="G97" s="102"/>
      <c r="H97" s="102"/>
      <c r="I97" s="102"/>
      <c r="J97" s="103">
        <f>J123</f>
        <v>0</v>
      </c>
      <c r="L97" s="100"/>
    </row>
    <row r="98" spans="2:12" s="9" customFormat="1" ht="19.95" customHeight="1">
      <c r="B98" s="104"/>
      <c r="D98" s="105" t="s">
        <v>102</v>
      </c>
      <c r="E98" s="106"/>
      <c r="F98" s="106"/>
      <c r="G98" s="106"/>
      <c r="H98" s="106"/>
      <c r="I98" s="106"/>
      <c r="J98" s="107">
        <f>J124</f>
        <v>0</v>
      </c>
      <c r="L98" s="104"/>
    </row>
    <row r="99" spans="2:12" s="9" customFormat="1" ht="19.95" customHeight="1">
      <c r="B99" s="104"/>
      <c r="D99" s="105" t="s">
        <v>103</v>
      </c>
      <c r="E99" s="106"/>
      <c r="F99" s="106"/>
      <c r="G99" s="106"/>
      <c r="H99" s="106"/>
      <c r="I99" s="106"/>
      <c r="J99" s="107">
        <f>J144</f>
        <v>0</v>
      </c>
      <c r="L99" s="104"/>
    </row>
    <row r="100" spans="2:12" s="8" customFormat="1" ht="24.9" customHeight="1">
      <c r="B100" s="100"/>
      <c r="D100" s="101" t="s">
        <v>104</v>
      </c>
      <c r="E100" s="102"/>
      <c r="F100" s="102"/>
      <c r="G100" s="102"/>
      <c r="H100" s="102"/>
      <c r="I100" s="102"/>
      <c r="J100" s="103">
        <f>J148</f>
        <v>0</v>
      </c>
      <c r="L100" s="100"/>
    </row>
    <row r="101" spans="2:12" s="9" customFormat="1" ht="19.95" customHeight="1">
      <c r="B101" s="104"/>
      <c r="D101" s="105" t="s">
        <v>105</v>
      </c>
      <c r="E101" s="106"/>
      <c r="F101" s="106"/>
      <c r="G101" s="106"/>
      <c r="H101" s="106"/>
      <c r="I101" s="106"/>
      <c r="J101" s="107">
        <f>J149</f>
        <v>0</v>
      </c>
      <c r="L101" s="104"/>
    </row>
    <row r="102" spans="2:12" s="9" customFormat="1" ht="19.95" customHeight="1">
      <c r="B102" s="104"/>
      <c r="D102" s="105" t="s">
        <v>107</v>
      </c>
      <c r="E102" s="106"/>
      <c r="F102" s="106"/>
      <c r="G102" s="106"/>
      <c r="H102" s="106"/>
      <c r="I102" s="106"/>
      <c r="J102" s="107">
        <f>J151</f>
        <v>0</v>
      </c>
      <c r="L102" s="104"/>
    </row>
    <row r="103" spans="2:12" s="1" customFormat="1" ht="21.75" customHeight="1">
      <c r="B103" s="28"/>
      <c r="L103" s="28"/>
    </row>
    <row r="104" spans="2:12" s="1" customFormat="1" ht="6.9" customHeight="1"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28"/>
    </row>
    <row r="108" spans="2:12" s="1" customFormat="1" ht="6.9" customHeight="1"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28"/>
    </row>
    <row r="109" spans="2:12" s="1" customFormat="1" ht="24.9" customHeight="1">
      <c r="B109" s="28"/>
      <c r="C109" s="20" t="s">
        <v>108</v>
      </c>
      <c r="L109" s="28"/>
    </row>
    <row r="110" spans="2:12" s="1" customFormat="1" ht="6.9" customHeight="1">
      <c r="B110" s="28"/>
      <c r="L110" s="28"/>
    </row>
    <row r="111" spans="2:12" s="1" customFormat="1" ht="12" customHeight="1">
      <c r="B111" s="28"/>
      <c r="C111" s="25" t="s">
        <v>14</v>
      </c>
      <c r="L111" s="28"/>
    </row>
    <row r="112" spans="2:12" s="1" customFormat="1" ht="16.5" customHeight="1">
      <c r="B112" s="28"/>
      <c r="E112" s="204" t="str">
        <f>E7</f>
        <v>Město Šluknov - opravy stavebních závad mostů po HMP</v>
      </c>
      <c r="F112" s="205"/>
      <c r="G112" s="205"/>
      <c r="H112" s="205"/>
      <c r="L112" s="28"/>
    </row>
    <row r="113" spans="2:12" s="1" customFormat="1" ht="12" customHeight="1">
      <c r="B113" s="28"/>
      <c r="C113" s="25" t="s">
        <v>95</v>
      </c>
      <c r="L113" s="28"/>
    </row>
    <row r="114" spans="2:12" s="1" customFormat="1" ht="16.5" customHeight="1">
      <c r="B114" s="28"/>
      <c r="E114" s="194" t="str">
        <f>E9</f>
        <v>004 - Most ev. č. Kr-M-19</v>
      </c>
      <c r="F114" s="203"/>
      <c r="G114" s="203"/>
      <c r="H114" s="203"/>
      <c r="L114" s="28"/>
    </row>
    <row r="115" spans="2:12" s="1" customFormat="1" ht="6.9" customHeight="1">
      <c r="B115" s="28"/>
      <c r="L115" s="28"/>
    </row>
    <row r="116" spans="2:12" s="1" customFormat="1" ht="12" customHeight="1">
      <c r="B116" s="28"/>
      <c r="C116" s="25" t="s">
        <v>18</v>
      </c>
      <c r="F116" s="23" t="str">
        <f>F12</f>
        <v xml:space="preserve"> </v>
      </c>
      <c r="I116" s="25" t="s">
        <v>20</v>
      </c>
      <c r="J116" s="48">
        <f>IF(J12="","",J12)</f>
        <v>0</v>
      </c>
      <c r="L116" s="28"/>
    </row>
    <row r="117" spans="2:12" s="1" customFormat="1" ht="6.9" customHeight="1">
      <c r="B117" s="28"/>
      <c r="L117" s="28"/>
    </row>
    <row r="118" spans="2:12" s="1" customFormat="1" ht="15.15" customHeight="1">
      <c r="B118" s="28"/>
      <c r="C118" s="25" t="s">
        <v>21</v>
      </c>
      <c r="F118" s="23" t="str">
        <f>E15</f>
        <v xml:space="preserve"> </v>
      </c>
      <c r="I118" s="25" t="s">
        <v>26</v>
      </c>
      <c r="J118" s="26" t="str">
        <f>E21</f>
        <v xml:space="preserve"> </v>
      </c>
      <c r="L118" s="28"/>
    </row>
    <row r="119" spans="2:12" s="1" customFormat="1" ht="15.15" customHeight="1">
      <c r="B119" s="28"/>
      <c r="C119" s="25" t="s">
        <v>25</v>
      </c>
      <c r="F119" s="23" t="str">
        <f>IF(E18="","",E18)</f>
        <v xml:space="preserve"> </v>
      </c>
      <c r="I119" s="25" t="s">
        <v>28</v>
      </c>
      <c r="J119" s="26" t="str">
        <f>E24</f>
        <v>ZEPS s.r.o.</v>
      </c>
      <c r="L119" s="28"/>
    </row>
    <row r="120" spans="2:12" s="1" customFormat="1" ht="10.35" customHeight="1">
      <c r="B120" s="28"/>
      <c r="L120" s="28"/>
    </row>
    <row r="121" spans="2:20" s="10" customFormat="1" ht="29.25" customHeight="1">
      <c r="B121" s="108"/>
      <c r="C121" s="109" t="s">
        <v>109</v>
      </c>
      <c r="D121" s="110" t="s">
        <v>56</v>
      </c>
      <c r="E121" s="110" t="s">
        <v>52</v>
      </c>
      <c r="F121" s="110" t="s">
        <v>53</v>
      </c>
      <c r="G121" s="110" t="s">
        <v>110</v>
      </c>
      <c r="H121" s="110" t="s">
        <v>111</v>
      </c>
      <c r="I121" s="110" t="s">
        <v>112</v>
      </c>
      <c r="J121" s="111" t="s">
        <v>98</v>
      </c>
      <c r="K121" s="112" t="s">
        <v>113</v>
      </c>
      <c r="L121" s="108"/>
      <c r="M121" s="55" t="s">
        <v>1</v>
      </c>
      <c r="N121" s="56" t="s">
        <v>35</v>
      </c>
      <c r="O121" s="56" t="s">
        <v>114</v>
      </c>
      <c r="P121" s="56" t="s">
        <v>115</v>
      </c>
      <c r="Q121" s="56" t="s">
        <v>116</v>
      </c>
      <c r="R121" s="56" t="s">
        <v>117</v>
      </c>
      <c r="S121" s="56" t="s">
        <v>118</v>
      </c>
      <c r="T121" s="57" t="s">
        <v>119</v>
      </c>
    </row>
    <row r="122" spans="2:63" s="1" customFormat="1" ht="22.95" customHeight="1">
      <c r="B122" s="28"/>
      <c r="C122" s="60" t="s">
        <v>120</v>
      </c>
      <c r="J122" s="113">
        <f>J123+J148</f>
        <v>0</v>
      </c>
      <c r="L122" s="28"/>
      <c r="M122" s="58"/>
      <c r="N122" s="49"/>
      <c r="O122" s="49"/>
      <c r="P122" s="114" t="e">
        <f>P123+P148</f>
        <v>#REF!</v>
      </c>
      <c r="Q122" s="49"/>
      <c r="R122" s="114" t="e">
        <f>R123+R148</f>
        <v>#REF!</v>
      </c>
      <c r="S122" s="49"/>
      <c r="T122" s="115" t="e">
        <f>T123+T148</f>
        <v>#REF!</v>
      </c>
      <c r="AT122" s="16" t="s">
        <v>70</v>
      </c>
      <c r="AU122" s="16" t="s">
        <v>100</v>
      </c>
      <c r="BK122" s="116" t="e">
        <f>BK123+BK148</f>
        <v>#REF!</v>
      </c>
    </row>
    <row r="123" spans="2:63" s="11" customFormat="1" ht="25.95" customHeight="1">
      <c r="B123" s="117"/>
      <c r="D123" s="118" t="s">
        <v>70</v>
      </c>
      <c r="E123" s="119" t="s">
        <v>121</v>
      </c>
      <c r="F123" s="119" t="s">
        <v>122</v>
      </c>
      <c r="J123" s="120">
        <f>BK123</f>
        <v>0</v>
      </c>
      <c r="L123" s="117"/>
      <c r="M123" s="121"/>
      <c r="P123" s="122">
        <f>P124+P144</f>
        <v>0.454</v>
      </c>
      <c r="R123" s="122">
        <f>R124+R144</f>
        <v>0</v>
      </c>
      <c r="T123" s="123">
        <f>T124+T144</f>
        <v>0</v>
      </c>
      <c r="AR123" s="118" t="s">
        <v>77</v>
      </c>
      <c r="AT123" s="124" t="s">
        <v>70</v>
      </c>
      <c r="AU123" s="124" t="s">
        <v>71</v>
      </c>
      <c r="AY123" s="118" t="s">
        <v>123</v>
      </c>
      <c r="BK123" s="125">
        <f>BK124+BK144</f>
        <v>0</v>
      </c>
    </row>
    <row r="124" spans="2:63" s="11" customFormat="1" ht="22.95" customHeight="1">
      <c r="B124" s="117"/>
      <c r="D124" s="118" t="s">
        <v>70</v>
      </c>
      <c r="E124" s="126" t="s">
        <v>128</v>
      </c>
      <c r="F124" s="126" t="s">
        <v>129</v>
      </c>
      <c r="J124" s="127">
        <f>BK124</f>
        <v>0</v>
      </c>
      <c r="L124" s="117"/>
      <c r="M124" s="121"/>
      <c r="P124" s="122">
        <f>SUM(P125:P143)</f>
        <v>0</v>
      </c>
      <c r="R124" s="122">
        <f>SUM(R125:R143)</f>
        <v>0</v>
      </c>
      <c r="T124" s="123">
        <f>SUM(T125:T143)</f>
        <v>0</v>
      </c>
      <c r="AR124" s="118" t="s">
        <v>77</v>
      </c>
      <c r="AT124" s="124" t="s">
        <v>70</v>
      </c>
      <c r="AU124" s="124" t="s">
        <v>77</v>
      </c>
      <c r="AY124" s="118" t="s">
        <v>123</v>
      </c>
      <c r="BK124" s="125">
        <f>SUM(BK125:BK143)</f>
        <v>0</v>
      </c>
    </row>
    <row r="125" spans="2:65" s="1" customFormat="1" ht="24.15" customHeight="1">
      <c r="B125" s="128"/>
      <c r="C125" s="129">
        <v>1</v>
      </c>
      <c r="D125" s="129" t="s">
        <v>125</v>
      </c>
      <c r="E125" s="130" t="s">
        <v>131</v>
      </c>
      <c r="F125" s="131" t="s">
        <v>132</v>
      </c>
      <c r="G125" s="132" t="s">
        <v>133</v>
      </c>
      <c r="H125" s="133">
        <v>14.199</v>
      </c>
      <c r="I125" s="134"/>
      <c r="J125" s="134">
        <f>ROUND(I125*H125,2)</f>
        <v>0</v>
      </c>
      <c r="K125" s="135"/>
      <c r="L125" s="28"/>
      <c r="M125" s="136" t="s">
        <v>1</v>
      </c>
      <c r="N125" s="137" t="s">
        <v>36</v>
      </c>
      <c r="O125" s="138">
        <v>0</v>
      </c>
      <c r="P125" s="138">
        <f>O125*H125</f>
        <v>0</v>
      </c>
      <c r="Q125" s="138">
        <v>0</v>
      </c>
      <c r="R125" s="138">
        <f>Q125*H125</f>
        <v>0</v>
      </c>
      <c r="S125" s="138">
        <v>0</v>
      </c>
      <c r="T125" s="139">
        <f>S125*H125</f>
        <v>0</v>
      </c>
      <c r="AR125" s="140" t="s">
        <v>127</v>
      </c>
      <c r="AT125" s="140" t="s">
        <v>125</v>
      </c>
      <c r="AU125" s="140" t="s">
        <v>78</v>
      </c>
      <c r="AY125" s="16" t="s">
        <v>123</v>
      </c>
      <c r="BE125" s="141">
        <f>IF(N125="základní",J125,0)</f>
        <v>0</v>
      </c>
      <c r="BF125" s="141">
        <f>IF(N125="snížená",J125,0)</f>
        <v>0</v>
      </c>
      <c r="BG125" s="141">
        <f>IF(N125="zákl. přenesená",J125,0)</f>
        <v>0</v>
      </c>
      <c r="BH125" s="141">
        <f>IF(N125="sníž. přenesená",J125,0)</f>
        <v>0</v>
      </c>
      <c r="BI125" s="141">
        <f>IF(N125="nulová",J125,0)</f>
        <v>0</v>
      </c>
      <c r="BJ125" s="16" t="s">
        <v>77</v>
      </c>
      <c r="BK125" s="141">
        <f>ROUND(I125*H125,2)</f>
        <v>0</v>
      </c>
      <c r="BL125" s="16" t="s">
        <v>127</v>
      </c>
      <c r="BM125" s="140" t="s">
        <v>78</v>
      </c>
    </row>
    <row r="126" spans="2:51" s="12" customFormat="1" ht="12">
      <c r="B126" s="145"/>
      <c r="D126" s="142" t="s">
        <v>134</v>
      </c>
      <c r="E126" s="146" t="s">
        <v>1</v>
      </c>
      <c r="F126" s="147" t="s">
        <v>223</v>
      </c>
      <c r="H126" s="146" t="s">
        <v>1</v>
      </c>
      <c r="L126" s="145"/>
      <c r="M126" s="148"/>
      <c r="T126" s="149"/>
      <c r="AT126" s="146" t="s">
        <v>134</v>
      </c>
      <c r="AU126" s="146" t="s">
        <v>78</v>
      </c>
      <c r="AV126" s="12" t="s">
        <v>77</v>
      </c>
      <c r="AW126" s="12" t="s">
        <v>27</v>
      </c>
      <c r="AX126" s="12" t="s">
        <v>71</v>
      </c>
      <c r="AY126" s="146" t="s">
        <v>123</v>
      </c>
    </row>
    <row r="127" spans="2:51" s="13" customFormat="1" ht="20.4">
      <c r="B127" s="150"/>
      <c r="D127" s="142" t="s">
        <v>134</v>
      </c>
      <c r="E127" s="151" t="s">
        <v>1</v>
      </c>
      <c r="F127" s="152" t="s">
        <v>224</v>
      </c>
      <c r="H127" s="153">
        <v>13.656</v>
      </c>
      <c r="L127" s="150"/>
      <c r="M127" s="154"/>
      <c r="T127" s="155"/>
      <c r="AT127" s="151" t="s">
        <v>134</v>
      </c>
      <c r="AU127" s="151" t="s">
        <v>78</v>
      </c>
      <c r="AV127" s="13" t="s">
        <v>78</v>
      </c>
      <c r="AW127" s="13" t="s">
        <v>27</v>
      </c>
      <c r="AX127" s="13" t="s">
        <v>71</v>
      </c>
      <c r="AY127" s="151" t="s">
        <v>123</v>
      </c>
    </row>
    <row r="128" spans="2:51" s="13" customFormat="1" ht="12">
      <c r="B128" s="150"/>
      <c r="D128" s="142" t="s">
        <v>134</v>
      </c>
      <c r="E128" s="151" t="s">
        <v>1</v>
      </c>
      <c r="F128" s="152" t="s">
        <v>225</v>
      </c>
      <c r="H128" s="153">
        <v>0.543</v>
      </c>
      <c r="L128" s="150"/>
      <c r="M128" s="154"/>
      <c r="T128" s="155"/>
      <c r="AT128" s="151" t="s">
        <v>134</v>
      </c>
      <c r="AU128" s="151" t="s">
        <v>78</v>
      </c>
      <c r="AV128" s="13" t="s">
        <v>78</v>
      </c>
      <c r="AW128" s="13" t="s">
        <v>27</v>
      </c>
      <c r="AX128" s="13" t="s">
        <v>71</v>
      </c>
      <c r="AY128" s="151" t="s">
        <v>123</v>
      </c>
    </row>
    <row r="129" spans="2:51" s="14" customFormat="1" ht="12">
      <c r="B129" s="156"/>
      <c r="D129" s="142" t="s">
        <v>134</v>
      </c>
      <c r="E129" s="157" t="s">
        <v>1</v>
      </c>
      <c r="F129" s="158" t="s">
        <v>137</v>
      </c>
      <c r="H129" s="159">
        <v>14.199</v>
      </c>
      <c r="L129" s="156"/>
      <c r="M129" s="160"/>
      <c r="T129" s="161"/>
      <c r="AT129" s="157" t="s">
        <v>134</v>
      </c>
      <c r="AU129" s="157" t="s">
        <v>78</v>
      </c>
      <c r="AV129" s="14" t="s">
        <v>127</v>
      </c>
      <c r="AW129" s="14" t="s">
        <v>27</v>
      </c>
      <c r="AX129" s="14" t="s">
        <v>77</v>
      </c>
      <c r="AY129" s="157" t="s">
        <v>123</v>
      </c>
    </row>
    <row r="130" spans="2:65" s="1" customFormat="1" ht="33" customHeight="1">
      <c r="B130" s="128"/>
      <c r="C130" s="129">
        <v>2</v>
      </c>
      <c r="D130" s="129" t="s">
        <v>125</v>
      </c>
      <c r="E130" s="130" t="s">
        <v>141</v>
      </c>
      <c r="F130" s="131" t="s">
        <v>142</v>
      </c>
      <c r="G130" s="132" t="s">
        <v>133</v>
      </c>
      <c r="H130" s="133">
        <v>14.199</v>
      </c>
      <c r="I130" s="134"/>
      <c r="J130" s="134">
        <f>ROUND(I130*H130,2)</f>
        <v>0</v>
      </c>
      <c r="K130" s="135"/>
      <c r="L130" s="28"/>
      <c r="M130" s="136" t="s">
        <v>1</v>
      </c>
      <c r="N130" s="137" t="s">
        <v>36</v>
      </c>
      <c r="O130" s="138">
        <v>0</v>
      </c>
      <c r="P130" s="138">
        <f>O130*H130</f>
        <v>0</v>
      </c>
      <c r="Q130" s="138">
        <v>0</v>
      </c>
      <c r="R130" s="138">
        <f>Q130*H130</f>
        <v>0</v>
      </c>
      <c r="S130" s="138">
        <v>0</v>
      </c>
      <c r="T130" s="139">
        <f>S130*H130</f>
        <v>0</v>
      </c>
      <c r="AR130" s="140" t="s">
        <v>127</v>
      </c>
      <c r="AT130" s="140" t="s">
        <v>125</v>
      </c>
      <c r="AU130" s="140" t="s">
        <v>78</v>
      </c>
      <c r="AY130" s="16" t="s">
        <v>123</v>
      </c>
      <c r="BE130" s="141">
        <f>IF(N130="základní",J130,0)</f>
        <v>0</v>
      </c>
      <c r="BF130" s="141">
        <f>IF(N130="snížená",J130,0)</f>
        <v>0</v>
      </c>
      <c r="BG130" s="141">
        <f>IF(N130="zákl. přenesená",J130,0)</f>
        <v>0</v>
      </c>
      <c r="BH130" s="141">
        <f>IF(N130="sníž. přenesená",J130,0)</f>
        <v>0</v>
      </c>
      <c r="BI130" s="141">
        <f>IF(N130="nulová",J130,0)</f>
        <v>0</v>
      </c>
      <c r="BJ130" s="16" t="s">
        <v>77</v>
      </c>
      <c r="BK130" s="141">
        <f>ROUND(I130*H130,2)</f>
        <v>0</v>
      </c>
      <c r="BL130" s="16" t="s">
        <v>127</v>
      </c>
      <c r="BM130" s="140" t="s">
        <v>127</v>
      </c>
    </row>
    <row r="131" spans="2:51" s="13" customFormat="1" ht="12">
      <c r="B131" s="150"/>
      <c r="D131" s="142" t="s">
        <v>134</v>
      </c>
      <c r="E131" s="151" t="s">
        <v>1</v>
      </c>
      <c r="F131" s="152" t="s">
        <v>226</v>
      </c>
      <c r="H131" s="153">
        <v>14.199</v>
      </c>
      <c r="L131" s="150"/>
      <c r="M131" s="154"/>
      <c r="T131" s="155"/>
      <c r="AT131" s="151" t="s">
        <v>134</v>
      </c>
      <c r="AU131" s="151" t="s">
        <v>78</v>
      </c>
      <c r="AV131" s="13" t="s">
        <v>78</v>
      </c>
      <c r="AW131" s="13" t="s">
        <v>27</v>
      </c>
      <c r="AX131" s="13" t="s">
        <v>71</v>
      </c>
      <c r="AY131" s="151" t="s">
        <v>123</v>
      </c>
    </row>
    <row r="132" spans="2:51" s="14" customFormat="1" ht="12">
      <c r="B132" s="156"/>
      <c r="D132" s="142" t="s">
        <v>134</v>
      </c>
      <c r="E132" s="157" t="s">
        <v>1</v>
      </c>
      <c r="F132" s="158" t="s">
        <v>137</v>
      </c>
      <c r="H132" s="159">
        <v>14.199</v>
      </c>
      <c r="L132" s="156"/>
      <c r="M132" s="160"/>
      <c r="T132" s="161"/>
      <c r="AT132" s="157" t="s">
        <v>134</v>
      </c>
      <c r="AU132" s="157" t="s">
        <v>78</v>
      </c>
      <c r="AV132" s="14" t="s">
        <v>127</v>
      </c>
      <c r="AW132" s="14" t="s">
        <v>27</v>
      </c>
      <c r="AX132" s="14" t="s">
        <v>77</v>
      </c>
      <c r="AY132" s="157" t="s">
        <v>123</v>
      </c>
    </row>
    <row r="133" spans="2:65" s="1" customFormat="1" ht="24.15" customHeight="1">
      <c r="B133" s="128"/>
      <c r="C133" s="129">
        <v>3</v>
      </c>
      <c r="D133" s="129" t="s">
        <v>125</v>
      </c>
      <c r="E133" s="130" t="s">
        <v>146</v>
      </c>
      <c r="F133" s="131" t="s">
        <v>147</v>
      </c>
      <c r="G133" s="132" t="s">
        <v>133</v>
      </c>
      <c r="H133" s="133">
        <v>14.199</v>
      </c>
      <c r="I133" s="134"/>
      <c r="J133" s="134">
        <f>ROUND(I133*H133,2)</f>
        <v>0</v>
      </c>
      <c r="K133" s="135"/>
      <c r="L133" s="28"/>
      <c r="M133" s="136" t="s">
        <v>1</v>
      </c>
      <c r="N133" s="137" t="s">
        <v>36</v>
      </c>
      <c r="O133" s="138">
        <v>0</v>
      </c>
      <c r="P133" s="138">
        <f>O133*H133</f>
        <v>0</v>
      </c>
      <c r="Q133" s="138">
        <v>0</v>
      </c>
      <c r="R133" s="138">
        <f>Q133*H133</f>
        <v>0</v>
      </c>
      <c r="S133" s="138">
        <v>0</v>
      </c>
      <c r="T133" s="139">
        <f>S133*H133</f>
        <v>0</v>
      </c>
      <c r="AR133" s="140" t="s">
        <v>127</v>
      </c>
      <c r="AT133" s="140" t="s">
        <v>125</v>
      </c>
      <c r="AU133" s="140" t="s">
        <v>78</v>
      </c>
      <c r="AY133" s="16" t="s">
        <v>123</v>
      </c>
      <c r="BE133" s="141">
        <f>IF(N133="základní",J133,0)</f>
        <v>0</v>
      </c>
      <c r="BF133" s="141">
        <f>IF(N133="snížená",J133,0)</f>
        <v>0</v>
      </c>
      <c r="BG133" s="141">
        <f>IF(N133="zákl. přenesená",J133,0)</f>
        <v>0</v>
      </c>
      <c r="BH133" s="141">
        <f>IF(N133="sníž. přenesená",J133,0)</f>
        <v>0</v>
      </c>
      <c r="BI133" s="141">
        <f>IF(N133="nulová",J133,0)</f>
        <v>0</v>
      </c>
      <c r="BJ133" s="16" t="s">
        <v>77</v>
      </c>
      <c r="BK133" s="141">
        <f>ROUND(I133*H133,2)</f>
        <v>0</v>
      </c>
      <c r="BL133" s="16" t="s">
        <v>127</v>
      </c>
      <c r="BM133" s="140" t="s">
        <v>140</v>
      </c>
    </row>
    <row r="134" spans="2:51" s="13" customFormat="1" ht="12">
      <c r="B134" s="150"/>
      <c r="D134" s="142" t="s">
        <v>134</v>
      </c>
      <c r="E134" s="151" t="s">
        <v>1</v>
      </c>
      <c r="F134" s="152" t="s">
        <v>227</v>
      </c>
      <c r="H134" s="153">
        <v>14.199</v>
      </c>
      <c r="L134" s="150"/>
      <c r="M134" s="154"/>
      <c r="T134" s="155"/>
      <c r="AT134" s="151" t="s">
        <v>134</v>
      </c>
      <c r="AU134" s="151" t="s">
        <v>78</v>
      </c>
      <c r="AV134" s="13" t="s">
        <v>78</v>
      </c>
      <c r="AW134" s="13" t="s">
        <v>27</v>
      </c>
      <c r="AX134" s="13" t="s">
        <v>71</v>
      </c>
      <c r="AY134" s="151" t="s">
        <v>123</v>
      </c>
    </row>
    <row r="135" spans="2:51" s="14" customFormat="1" ht="12">
      <c r="B135" s="156"/>
      <c r="D135" s="142" t="s">
        <v>134</v>
      </c>
      <c r="E135" s="157" t="s">
        <v>1</v>
      </c>
      <c r="F135" s="158" t="s">
        <v>137</v>
      </c>
      <c r="H135" s="159">
        <v>14.199</v>
      </c>
      <c r="L135" s="156"/>
      <c r="M135" s="160"/>
      <c r="T135" s="161"/>
      <c r="AT135" s="157" t="s">
        <v>134</v>
      </c>
      <c r="AU135" s="157" t="s">
        <v>78</v>
      </c>
      <c r="AV135" s="14" t="s">
        <v>127</v>
      </c>
      <c r="AW135" s="14" t="s">
        <v>27</v>
      </c>
      <c r="AX135" s="14" t="s">
        <v>77</v>
      </c>
      <c r="AY135" s="157" t="s">
        <v>123</v>
      </c>
    </row>
    <row r="136" spans="2:65" s="1" customFormat="1" ht="24.15" customHeight="1">
      <c r="B136" s="128"/>
      <c r="C136" s="129">
        <v>4</v>
      </c>
      <c r="D136" s="129" t="s">
        <v>125</v>
      </c>
      <c r="E136" s="130" t="s">
        <v>152</v>
      </c>
      <c r="F136" s="131" t="s">
        <v>153</v>
      </c>
      <c r="G136" s="132" t="s">
        <v>133</v>
      </c>
      <c r="H136" s="133">
        <v>14.199</v>
      </c>
      <c r="I136" s="134"/>
      <c r="J136" s="134">
        <f>ROUND(I136*H136,2)</f>
        <v>0</v>
      </c>
      <c r="K136" s="135"/>
      <c r="L136" s="28"/>
      <c r="M136" s="136" t="s">
        <v>1</v>
      </c>
      <c r="N136" s="137" t="s">
        <v>36</v>
      </c>
      <c r="O136" s="138">
        <v>0</v>
      </c>
      <c r="P136" s="138">
        <f>O136*H136</f>
        <v>0</v>
      </c>
      <c r="Q136" s="138">
        <v>0</v>
      </c>
      <c r="R136" s="138">
        <f>Q136*H136</f>
        <v>0</v>
      </c>
      <c r="S136" s="138">
        <v>0</v>
      </c>
      <c r="T136" s="139">
        <f>S136*H136</f>
        <v>0</v>
      </c>
      <c r="AR136" s="140" t="s">
        <v>127</v>
      </c>
      <c r="AT136" s="140" t="s">
        <v>125</v>
      </c>
      <c r="AU136" s="140" t="s">
        <v>78</v>
      </c>
      <c r="AY136" s="16" t="s">
        <v>123</v>
      </c>
      <c r="BE136" s="141">
        <f>IF(N136="základní",J136,0)</f>
        <v>0</v>
      </c>
      <c r="BF136" s="141">
        <f>IF(N136="snížená",J136,0)</f>
        <v>0</v>
      </c>
      <c r="BG136" s="141">
        <f>IF(N136="zákl. přenesená",J136,0)</f>
        <v>0</v>
      </c>
      <c r="BH136" s="141">
        <f>IF(N136="sníž. přenesená",J136,0)</f>
        <v>0</v>
      </c>
      <c r="BI136" s="141">
        <f>IF(N136="nulová",J136,0)</f>
        <v>0</v>
      </c>
      <c r="BJ136" s="16" t="s">
        <v>77</v>
      </c>
      <c r="BK136" s="141">
        <f>ROUND(I136*H136,2)</f>
        <v>0</v>
      </c>
      <c r="BL136" s="16" t="s">
        <v>127</v>
      </c>
      <c r="BM136" s="140" t="s">
        <v>145</v>
      </c>
    </row>
    <row r="137" spans="2:65" s="1" customFormat="1" ht="24.15" customHeight="1">
      <c r="B137" s="128"/>
      <c r="C137" s="129">
        <v>5</v>
      </c>
      <c r="D137" s="129" t="s">
        <v>125</v>
      </c>
      <c r="E137" s="130" t="s">
        <v>161</v>
      </c>
      <c r="F137" s="131" t="s">
        <v>162</v>
      </c>
      <c r="G137" s="132" t="s">
        <v>133</v>
      </c>
      <c r="H137" s="133">
        <v>14.199</v>
      </c>
      <c r="I137" s="134"/>
      <c r="J137" s="134">
        <f>ROUND(I137*H137,2)</f>
        <v>0</v>
      </c>
      <c r="K137" s="135"/>
      <c r="L137" s="28"/>
      <c r="M137" s="136" t="s">
        <v>1</v>
      </c>
      <c r="N137" s="137" t="s">
        <v>36</v>
      </c>
      <c r="O137" s="138">
        <v>0</v>
      </c>
      <c r="P137" s="138">
        <f>O137*H137</f>
        <v>0</v>
      </c>
      <c r="Q137" s="138">
        <v>0</v>
      </c>
      <c r="R137" s="138">
        <f>Q137*H137</f>
        <v>0</v>
      </c>
      <c r="S137" s="138">
        <v>0</v>
      </c>
      <c r="T137" s="139">
        <f>S137*H137</f>
        <v>0</v>
      </c>
      <c r="AR137" s="140" t="s">
        <v>127</v>
      </c>
      <c r="AT137" s="140" t="s">
        <v>125</v>
      </c>
      <c r="AU137" s="140" t="s">
        <v>78</v>
      </c>
      <c r="AY137" s="16" t="s">
        <v>123</v>
      </c>
      <c r="BE137" s="141">
        <f>IF(N137="základní",J137,0)</f>
        <v>0</v>
      </c>
      <c r="BF137" s="141">
        <f>IF(N137="snížená",J137,0)</f>
        <v>0</v>
      </c>
      <c r="BG137" s="141">
        <f>IF(N137="zákl. přenesená",J137,0)</f>
        <v>0</v>
      </c>
      <c r="BH137" s="141">
        <f>IF(N137="sníž. přenesená",J137,0)</f>
        <v>0</v>
      </c>
      <c r="BI137" s="141">
        <f>IF(N137="nulová",J137,0)</f>
        <v>0</v>
      </c>
      <c r="BJ137" s="16" t="s">
        <v>77</v>
      </c>
      <c r="BK137" s="141">
        <f>ROUND(I137*H137,2)</f>
        <v>0</v>
      </c>
      <c r="BL137" s="16" t="s">
        <v>127</v>
      </c>
      <c r="BM137" s="140" t="s">
        <v>148</v>
      </c>
    </row>
    <row r="138" spans="2:51" s="13" customFormat="1" ht="12">
      <c r="B138" s="150"/>
      <c r="D138" s="142" t="s">
        <v>134</v>
      </c>
      <c r="E138" s="151" t="s">
        <v>1</v>
      </c>
      <c r="F138" s="152" t="s">
        <v>228</v>
      </c>
      <c r="H138" s="153">
        <v>14.199</v>
      </c>
      <c r="L138" s="150"/>
      <c r="M138" s="154"/>
      <c r="T138" s="155"/>
      <c r="AT138" s="151" t="s">
        <v>134</v>
      </c>
      <c r="AU138" s="151" t="s">
        <v>78</v>
      </c>
      <c r="AV138" s="13" t="s">
        <v>78</v>
      </c>
      <c r="AW138" s="13" t="s">
        <v>27</v>
      </c>
      <c r="AX138" s="13" t="s">
        <v>71</v>
      </c>
      <c r="AY138" s="151" t="s">
        <v>123</v>
      </c>
    </row>
    <row r="139" spans="2:51" s="14" customFormat="1" ht="12">
      <c r="B139" s="156"/>
      <c r="D139" s="142" t="s">
        <v>134</v>
      </c>
      <c r="E139" s="157" t="s">
        <v>1</v>
      </c>
      <c r="F139" s="158" t="s">
        <v>137</v>
      </c>
      <c r="H139" s="159">
        <v>14.199</v>
      </c>
      <c r="L139" s="156"/>
      <c r="M139" s="160"/>
      <c r="T139" s="161"/>
      <c r="AT139" s="157" t="s">
        <v>134</v>
      </c>
      <c r="AU139" s="157" t="s">
        <v>78</v>
      </c>
      <c r="AV139" s="14" t="s">
        <v>127</v>
      </c>
      <c r="AW139" s="14" t="s">
        <v>27</v>
      </c>
      <c r="AX139" s="14" t="s">
        <v>77</v>
      </c>
      <c r="AY139" s="157" t="s">
        <v>123</v>
      </c>
    </row>
    <row r="140" spans="2:65" s="1" customFormat="1" ht="33" customHeight="1">
      <c r="B140" s="128"/>
      <c r="C140" s="129">
        <v>6</v>
      </c>
      <c r="D140" s="129" t="s">
        <v>125</v>
      </c>
      <c r="E140" s="130" t="s">
        <v>167</v>
      </c>
      <c r="F140" s="131" t="s">
        <v>168</v>
      </c>
      <c r="G140" s="132" t="s">
        <v>133</v>
      </c>
      <c r="H140" s="133">
        <v>1</v>
      </c>
      <c r="I140" s="134"/>
      <c r="J140" s="134">
        <f>ROUND(I140*H140,2)</f>
        <v>0</v>
      </c>
      <c r="K140" s="135"/>
      <c r="L140" s="28"/>
      <c r="M140" s="136" t="s">
        <v>1</v>
      </c>
      <c r="N140" s="137" t="s">
        <v>36</v>
      </c>
      <c r="O140" s="138">
        <v>0</v>
      </c>
      <c r="P140" s="138">
        <f>O140*H140</f>
        <v>0</v>
      </c>
      <c r="Q140" s="138">
        <v>0</v>
      </c>
      <c r="R140" s="138">
        <f>Q140*H140</f>
        <v>0</v>
      </c>
      <c r="S140" s="138">
        <v>0</v>
      </c>
      <c r="T140" s="139">
        <f>S140*H140</f>
        <v>0</v>
      </c>
      <c r="AR140" s="140" t="s">
        <v>127</v>
      </c>
      <c r="AT140" s="140" t="s">
        <v>125</v>
      </c>
      <c r="AU140" s="140" t="s">
        <v>78</v>
      </c>
      <c r="AY140" s="16" t="s">
        <v>123</v>
      </c>
      <c r="BE140" s="141">
        <f>IF(N140="základní",J140,0)</f>
        <v>0</v>
      </c>
      <c r="BF140" s="141">
        <f>IF(N140="snížená",J140,0)</f>
        <v>0</v>
      </c>
      <c r="BG140" s="141">
        <f>IF(N140="zákl. přenesená",J140,0)</f>
        <v>0</v>
      </c>
      <c r="BH140" s="141">
        <f>IF(N140="sníž. přenesená",J140,0)</f>
        <v>0</v>
      </c>
      <c r="BI140" s="141">
        <f>IF(N140="nulová",J140,0)</f>
        <v>0</v>
      </c>
      <c r="BJ140" s="16" t="s">
        <v>77</v>
      </c>
      <c r="BK140" s="141">
        <f>ROUND(I140*H140,2)</f>
        <v>0</v>
      </c>
      <c r="BL140" s="16" t="s">
        <v>127</v>
      </c>
      <c r="BM140" s="140" t="s">
        <v>151</v>
      </c>
    </row>
    <row r="141" spans="2:65" s="1" customFormat="1" ht="24.15" customHeight="1">
      <c r="B141" s="128"/>
      <c r="C141" s="129">
        <v>7</v>
      </c>
      <c r="D141" s="129" t="s">
        <v>125</v>
      </c>
      <c r="E141" s="130" t="s">
        <v>170</v>
      </c>
      <c r="F141" s="131" t="s">
        <v>171</v>
      </c>
      <c r="G141" s="132" t="s">
        <v>133</v>
      </c>
      <c r="H141" s="133">
        <v>1</v>
      </c>
      <c r="I141" s="134"/>
      <c r="J141" s="134">
        <f>ROUND(I141*H141,2)</f>
        <v>0</v>
      </c>
      <c r="K141" s="135"/>
      <c r="L141" s="28"/>
      <c r="M141" s="136" t="s">
        <v>1</v>
      </c>
      <c r="N141" s="137" t="s">
        <v>36</v>
      </c>
      <c r="O141" s="138">
        <v>0</v>
      </c>
      <c r="P141" s="138">
        <f>O141*H141</f>
        <v>0</v>
      </c>
      <c r="Q141" s="138">
        <v>0</v>
      </c>
      <c r="R141" s="138">
        <f>Q141*H141</f>
        <v>0</v>
      </c>
      <c r="S141" s="138">
        <v>0</v>
      </c>
      <c r="T141" s="139">
        <f>S141*H141</f>
        <v>0</v>
      </c>
      <c r="AR141" s="140" t="s">
        <v>127</v>
      </c>
      <c r="AT141" s="140" t="s">
        <v>125</v>
      </c>
      <c r="AU141" s="140" t="s">
        <v>78</v>
      </c>
      <c r="AY141" s="16" t="s">
        <v>123</v>
      </c>
      <c r="BE141" s="141">
        <f>IF(N141="základní",J141,0)</f>
        <v>0</v>
      </c>
      <c r="BF141" s="141">
        <f>IF(N141="snížená",J141,0)</f>
        <v>0</v>
      </c>
      <c r="BG141" s="141">
        <f>IF(N141="zákl. přenesená",J141,0)</f>
        <v>0</v>
      </c>
      <c r="BH141" s="141">
        <f>IF(N141="sníž. přenesená",J141,0)</f>
        <v>0</v>
      </c>
      <c r="BI141" s="141">
        <f>IF(N141="nulová",J141,0)</f>
        <v>0</v>
      </c>
      <c r="BJ141" s="16" t="s">
        <v>77</v>
      </c>
      <c r="BK141" s="141">
        <f>ROUND(I141*H141,2)</f>
        <v>0</v>
      </c>
      <c r="BL141" s="16" t="s">
        <v>127</v>
      </c>
      <c r="BM141" s="140" t="s">
        <v>154</v>
      </c>
    </row>
    <row r="142" spans="2:65" s="1" customFormat="1" ht="24.15" customHeight="1">
      <c r="B142" s="128"/>
      <c r="C142" s="129">
        <v>8</v>
      </c>
      <c r="D142" s="129" t="s">
        <v>125</v>
      </c>
      <c r="E142" s="130" t="s">
        <v>173</v>
      </c>
      <c r="F142" s="131" t="s">
        <v>174</v>
      </c>
      <c r="G142" s="132" t="s">
        <v>133</v>
      </c>
      <c r="H142" s="133">
        <v>14.199</v>
      </c>
      <c r="I142" s="134"/>
      <c r="J142" s="134">
        <f>ROUND(I142*H142,2)</f>
        <v>0</v>
      </c>
      <c r="K142" s="135"/>
      <c r="L142" s="28"/>
      <c r="M142" s="136" t="s">
        <v>1</v>
      </c>
      <c r="N142" s="137" t="s">
        <v>36</v>
      </c>
      <c r="O142" s="138">
        <v>0</v>
      </c>
      <c r="P142" s="138">
        <f>O142*H142</f>
        <v>0</v>
      </c>
      <c r="Q142" s="138">
        <v>0</v>
      </c>
      <c r="R142" s="138">
        <f>Q142*H142</f>
        <v>0</v>
      </c>
      <c r="S142" s="138">
        <v>0</v>
      </c>
      <c r="T142" s="139">
        <f>S142*H142</f>
        <v>0</v>
      </c>
      <c r="AR142" s="140" t="s">
        <v>127</v>
      </c>
      <c r="AT142" s="140" t="s">
        <v>125</v>
      </c>
      <c r="AU142" s="140" t="s">
        <v>78</v>
      </c>
      <c r="AY142" s="16" t="s">
        <v>123</v>
      </c>
      <c r="BE142" s="141">
        <f>IF(N142="základní",J142,0)</f>
        <v>0</v>
      </c>
      <c r="BF142" s="141">
        <f>IF(N142="snížená",J142,0)</f>
        <v>0</v>
      </c>
      <c r="BG142" s="141">
        <f>IF(N142="zákl. přenesená",J142,0)</f>
        <v>0</v>
      </c>
      <c r="BH142" s="141">
        <f>IF(N142="sníž. přenesená",J142,0)</f>
        <v>0</v>
      </c>
      <c r="BI142" s="141">
        <f>IF(N142="nulová",J142,0)</f>
        <v>0</v>
      </c>
      <c r="BJ142" s="16" t="s">
        <v>77</v>
      </c>
      <c r="BK142" s="141">
        <f>ROUND(I142*H142,2)</f>
        <v>0</v>
      </c>
      <c r="BL142" s="16" t="s">
        <v>127</v>
      </c>
      <c r="BM142" s="140" t="s">
        <v>157</v>
      </c>
    </row>
    <row r="143" spans="2:65" s="1" customFormat="1" ht="24.15" customHeight="1">
      <c r="B143" s="128"/>
      <c r="C143" s="129">
        <v>9</v>
      </c>
      <c r="D143" s="129" t="s">
        <v>125</v>
      </c>
      <c r="E143" s="130" t="s">
        <v>179</v>
      </c>
      <c r="F143" s="131" t="s">
        <v>180</v>
      </c>
      <c r="G143" s="132" t="s">
        <v>133</v>
      </c>
      <c r="H143" s="133">
        <v>14.199</v>
      </c>
      <c r="I143" s="134"/>
      <c r="J143" s="134">
        <f>ROUND(I143*H143,2)</f>
        <v>0</v>
      </c>
      <c r="K143" s="135"/>
      <c r="L143" s="28"/>
      <c r="M143" s="136" t="s">
        <v>1</v>
      </c>
      <c r="N143" s="137" t="s">
        <v>36</v>
      </c>
      <c r="O143" s="138">
        <v>0</v>
      </c>
      <c r="P143" s="138">
        <f>O143*H143</f>
        <v>0</v>
      </c>
      <c r="Q143" s="138">
        <v>0</v>
      </c>
      <c r="R143" s="138">
        <f>Q143*H143</f>
        <v>0</v>
      </c>
      <c r="S143" s="138">
        <v>0</v>
      </c>
      <c r="T143" s="139">
        <f>S143*H143</f>
        <v>0</v>
      </c>
      <c r="AR143" s="140" t="s">
        <v>127</v>
      </c>
      <c r="AT143" s="140" t="s">
        <v>125</v>
      </c>
      <c r="AU143" s="140" t="s">
        <v>78</v>
      </c>
      <c r="AY143" s="16" t="s">
        <v>123</v>
      </c>
      <c r="BE143" s="141">
        <f>IF(N143="základní",J143,0)</f>
        <v>0</v>
      </c>
      <c r="BF143" s="141">
        <f>IF(N143="snížená",J143,0)</f>
        <v>0</v>
      </c>
      <c r="BG143" s="141">
        <f>IF(N143="zákl. přenesená",J143,0)</f>
        <v>0</v>
      </c>
      <c r="BH143" s="141">
        <f>IF(N143="sníž. přenesená",J143,0)</f>
        <v>0</v>
      </c>
      <c r="BI143" s="141">
        <f>IF(N143="nulová",J143,0)</f>
        <v>0</v>
      </c>
      <c r="BJ143" s="16" t="s">
        <v>77</v>
      </c>
      <c r="BK143" s="141">
        <f>ROUND(I143*H143,2)</f>
        <v>0</v>
      </c>
      <c r="BL143" s="16" t="s">
        <v>127</v>
      </c>
      <c r="BM143" s="140" t="s">
        <v>160</v>
      </c>
    </row>
    <row r="144" spans="2:63" s="11" customFormat="1" ht="22.95" customHeight="1">
      <c r="B144" s="117"/>
      <c r="D144" s="118" t="s">
        <v>70</v>
      </c>
      <c r="E144" s="126" t="s">
        <v>185</v>
      </c>
      <c r="F144" s="126" t="s">
        <v>186</v>
      </c>
      <c r="J144" s="127">
        <f>BK144</f>
        <v>0</v>
      </c>
      <c r="L144" s="117"/>
      <c r="M144" s="121"/>
      <c r="P144" s="122">
        <f>SUM(P145:P147)</f>
        <v>0.454</v>
      </c>
      <c r="R144" s="122">
        <f>SUM(R145:R147)</f>
        <v>0</v>
      </c>
      <c r="T144" s="123">
        <f>SUM(T145:T147)</f>
        <v>0</v>
      </c>
      <c r="AR144" s="118" t="s">
        <v>77</v>
      </c>
      <c r="AT144" s="124" t="s">
        <v>70</v>
      </c>
      <c r="AU144" s="124" t="s">
        <v>77</v>
      </c>
      <c r="AY144" s="118" t="s">
        <v>123</v>
      </c>
      <c r="BK144" s="125">
        <f>SUM(BK145:BK147)</f>
        <v>0</v>
      </c>
    </row>
    <row r="145" spans="2:65" s="1" customFormat="1" ht="44.25" customHeight="1">
      <c r="B145" s="128"/>
      <c r="C145" s="129">
        <v>10</v>
      </c>
      <c r="D145" s="129" t="s">
        <v>125</v>
      </c>
      <c r="E145" s="130" t="s">
        <v>189</v>
      </c>
      <c r="F145" s="131" t="s">
        <v>190</v>
      </c>
      <c r="G145" s="132" t="s">
        <v>187</v>
      </c>
      <c r="H145" s="133">
        <v>1</v>
      </c>
      <c r="I145" s="134"/>
      <c r="J145" s="134">
        <f>ROUND(I145*H145,2)</f>
        <v>0</v>
      </c>
      <c r="K145" s="135"/>
      <c r="L145" s="28"/>
      <c r="M145" s="136" t="s">
        <v>1</v>
      </c>
      <c r="N145" s="137" t="s">
        <v>36</v>
      </c>
      <c r="O145" s="138">
        <v>0.454</v>
      </c>
      <c r="P145" s="138">
        <f>O145*H145</f>
        <v>0.454</v>
      </c>
      <c r="Q145" s="138">
        <v>0</v>
      </c>
      <c r="R145" s="138">
        <f>Q145*H145</f>
        <v>0</v>
      </c>
      <c r="S145" s="138">
        <v>0</v>
      </c>
      <c r="T145" s="139">
        <f>S145*H145</f>
        <v>0</v>
      </c>
      <c r="AR145" s="140" t="s">
        <v>127</v>
      </c>
      <c r="AT145" s="140" t="s">
        <v>125</v>
      </c>
      <c r="AU145" s="140" t="s">
        <v>78</v>
      </c>
      <c r="AY145" s="16" t="s">
        <v>123</v>
      </c>
      <c r="BE145" s="141">
        <f>IF(N145="základní",J145,0)</f>
        <v>0</v>
      </c>
      <c r="BF145" s="141">
        <f>IF(N145="snížená",J145,0)</f>
        <v>0</v>
      </c>
      <c r="BG145" s="141">
        <f>IF(N145="zákl. přenesená",J145,0)</f>
        <v>0</v>
      </c>
      <c r="BH145" s="141">
        <f>IF(N145="sníž. přenesená",J145,0)</f>
        <v>0</v>
      </c>
      <c r="BI145" s="141">
        <f>IF(N145="nulová",J145,0)</f>
        <v>0</v>
      </c>
      <c r="BJ145" s="16" t="s">
        <v>77</v>
      </c>
      <c r="BK145" s="141">
        <f>ROUND(I145*H145,2)</f>
        <v>0</v>
      </c>
      <c r="BL145" s="16" t="s">
        <v>127</v>
      </c>
      <c r="BM145" s="140" t="s">
        <v>229</v>
      </c>
    </row>
    <row r="146" spans="2:47" s="1" customFormat="1" ht="28.8">
      <c r="B146" s="28"/>
      <c r="D146" s="142" t="s">
        <v>130</v>
      </c>
      <c r="F146" s="143" t="s">
        <v>191</v>
      </c>
      <c r="L146" s="28"/>
      <c r="M146" s="144"/>
      <c r="T146" s="52"/>
      <c r="AT146" s="16" t="s">
        <v>130</v>
      </c>
      <c r="AU146" s="16" t="s">
        <v>78</v>
      </c>
    </row>
    <row r="147" spans="2:65" s="1" customFormat="1" ht="16.5" customHeight="1">
      <c r="B147" s="128"/>
      <c r="C147" s="129">
        <v>11</v>
      </c>
      <c r="D147" s="129" t="s">
        <v>125</v>
      </c>
      <c r="E147" s="130" t="s">
        <v>192</v>
      </c>
      <c r="F147" s="131" t="s">
        <v>193</v>
      </c>
      <c r="G147" s="132" t="s">
        <v>187</v>
      </c>
      <c r="H147" s="133">
        <v>1</v>
      </c>
      <c r="I147" s="134"/>
      <c r="J147" s="134">
        <f>ROUND(I147*H147,2)</f>
        <v>0</v>
      </c>
      <c r="K147" s="135"/>
      <c r="L147" s="28"/>
      <c r="M147" s="136" t="s">
        <v>1</v>
      </c>
      <c r="N147" s="137" t="s">
        <v>36</v>
      </c>
      <c r="O147" s="138">
        <v>0</v>
      </c>
      <c r="P147" s="138">
        <f>O147*H147</f>
        <v>0</v>
      </c>
      <c r="Q147" s="138">
        <v>0</v>
      </c>
      <c r="R147" s="138">
        <f>Q147*H147</f>
        <v>0</v>
      </c>
      <c r="S147" s="138">
        <v>0</v>
      </c>
      <c r="T147" s="139">
        <f>S147*H147</f>
        <v>0</v>
      </c>
      <c r="AR147" s="140" t="s">
        <v>127</v>
      </c>
      <c r="AT147" s="140" t="s">
        <v>125</v>
      </c>
      <c r="AU147" s="140" t="s">
        <v>78</v>
      </c>
      <c r="AY147" s="16" t="s">
        <v>123</v>
      </c>
      <c r="BE147" s="141">
        <f>IF(N147="základní",J147,0)</f>
        <v>0</v>
      </c>
      <c r="BF147" s="141">
        <f>IF(N147="snížená",J147,0)</f>
        <v>0</v>
      </c>
      <c r="BG147" s="141">
        <f>IF(N147="zákl. přenesená",J147,0)</f>
        <v>0</v>
      </c>
      <c r="BH147" s="141">
        <f>IF(N147="sníž. přenesená",J147,0)</f>
        <v>0</v>
      </c>
      <c r="BI147" s="141">
        <f>IF(N147="nulová",J147,0)</f>
        <v>0</v>
      </c>
      <c r="BJ147" s="16" t="s">
        <v>77</v>
      </c>
      <c r="BK147" s="141">
        <f>ROUND(I147*H147,2)</f>
        <v>0</v>
      </c>
      <c r="BL147" s="16" t="s">
        <v>127</v>
      </c>
      <c r="BM147" s="140" t="s">
        <v>230</v>
      </c>
    </row>
    <row r="148" spans="2:63" s="11" customFormat="1" ht="25.95" customHeight="1">
      <c r="B148" s="117"/>
      <c r="D148" s="118" t="s">
        <v>70</v>
      </c>
      <c r="E148" s="119" t="s">
        <v>195</v>
      </c>
      <c r="F148" s="119" t="s">
        <v>196</v>
      </c>
      <c r="J148" s="120">
        <f>J149+J151</f>
        <v>0</v>
      </c>
      <c r="L148" s="117"/>
      <c r="M148" s="121"/>
      <c r="P148" s="122" t="e">
        <f>P149+P151+#REF!</f>
        <v>#REF!</v>
      </c>
      <c r="R148" s="122" t="e">
        <f>R149+R151+#REF!</f>
        <v>#REF!</v>
      </c>
      <c r="T148" s="123" t="e">
        <f>T149+T151+#REF!</f>
        <v>#REF!</v>
      </c>
      <c r="AR148" s="118" t="s">
        <v>124</v>
      </c>
      <c r="AT148" s="124" t="s">
        <v>70</v>
      </c>
      <c r="AU148" s="124" t="s">
        <v>71</v>
      </c>
      <c r="AY148" s="118" t="s">
        <v>123</v>
      </c>
      <c r="BK148" s="125" t="e">
        <f>BK149+BK151+#REF!</f>
        <v>#REF!</v>
      </c>
    </row>
    <row r="149" spans="2:63" s="11" customFormat="1" ht="22.95" customHeight="1">
      <c r="B149" s="117"/>
      <c r="D149" s="118" t="s">
        <v>70</v>
      </c>
      <c r="E149" s="126" t="s">
        <v>197</v>
      </c>
      <c r="F149" s="126" t="s">
        <v>198</v>
      </c>
      <c r="J149" s="127">
        <f>BK149</f>
        <v>0</v>
      </c>
      <c r="L149" s="117"/>
      <c r="M149" s="121"/>
      <c r="P149" s="122">
        <f>P150</f>
        <v>0</v>
      </c>
      <c r="R149" s="122">
        <f>R150</f>
        <v>0</v>
      </c>
      <c r="T149" s="123">
        <f>T150</f>
        <v>0</v>
      </c>
      <c r="AR149" s="118" t="s">
        <v>124</v>
      </c>
      <c r="AT149" s="124" t="s">
        <v>70</v>
      </c>
      <c r="AU149" s="124" t="s">
        <v>77</v>
      </c>
      <c r="AY149" s="118" t="s">
        <v>123</v>
      </c>
      <c r="BK149" s="125">
        <f>BK150</f>
        <v>0</v>
      </c>
    </row>
    <row r="150" spans="2:65" s="1" customFormat="1" ht="16.5" customHeight="1">
      <c r="B150" s="128"/>
      <c r="C150" s="129">
        <v>12</v>
      </c>
      <c r="D150" s="129" t="s">
        <v>125</v>
      </c>
      <c r="E150" s="130" t="s">
        <v>199</v>
      </c>
      <c r="F150" s="131" t="s">
        <v>198</v>
      </c>
      <c r="G150" s="132" t="s">
        <v>187</v>
      </c>
      <c r="H150" s="133">
        <v>1</v>
      </c>
      <c r="I150" s="134"/>
      <c r="J150" s="134">
        <f>ROUND(I150*H150,2)</f>
        <v>0</v>
      </c>
      <c r="K150" s="135"/>
      <c r="L150" s="28"/>
      <c r="M150" s="136" t="s">
        <v>1</v>
      </c>
      <c r="N150" s="137" t="s">
        <v>36</v>
      </c>
      <c r="O150" s="138">
        <v>0</v>
      </c>
      <c r="P150" s="138">
        <f>O150*H150</f>
        <v>0</v>
      </c>
      <c r="Q150" s="138">
        <v>0</v>
      </c>
      <c r="R150" s="138">
        <f>Q150*H150</f>
        <v>0</v>
      </c>
      <c r="S150" s="138">
        <v>0</v>
      </c>
      <c r="T150" s="139">
        <f>S150*H150</f>
        <v>0</v>
      </c>
      <c r="AR150" s="140" t="s">
        <v>200</v>
      </c>
      <c r="AT150" s="140" t="s">
        <v>125</v>
      </c>
      <c r="AU150" s="140" t="s">
        <v>78</v>
      </c>
      <c r="AY150" s="16" t="s">
        <v>123</v>
      </c>
      <c r="BE150" s="141">
        <f>IF(N150="základní",J150,0)</f>
        <v>0</v>
      </c>
      <c r="BF150" s="141">
        <f>IF(N150="snížená",J150,0)</f>
        <v>0</v>
      </c>
      <c r="BG150" s="141">
        <f>IF(N150="zákl. přenesená",J150,0)</f>
        <v>0</v>
      </c>
      <c r="BH150" s="141">
        <f>IF(N150="sníž. přenesená",J150,0)</f>
        <v>0</v>
      </c>
      <c r="BI150" s="141">
        <f>IF(N150="nulová",J150,0)</f>
        <v>0</v>
      </c>
      <c r="BJ150" s="16" t="s">
        <v>77</v>
      </c>
      <c r="BK150" s="141">
        <f>ROUND(I150*H150,2)</f>
        <v>0</v>
      </c>
      <c r="BL150" s="16" t="s">
        <v>200</v>
      </c>
      <c r="BM150" s="140" t="s">
        <v>231</v>
      </c>
    </row>
    <row r="151" spans="2:63" s="11" customFormat="1" ht="22.95" customHeight="1">
      <c r="B151" s="117"/>
      <c r="D151" s="118" t="s">
        <v>70</v>
      </c>
      <c r="E151" s="126" t="s">
        <v>203</v>
      </c>
      <c r="F151" s="126" t="s">
        <v>204</v>
      </c>
      <c r="J151" s="127">
        <f>BK151</f>
        <v>0</v>
      </c>
      <c r="L151" s="117"/>
      <c r="M151" s="121"/>
      <c r="P151" s="122">
        <f>P152</f>
        <v>0</v>
      </c>
      <c r="R151" s="122">
        <f>R152</f>
        <v>0</v>
      </c>
      <c r="T151" s="123">
        <f>T152</f>
        <v>0</v>
      </c>
      <c r="AR151" s="118" t="s">
        <v>124</v>
      </c>
      <c r="AT151" s="124" t="s">
        <v>70</v>
      </c>
      <c r="AU151" s="124" t="s">
        <v>77</v>
      </c>
      <c r="AY151" s="118" t="s">
        <v>123</v>
      </c>
      <c r="BK151" s="125">
        <f>BK152</f>
        <v>0</v>
      </c>
    </row>
    <row r="152" spans="2:65" s="1" customFormat="1" ht="16.5" customHeight="1">
      <c r="B152" s="128"/>
      <c r="C152" s="129">
        <v>13</v>
      </c>
      <c r="D152" s="129" t="s">
        <v>125</v>
      </c>
      <c r="E152" s="130" t="s">
        <v>205</v>
      </c>
      <c r="F152" s="131" t="s">
        <v>206</v>
      </c>
      <c r="G152" s="132" t="s">
        <v>187</v>
      </c>
      <c r="H152" s="133">
        <v>1</v>
      </c>
      <c r="I152" s="134"/>
      <c r="J152" s="134">
        <f>ROUND(I152*H152,2)</f>
        <v>0</v>
      </c>
      <c r="K152" s="135"/>
      <c r="L152" s="28"/>
      <c r="M152" s="136" t="s">
        <v>1</v>
      </c>
      <c r="N152" s="137" t="s">
        <v>36</v>
      </c>
      <c r="O152" s="138">
        <v>0</v>
      </c>
      <c r="P152" s="138">
        <f>O152*H152</f>
        <v>0</v>
      </c>
      <c r="Q152" s="138">
        <v>0</v>
      </c>
      <c r="R152" s="138">
        <f>Q152*H152</f>
        <v>0</v>
      </c>
      <c r="S152" s="138">
        <v>0</v>
      </c>
      <c r="T152" s="139">
        <f>S152*H152</f>
        <v>0</v>
      </c>
      <c r="AR152" s="140" t="s">
        <v>200</v>
      </c>
      <c r="AT152" s="140" t="s">
        <v>125</v>
      </c>
      <c r="AU152" s="140" t="s">
        <v>78</v>
      </c>
      <c r="AY152" s="16" t="s">
        <v>123</v>
      </c>
      <c r="BE152" s="141">
        <f>IF(N152="základní",J152,0)</f>
        <v>0</v>
      </c>
      <c r="BF152" s="141">
        <f>IF(N152="snížená",J152,0)</f>
        <v>0</v>
      </c>
      <c r="BG152" s="141">
        <f>IF(N152="zákl. přenesená",J152,0)</f>
        <v>0</v>
      </c>
      <c r="BH152" s="141">
        <f>IF(N152="sníž. přenesená",J152,0)</f>
        <v>0</v>
      </c>
      <c r="BI152" s="141">
        <f>IF(N152="nulová",J152,0)</f>
        <v>0</v>
      </c>
      <c r="BJ152" s="16" t="s">
        <v>77</v>
      </c>
      <c r="BK152" s="141">
        <f>ROUND(I152*H152,2)</f>
        <v>0</v>
      </c>
      <c r="BL152" s="16" t="s">
        <v>200</v>
      </c>
      <c r="BM152" s="140" t="s">
        <v>232</v>
      </c>
    </row>
    <row r="153" spans="2:12" s="1" customFormat="1" ht="6.9" customHeight="1">
      <c r="B153" s="40"/>
      <c r="C153" s="41"/>
      <c r="D153" s="41"/>
      <c r="E153" s="41"/>
      <c r="F153" s="41"/>
      <c r="G153" s="41"/>
      <c r="H153" s="41"/>
      <c r="I153" s="41"/>
      <c r="J153" s="41"/>
      <c r="K153" s="41"/>
      <c r="L153" s="28"/>
    </row>
  </sheetData>
  <autoFilter ref="C121:K152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53"/>
  <sheetViews>
    <sheetView showGridLines="0" workbookViewId="0" topLeftCell="A144">
      <selection activeCell="I152" sqref="I125:I15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169" t="s">
        <v>5</v>
      </c>
      <c r="M2" s="170"/>
      <c r="N2" s="170"/>
      <c r="O2" s="170"/>
      <c r="P2" s="170"/>
      <c r="Q2" s="170"/>
      <c r="R2" s="170"/>
      <c r="S2" s="170"/>
      <c r="T2" s="170"/>
      <c r="U2" s="170"/>
      <c r="V2" s="170"/>
      <c r="AT2" s="16" t="s">
        <v>87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78</v>
      </c>
    </row>
    <row r="4" spans="2:46" ht="24.9" customHeight="1">
      <c r="B4" s="19"/>
      <c r="D4" s="20" t="s">
        <v>94</v>
      </c>
      <c r="L4" s="19"/>
      <c r="M4" s="84" t="s">
        <v>10</v>
      </c>
      <c r="AT4" s="16" t="s">
        <v>3</v>
      </c>
    </row>
    <row r="5" spans="2:12" ht="6.9" customHeight="1">
      <c r="B5" s="19"/>
      <c r="L5" s="19"/>
    </row>
    <row r="6" spans="2:12" ht="12" customHeight="1">
      <c r="B6" s="19"/>
      <c r="D6" s="25" t="s">
        <v>14</v>
      </c>
      <c r="L6" s="19"/>
    </row>
    <row r="7" spans="2:12" ht="16.5" customHeight="1">
      <c r="B7" s="19"/>
      <c r="E7" s="204" t="str">
        <f>'Rekapitulace stavby'!K6</f>
        <v>Město Šluknov - opravy stavebních závad mostů po HMP</v>
      </c>
      <c r="F7" s="205"/>
      <c r="G7" s="205"/>
      <c r="H7" s="205"/>
      <c r="L7" s="19"/>
    </row>
    <row r="8" spans="2:12" s="1" customFormat="1" ht="12" customHeight="1">
      <c r="B8" s="28"/>
      <c r="D8" s="25" t="s">
        <v>95</v>
      </c>
      <c r="L8" s="28"/>
    </row>
    <row r="9" spans="2:12" s="1" customFormat="1" ht="16.5" customHeight="1">
      <c r="B9" s="28"/>
      <c r="E9" s="194" t="s">
        <v>255</v>
      </c>
      <c r="F9" s="203"/>
      <c r="G9" s="203"/>
      <c r="H9" s="203"/>
      <c r="L9" s="28"/>
    </row>
    <row r="10" spans="2:12" s="1" customFormat="1" ht="12">
      <c r="B10" s="28"/>
      <c r="L10" s="28"/>
    </row>
    <row r="11" spans="2:12" s="1" customFormat="1" ht="12" customHeight="1">
      <c r="B11" s="28"/>
      <c r="D11" s="25" t="s">
        <v>16</v>
      </c>
      <c r="F11" s="23" t="s">
        <v>1</v>
      </c>
      <c r="I11" s="25" t="s">
        <v>17</v>
      </c>
      <c r="J11" s="23" t="s">
        <v>1</v>
      </c>
      <c r="L11" s="28"/>
    </row>
    <row r="12" spans="2:12" s="1" customFormat="1" ht="12" customHeight="1">
      <c r="B12" s="28"/>
      <c r="D12" s="25" t="s">
        <v>18</v>
      </c>
      <c r="F12" s="23" t="s">
        <v>23</v>
      </c>
      <c r="I12" s="25" t="s">
        <v>20</v>
      </c>
      <c r="J12" s="48">
        <f>'Rekapitulace stavby'!AN8</f>
        <v>0</v>
      </c>
      <c r="L12" s="28"/>
    </row>
    <row r="13" spans="2:12" s="1" customFormat="1" ht="10.95" customHeight="1">
      <c r="B13" s="28"/>
      <c r="L13" s="28"/>
    </row>
    <row r="14" spans="2:12" s="1" customFormat="1" ht="12" customHeight="1">
      <c r="B14" s="28"/>
      <c r="D14" s="25" t="s">
        <v>21</v>
      </c>
      <c r="I14" s="25" t="s">
        <v>22</v>
      </c>
      <c r="J14" s="23" t="str">
        <f>IF('Rekapitulace stavby'!AN10="","",'Rekapitulace stavby'!AN10)</f>
        <v/>
      </c>
      <c r="L14" s="28"/>
    </row>
    <row r="15" spans="2:12" s="1" customFormat="1" ht="18" customHeight="1">
      <c r="B15" s="28"/>
      <c r="E15" s="23" t="str">
        <f>IF('Rekapitulace stavby'!E11="","",'Rekapitulace stavby'!E11)</f>
        <v xml:space="preserve"> </v>
      </c>
      <c r="I15" s="25" t="s">
        <v>24</v>
      </c>
      <c r="J15" s="23" t="str">
        <f>IF('Rekapitulace stavby'!AN11="","",'Rekapitulace stavby'!AN11)</f>
        <v/>
      </c>
      <c r="L15" s="28"/>
    </row>
    <row r="16" spans="2:12" s="1" customFormat="1" ht="6.9" customHeight="1">
      <c r="B16" s="28"/>
      <c r="L16" s="28"/>
    </row>
    <row r="17" spans="2:12" s="1" customFormat="1" ht="12" customHeight="1">
      <c r="B17" s="28"/>
      <c r="D17" s="25" t="s">
        <v>25</v>
      </c>
      <c r="I17" s="25" t="s">
        <v>22</v>
      </c>
      <c r="J17" s="23" t="str">
        <f>'Rekapitulace stavby'!AN13</f>
        <v/>
      </c>
      <c r="L17" s="28"/>
    </row>
    <row r="18" spans="2:12" s="1" customFormat="1" ht="18" customHeight="1">
      <c r="B18" s="28"/>
      <c r="E18" s="178" t="str">
        <f>'Rekapitulace stavby'!E14</f>
        <v xml:space="preserve"> </v>
      </c>
      <c r="F18" s="178"/>
      <c r="G18" s="178"/>
      <c r="H18" s="178"/>
      <c r="I18" s="25" t="s">
        <v>24</v>
      </c>
      <c r="J18" s="23" t="str">
        <f>'Rekapitulace stavby'!AN14</f>
        <v/>
      </c>
      <c r="L18" s="28"/>
    </row>
    <row r="19" spans="2:12" s="1" customFormat="1" ht="6.9" customHeight="1">
      <c r="B19" s="28"/>
      <c r="L19" s="28"/>
    </row>
    <row r="20" spans="2:12" s="1" customFormat="1" ht="12" customHeight="1">
      <c r="B20" s="28"/>
      <c r="D20" s="25" t="s">
        <v>26</v>
      </c>
      <c r="I20" s="25" t="s">
        <v>22</v>
      </c>
      <c r="J20" s="23" t="str">
        <f>IF('Rekapitulace stavby'!AN16="","",'Rekapitulace stavby'!AN16)</f>
        <v/>
      </c>
      <c r="L20" s="28"/>
    </row>
    <row r="21" spans="2:12" s="1" customFormat="1" ht="18" customHeight="1">
      <c r="B21" s="28"/>
      <c r="E21" s="23" t="str">
        <f>IF('Rekapitulace stavby'!E17="","",'Rekapitulace stavby'!E17)</f>
        <v xml:space="preserve"> </v>
      </c>
      <c r="I21" s="25" t="s">
        <v>24</v>
      </c>
      <c r="J21" s="23" t="str">
        <f>IF('Rekapitulace stavby'!AN17="","",'Rekapitulace stavby'!AN17)</f>
        <v/>
      </c>
      <c r="L21" s="28"/>
    </row>
    <row r="22" spans="2:12" s="1" customFormat="1" ht="6.9" customHeight="1">
      <c r="B22" s="28"/>
      <c r="L22" s="28"/>
    </row>
    <row r="23" spans="2:12" s="1" customFormat="1" ht="12" customHeight="1">
      <c r="B23" s="28"/>
      <c r="D23" s="25" t="s">
        <v>28</v>
      </c>
      <c r="I23" s="25" t="s">
        <v>22</v>
      </c>
      <c r="J23" s="23" t="str">
        <f>IF('Rekapitulace stavby'!AN19="","",'Rekapitulace stavby'!AN19)</f>
        <v/>
      </c>
      <c r="L23" s="28"/>
    </row>
    <row r="24" spans="2:12" s="1" customFormat="1" ht="18" customHeight="1">
      <c r="B24" s="28"/>
      <c r="E24" s="23" t="str">
        <f>IF('Rekapitulace stavby'!E20="","",'Rekapitulace stavby'!E20)</f>
        <v>ZEPS s.r.o.</v>
      </c>
      <c r="I24" s="25" t="s">
        <v>24</v>
      </c>
      <c r="J24" s="23" t="str">
        <f>IF('Rekapitulace stavby'!AN20="","",'Rekapitulace stavby'!AN20)</f>
        <v/>
      </c>
      <c r="L24" s="28"/>
    </row>
    <row r="25" spans="2:12" s="1" customFormat="1" ht="6.9" customHeight="1">
      <c r="B25" s="28"/>
      <c r="L25" s="28"/>
    </row>
    <row r="26" spans="2:12" s="1" customFormat="1" ht="12" customHeight="1">
      <c r="B26" s="28"/>
      <c r="D26" s="25" t="s">
        <v>30</v>
      </c>
      <c r="L26" s="28"/>
    </row>
    <row r="27" spans="2:12" s="7" customFormat="1" ht="16.5" customHeight="1">
      <c r="B27" s="85"/>
      <c r="E27" s="180" t="s">
        <v>1</v>
      </c>
      <c r="F27" s="180"/>
      <c r="G27" s="180"/>
      <c r="H27" s="180"/>
      <c r="L27" s="85"/>
    </row>
    <row r="28" spans="2:12" s="1" customFormat="1" ht="6.9" customHeight="1">
      <c r="B28" s="28"/>
      <c r="L28" s="28"/>
    </row>
    <row r="29" spans="2:12" s="1" customFormat="1" ht="6.9" customHeight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35" customHeight="1">
      <c r="B30" s="28"/>
      <c r="D30" s="86" t="s">
        <v>31</v>
      </c>
      <c r="J30" s="62">
        <f>ROUND(J122,2)</f>
        <v>0</v>
      </c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" customHeight="1">
      <c r="B32" s="28"/>
      <c r="F32" s="31" t="s">
        <v>33</v>
      </c>
      <c r="I32" s="31" t="s">
        <v>32</v>
      </c>
      <c r="J32" s="31" t="s">
        <v>34</v>
      </c>
      <c r="L32" s="28"/>
    </row>
    <row r="33" spans="2:12" s="1" customFormat="1" ht="14.4" customHeight="1">
      <c r="B33" s="28"/>
      <c r="D33" s="51" t="s">
        <v>35</v>
      </c>
      <c r="E33" s="25" t="s">
        <v>36</v>
      </c>
      <c r="F33" s="87">
        <f>ROUND((SUM(BE122:BE152)),2)</f>
        <v>0</v>
      </c>
      <c r="I33" s="88">
        <v>0.21</v>
      </c>
      <c r="J33" s="87">
        <f>ROUND(((SUM(BE122:BE152))*I33),2)</f>
        <v>0</v>
      </c>
      <c r="L33" s="28"/>
    </row>
    <row r="34" spans="2:12" s="1" customFormat="1" ht="14.4" customHeight="1">
      <c r="B34" s="28"/>
      <c r="E34" s="25" t="s">
        <v>37</v>
      </c>
      <c r="F34" s="87">
        <f>ROUND((SUM(BF122:BF152)),2)</f>
        <v>0</v>
      </c>
      <c r="I34" s="88">
        <v>0.15</v>
      </c>
      <c r="J34" s="87">
        <f>ROUND(((SUM(BF122:BF152))*I34),2)</f>
        <v>0</v>
      </c>
      <c r="L34" s="28"/>
    </row>
    <row r="35" spans="2:12" s="1" customFormat="1" ht="14.4" customHeight="1" hidden="1">
      <c r="B35" s="28"/>
      <c r="E35" s="25" t="s">
        <v>38</v>
      </c>
      <c r="F35" s="87">
        <f>ROUND((SUM(BG122:BG152)),2)</f>
        <v>0</v>
      </c>
      <c r="I35" s="88">
        <v>0.21</v>
      </c>
      <c r="J35" s="87">
        <f>0</f>
        <v>0</v>
      </c>
      <c r="L35" s="28"/>
    </row>
    <row r="36" spans="2:12" s="1" customFormat="1" ht="14.4" customHeight="1" hidden="1">
      <c r="B36" s="28"/>
      <c r="E36" s="25" t="s">
        <v>39</v>
      </c>
      <c r="F36" s="87">
        <f>ROUND((SUM(BH122:BH152)),2)</f>
        <v>0</v>
      </c>
      <c r="I36" s="88">
        <v>0.15</v>
      </c>
      <c r="J36" s="87">
        <f>0</f>
        <v>0</v>
      </c>
      <c r="L36" s="28"/>
    </row>
    <row r="37" spans="2:12" s="1" customFormat="1" ht="14.4" customHeight="1" hidden="1">
      <c r="B37" s="28"/>
      <c r="E37" s="25" t="s">
        <v>40</v>
      </c>
      <c r="F37" s="87">
        <f>ROUND((SUM(BI122:BI152)),2)</f>
        <v>0</v>
      </c>
      <c r="I37" s="88">
        <v>0</v>
      </c>
      <c r="J37" s="87">
        <f>0</f>
        <v>0</v>
      </c>
      <c r="L37" s="28"/>
    </row>
    <row r="38" spans="2:12" s="1" customFormat="1" ht="6.9" customHeight="1">
      <c r="B38" s="28"/>
      <c r="L38" s="28"/>
    </row>
    <row r="39" spans="2:12" s="1" customFormat="1" ht="25.35" customHeight="1">
      <c r="B39" s="28"/>
      <c r="C39" s="89"/>
      <c r="D39" s="90" t="s">
        <v>41</v>
      </c>
      <c r="E39" s="53"/>
      <c r="F39" s="53"/>
      <c r="G39" s="91" t="s">
        <v>42</v>
      </c>
      <c r="H39" s="92" t="s">
        <v>43</v>
      </c>
      <c r="I39" s="53"/>
      <c r="J39" s="93">
        <f>SUM(J30:J37)</f>
        <v>0</v>
      </c>
      <c r="K39" s="94"/>
      <c r="L39" s="28"/>
    </row>
    <row r="40" spans="2:12" s="1" customFormat="1" ht="14.4" customHeight="1">
      <c r="B40" s="28"/>
      <c r="L40" s="28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28"/>
      <c r="D50" s="37" t="s">
        <v>44</v>
      </c>
      <c r="E50" s="38"/>
      <c r="F50" s="38"/>
      <c r="G50" s="37" t="s">
        <v>45</v>
      </c>
      <c r="H50" s="38"/>
      <c r="I50" s="38"/>
      <c r="J50" s="38"/>
      <c r="K50" s="38"/>
      <c r="L50" s="2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3.2">
      <c r="B61" s="28"/>
      <c r="D61" s="39" t="s">
        <v>46</v>
      </c>
      <c r="E61" s="30"/>
      <c r="F61" s="95" t="s">
        <v>47</v>
      </c>
      <c r="G61" s="39" t="s">
        <v>46</v>
      </c>
      <c r="H61" s="30"/>
      <c r="I61" s="30"/>
      <c r="J61" s="96" t="s">
        <v>47</v>
      </c>
      <c r="K61" s="30"/>
      <c r="L61" s="2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.2">
      <c r="B65" s="28"/>
      <c r="D65" s="37" t="s">
        <v>48</v>
      </c>
      <c r="E65" s="38"/>
      <c r="F65" s="38"/>
      <c r="G65" s="37" t="s">
        <v>49</v>
      </c>
      <c r="H65" s="38"/>
      <c r="I65" s="38"/>
      <c r="J65" s="38"/>
      <c r="K65" s="38"/>
      <c r="L65" s="2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3.2">
      <c r="B76" s="28"/>
      <c r="D76" s="39" t="s">
        <v>46</v>
      </c>
      <c r="E76" s="30"/>
      <c r="F76" s="95" t="s">
        <v>47</v>
      </c>
      <c r="G76" s="39" t="s">
        <v>46</v>
      </c>
      <c r="H76" s="30"/>
      <c r="I76" s="30"/>
      <c r="J76" s="96" t="s">
        <v>47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" customHeight="1">
      <c r="B82" s="28"/>
      <c r="C82" s="20" t="s">
        <v>96</v>
      </c>
      <c r="L82" s="28"/>
    </row>
    <row r="83" spans="2:12" s="1" customFormat="1" ht="6.9" customHeight="1">
      <c r="B83" s="28"/>
      <c r="L83" s="28"/>
    </row>
    <row r="84" spans="2:12" s="1" customFormat="1" ht="12" customHeight="1">
      <c r="B84" s="28"/>
      <c r="C84" s="25" t="s">
        <v>14</v>
      </c>
      <c r="L84" s="28"/>
    </row>
    <row r="85" spans="2:12" s="1" customFormat="1" ht="16.5" customHeight="1">
      <c r="B85" s="28"/>
      <c r="E85" s="204" t="str">
        <f>E7</f>
        <v>Město Šluknov - opravy stavebních závad mostů po HMP</v>
      </c>
      <c r="F85" s="205"/>
      <c r="G85" s="205"/>
      <c r="H85" s="205"/>
      <c r="L85" s="28"/>
    </row>
    <row r="86" spans="2:12" s="1" customFormat="1" ht="12" customHeight="1">
      <c r="B86" s="28"/>
      <c r="C86" s="25" t="s">
        <v>95</v>
      </c>
      <c r="L86" s="28"/>
    </row>
    <row r="87" spans="2:12" s="1" customFormat="1" ht="16.5" customHeight="1">
      <c r="B87" s="28"/>
      <c r="E87" s="194" t="str">
        <f>E9</f>
        <v>006 - Most ev. č. Kr-M-35</v>
      </c>
      <c r="F87" s="203"/>
      <c r="G87" s="203"/>
      <c r="H87" s="203"/>
      <c r="L87" s="28"/>
    </row>
    <row r="88" spans="2:12" s="1" customFormat="1" ht="6.9" customHeight="1">
      <c r="B88" s="28"/>
      <c r="L88" s="28"/>
    </row>
    <row r="89" spans="2:12" s="1" customFormat="1" ht="12" customHeight="1">
      <c r="B89" s="28"/>
      <c r="C89" s="25" t="s">
        <v>18</v>
      </c>
      <c r="F89" s="23" t="str">
        <f>F12</f>
        <v xml:space="preserve"> </v>
      </c>
      <c r="I89" s="25" t="s">
        <v>20</v>
      </c>
      <c r="J89" s="48">
        <f>IF(J12="","",J12)</f>
        <v>0</v>
      </c>
      <c r="L89" s="28"/>
    </row>
    <row r="90" spans="2:12" s="1" customFormat="1" ht="6.9" customHeight="1">
      <c r="B90" s="28"/>
      <c r="L90" s="28"/>
    </row>
    <row r="91" spans="2:12" s="1" customFormat="1" ht="15.15" customHeight="1">
      <c r="B91" s="28"/>
      <c r="C91" s="25" t="s">
        <v>21</v>
      </c>
      <c r="F91" s="23" t="str">
        <f>E15</f>
        <v xml:space="preserve"> </v>
      </c>
      <c r="I91" s="25" t="s">
        <v>26</v>
      </c>
      <c r="J91" s="26" t="str">
        <f>E21</f>
        <v xml:space="preserve"> </v>
      </c>
      <c r="L91" s="28"/>
    </row>
    <row r="92" spans="2:12" s="1" customFormat="1" ht="15.15" customHeight="1">
      <c r="B92" s="28"/>
      <c r="C92" s="25" t="s">
        <v>25</v>
      </c>
      <c r="F92" s="23" t="str">
        <f>IF(E18="","",E18)</f>
        <v xml:space="preserve"> </v>
      </c>
      <c r="I92" s="25" t="s">
        <v>28</v>
      </c>
      <c r="J92" s="26" t="str">
        <f>E24</f>
        <v>ZEPS s.r.o.</v>
      </c>
      <c r="L92" s="28"/>
    </row>
    <row r="93" spans="2:12" s="1" customFormat="1" ht="10.35" customHeight="1">
      <c r="B93" s="28"/>
      <c r="L93" s="28"/>
    </row>
    <row r="94" spans="2:12" s="1" customFormat="1" ht="29.25" customHeight="1">
      <c r="B94" s="28"/>
      <c r="C94" s="97" t="s">
        <v>97</v>
      </c>
      <c r="D94" s="89"/>
      <c r="E94" s="89"/>
      <c r="F94" s="89"/>
      <c r="G94" s="89"/>
      <c r="H94" s="89"/>
      <c r="I94" s="89"/>
      <c r="J94" s="98" t="s">
        <v>98</v>
      </c>
      <c r="K94" s="89"/>
      <c r="L94" s="28"/>
    </row>
    <row r="95" spans="2:12" s="1" customFormat="1" ht="10.35" customHeight="1">
      <c r="B95" s="28"/>
      <c r="L95" s="28"/>
    </row>
    <row r="96" spans="2:47" s="1" customFormat="1" ht="22.95" customHeight="1">
      <c r="B96" s="28"/>
      <c r="C96" s="99" t="s">
        <v>99</v>
      </c>
      <c r="J96" s="62">
        <f>J122</f>
        <v>0</v>
      </c>
      <c r="L96" s="28"/>
      <c r="AU96" s="16" t="s">
        <v>100</v>
      </c>
    </row>
    <row r="97" spans="2:12" s="8" customFormat="1" ht="24.9" customHeight="1">
      <c r="B97" s="100"/>
      <c r="D97" s="101" t="s">
        <v>101</v>
      </c>
      <c r="E97" s="102"/>
      <c r="F97" s="102"/>
      <c r="G97" s="102"/>
      <c r="H97" s="102"/>
      <c r="I97" s="102"/>
      <c r="J97" s="103">
        <f>J123</f>
        <v>0</v>
      </c>
      <c r="L97" s="100"/>
    </row>
    <row r="98" spans="2:12" s="9" customFormat="1" ht="19.95" customHeight="1">
      <c r="B98" s="104"/>
      <c r="D98" s="105" t="s">
        <v>102</v>
      </c>
      <c r="E98" s="106"/>
      <c r="F98" s="106"/>
      <c r="G98" s="106"/>
      <c r="H98" s="106"/>
      <c r="I98" s="106"/>
      <c r="J98" s="107">
        <f>J124</f>
        <v>0</v>
      </c>
      <c r="L98" s="104"/>
    </row>
    <row r="99" spans="2:12" s="9" customFormat="1" ht="19.95" customHeight="1">
      <c r="B99" s="104"/>
      <c r="D99" s="105" t="s">
        <v>103</v>
      </c>
      <c r="E99" s="106"/>
      <c r="F99" s="106"/>
      <c r="G99" s="106"/>
      <c r="H99" s="106"/>
      <c r="I99" s="106"/>
      <c r="J99" s="107">
        <f>J144</f>
        <v>0</v>
      </c>
      <c r="L99" s="104"/>
    </row>
    <row r="100" spans="2:12" s="8" customFormat="1" ht="24.9" customHeight="1">
      <c r="B100" s="100"/>
      <c r="D100" s="101" t="s">
        <v>104</v>
      </c>
      <c r="E100" s="102"/>
      <c r="F100" s="102"/>
      <c r="G100" s="102"/>
      <c r="H100" s="102"/>
      <c r="I100" s="102"/>
      <c r="J100" s="103">
        <f>J148</f>
        <v>0</v>
      </c>
      <c r="L100" s="100"/>
    </row>
    <row r="101" spans="2:12" s="9" customFormat="1" ht="19.95" customHeight="1">
      <c r="B101" s="104"/>
      <c r="D101" s="105" t="s">
        <v>105</v>
      </c>
      <c r="E101" s="106"/>
      <c r="F101" s="106"/>
      <c r="G101" s="106"/>
      <c r="H101" s="106"/>
      <c r="I101" s="106"/>
      <c r="J101" s="107">
        <f>J149</f>
        <v>0</v>
      </c>
      <c r="L101" s="104"/>
    </row>
    <row r="102" spans="2:12" s="9" customFormat="1" ht="19.95" customHeight="1">
      <c r="B102" s="104"/>
      <c r="D102" s="105" t="s">
        <v>107</v>
      </c>
      <c r="E102" s="106"/>
      <c r="F102" s="106"/>
      <c r="G102" s="106"/>
      <c r="H102" s="106"/>
      <c r="I102" s="106"/>
      <c r="J102" s="107">
        <f>J151</f>
        <v>0</v>
      </c>
      <c r="L102" s="104"/>
    </row>
    <row r="103" spans="2:12" s="1" customFormat="1" ht="21.75" customHeight="1">
      <c r="B103" s="28"/>
      <c r="L103" s="28"/>
    </row>
    <row r="104" spans="2:12" s="1" customFormat="1" ht="6.9" customHeight="1"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28"/>
    </row>
    <row r="108" spans="2:12" s="1" customFormat="1" ht="6.9" customHeight="1"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28"/>
    </row>
    <row r="109" spans="2:12" s="1" customFormat="1" ht="24.9" customHeight="1">
      <c r="B109" s="28"/>
      <c r="C109" s="20" t="s">
        <v>108</v>
      </c>
      <c r="L109" s="28"/>
    </row>
    <row r="110" spans="2:12" s="1" customFormat="1" ht="6.9" customHeight="1">
      <c r="B110" s="28"/>
      <c r="L110" s="28"/>
    </row>
    <row r="111" spans="2:12" s="1" customFormat="1" ht="12" customHeight="1">
      <c r="B111" s="28"/>
      <c r="C111" s="25" t="s">
        <v>14</v>
      </c>
      <c r="L111" s="28"/>
    </row>
    <row r="112" spans="2:12" s="1" customFormat="1" ht="16.5" customHeight="1">
      <c r="B112" s="28"/>
      <c r="E112" s="204" t="str">
        <f>E7</f>
        <v>Město Šluknov - opravy stavebních závad mostů po HMP</v>
      </c>
      <c r="F112" s="205"/>
      <c r="G112" s="205"/>
      <c r="H112" s="205"/>
      <c r="L112" s="28"/>
    </row>
    <row r="113" spans="2:12" s="1" customFormat="1" ht="12" customHeight="1">
      <c r="B113" s="28"/>
      <c r="C113" s="25" t="s">
        <v>95</v>
      </c>
      <c r="L113" s="28"/>
    </row>
    <row r="114" spans="2:12" s="1" customFormat="1" ht="16.5" customHeight="1">
      <c r="B114" s="28"/>
      <c r="E114" s="194" t="str">
        <f>E9</f>
        <v>006 - Most ev. č. Kr-M-35</v>
      </c>
      <c r="F114" s="203"/>
      <c r="G114" s="203"/>
      <c r="H114" s="203"/>
      <c r="L114" s="28"/>
    </row>
    <row r="115" spans="2:12" s="1" customFormat="1" ht="6.9" customHeight="1">
      <c r="B115" s="28"/>
      <c r="L115" s="28"/>
    </row>
    <row r="116" spans="2:12" s="1" customFormat="1" ht="12" customHeight="1">
      <c r="B116" s="28"/>
      <c r="C116" s="25" t="s">
        <v>18</v>
      </c>
      <c r="F116" s="23" t="str">
        <f>F12</f>
        <v xml:space="preserve"> </v>
      </c>
      <c r="I116" s="25" t="s">
        <v>20</v>
      </c>
      <c r="J116" s="48">
        <f>IF(J12="","",J12)</f>
        <v>0</v>
      </c>
      <c r="L116" s="28"/>
    </row>
    <row r="117" spans="2:12" s="1" customFormat="1" ht="6.9" customHeight="1">
      <c r="B117" s="28"/>
      <c r="L117" s="28"/>
    </row>
    <row r="118" spans="2:12" s="1" customFormat="1" ht="15.15" customHeight="1">
      <c r="B118" s="28"/>
      <c r="C118" s="25" t="s">
        <v>21</v>
      </c>
      <c r="F118" s="23" t="str">
        <f>E15</f>
        <v xml:space="preserve"> </v>
      </c>
      <c r="I118" s="25" t="s">
        <v>26</v>
      </c>
      <c r="J118" s="26" t="str">
        <f>E21</f>
        <v xml:space="preserve"> </v>
      </c>
      <c r="L118" s="28"/>
    </row>
    <row r="119" spans="2:12" s="1" customFormat="1" ht="15.15" customHeight="1">
      <c r="B119" s="28"/>
      <c r="C119" s="25" t="s">
        <v>25</v>
      </c>
      <c r="F119" s="23" t="str">
        <f>IF(E18="","",E18)</f>
        <v xml:space="preserve"> </v>
      </c>
      <c r="I119" s="25" t="s">
        <v>28</v>
      </c>
      <c r="J119" s="26" t="str">
        <f>E24</f>
        <v>ZEPS s.r.o.</v>
      </c>
      <c r="L119" s="28"/>
    </row>
    <row r="120" spans="2:12" s="1" customFormat="1" ht="10.35" customHeight="1">
      <c r="B120" s="28"/>
      <c r="L120" s="28"/>
    </row>
    <row r="121" spans="2:20" s="10" customFormat="1" ht="29.25" customHeight="1">
      <c r="B121" s="108"/>
      <c r="C121" s="109" t="s">
        <v>109</v>
      </c>
      <c r="D121" s="110" t="s">
        <v>56</v>
      </c>
      <c r="E121" s="110" t="s">
        <v>52</v>
      </c>
      <c r="F121" s="110" t="s">
        <v>53</v>
      </c>
      <c r="G121" s="110" t="s">
        <v>110</v>
      </c>
      <c r="H121" s="110" t="s">
        <v>111</v>
      </c>
      <c r="I121" s="110" t="s">
        <v>112</v>
      </c>
      <c r="J121" s="111" t="s">
        <v>98</v>
      </c>
      <c r="K121" s="112" t="s">
        <v>113</v>
      </c>
      <c r="L121" s="108"/>
      <c r="M121" s="55" t="s">
        <v>1</v>
      </c>
      <c r="N121" s="56" t="s">
        <v>35</v>
      </c>
      <c r="O121" s="56" t="s">
        <v>114</v>
      </c>
      <c r="P121" s="56" t="s">
        <v>115</v>
      </c>
      <c r="Q121" s="56" t="s">
        <v>116</v>
      </c>
      <c r="R121" s="56" t="s">
        <v>117</v>
      </c>
      <c r="S121" s="56" t="s">
        <v>118</v>
      </c>
      <c r="T121" s="57" t="s">
        <v>119</v>
      </c>
    </row>
    <row r="122" spans="2:63" s="1" customFormat="1" ht="22.95" customHeight="1">
      <c r="B122" s="28"/>
      <c r="C122" s="60" t="s">
        <v>120</v>
      </c>
      <c r="J122" s="113">
        <f>J123+J148</f>
        <v>0</v>
      </c>
      <c r="L122" s="28"/>
      <c r="M122" s="58"/>
      <c r="N122" s="49"/>
      <c r="O122" s="49"/>
      <c r="P122" s="114" t="e">
        <f>P123+P148</f>
        <v>#REF!</v>
      </c>
      <c r="Q122" s="49"/>
      <c r="R122" s="114" t="e">
        <f>R123+R148</f>
        <v>#REF!</v>
      </c>
      <c r="S122" s="49"/>
      <c r="T122" s="115" t="e">
        <f>T123+T148</f>
        <v>#REF!</v>
      </c>
      <c r="AT122" s="16" t="s">
        <v>70</v>
      </c>
      <c r="AU122" s="16" t="s">
        <v>100</v>
      </c>
      <c r="BK122" s="116" t="e">
        <f>BK123+BK148</f>
        <v>#REF!</v>
      </c>
    </row>
    <row r="123" spans="2:63" s="11" customFormat="1" ht="25.95" customHeight="1">
      <c r="B123" s="117"/>
      <c r="D123" s="118" t="s">
        <v>70</v>
      </c>
      <c r="E123" s="119" t="s">
        <v>121</v>
      </c>
      <c r="F123" s="119" t="s">
        <v>122</v>
      </c>
      <c r="J123" s="120">
        <f>BK123</f>
        <v>0</v>
      </c>
      <c r="L123" s="117"/>
      <c r="M123" s="121"/>
      <c r="P123" s="122">
        <f>P124+P144</f>
        <v>0.454</v>
      </c>
      <c r="R123" s="122">
        <f>R124+R144</f>
        <v>0</v>
      </c>
      <c r="T123" s="123">
        <f>T124+T144</f>
        <v>0</v>
      </c>
      <c r="AR123" s="118" t="s">
        <v>77</v>
      </c>
      <c r="AT123" s="124" t="s">
        <v>70</v>
      </c>
      <c r="AU123" s="124" t="s">
        <v>71</v>
      </c>
      <c r="AY123" s="118" t="s">
        <v>123</v>
      </c>
      <c r="BK123" s="125">
        <f>BK124+BK144</f>
        <v>0</v>
      </c>
    </row>
    <row r="124" spans="2:63" s="11" customFormat="1" ht="22.95" customHeight="1">
      <c r="B124" s="117"/>
      <c r="D124" s="118" t="s">
        <v>70</v>
      </c>
      <c r="E124" s="126" t="s">
        <v>128</v>
      </c>
      <c r="F124" s="126" t="s">
        <v>129</v>
      </c>
      <c r="J124" s="127">
        <f>BK124</f>
        <v>0</v>
      </c>
      <c r="L124" s="117"/>
      <c r="M124" s="121"/>
      <c r="P124" s="122">
        <f>SUM(P125:P143)</f>
        <v>0</v>
      </c>
      <c r="R124" s="122">
        <f>SUM(R125:R143)</f>
        <v>0</v>
      </c>
      <c r="T124" s="123">
        <f>SUM(T125:T143)</f>
        <v>0</v>
      </c>
      <c r="AR124" s="118" t="s">
        <v>77</v>
      </c>
      <c r="AT124" s="124" t="s">
        <v>70</v>
      </c>
      <c r="AU124" s="124" t="s">
        <v>77</v>
      </c>
      <c r="AY124" s="118" t="s">
        <v>123</v>
      </c>
      <c r="BK124" s="125">
        <f>SUM(BK125:BK143)</f>
        <v>0</v>
      </c>
    </row>
    <row r="125" spans="2:65" s="1" customFormat="1" ht="24.15" customHeight="1">
      <c r="B125" s="128"/>
      <c r="C125" s="129">
        <v>1</v>
      </c>
      <c r="D125" s="129" t="s">
        <v>125</v>
      </c>
      <c r="E125" s="130" t="s">
        <v>131</v>
      </c>
      <c r="F125" s="131" t="s">
        <v>132</v>
      </c>
      <c r="G125" s="132" t="s">
        <v>133</v>
      </c>
      <c r="H125" s="133">
        <v>16.029</v>
      </c>
      <c r="I125" s="134"/>
      <c r="J125" s="134">
        <f>ROUND(I125*H125,2)</f>
        <v>0</v>
      </c>
      <c r="K125" s="135"/>
      <c r="L125" s="28"/>
      <c r="M125" s="136" t="s">
        <v>1</v>
      </c>
      <c r="N125" s="137" t="s">
        <v>36</v>
      </c>
      <c r="O125" s="138">
        <v>0</v>
      </c>
      <c r="P125" s="138">
        <f>O125*H125</f>
        <v>0</v>
      </c>
      <c r="Q125" s="138">
        <v>0</v>
      </c>
      <c r="R125" s="138">
        <f>Q125*H125</f>
        <v>0</v>
      </c>
      <c r="S125" s="138">
        <v>0</v>
      </c>
      <c r="T125" s="139">
        <f>S125*H125</f>
        <v>0</v>
      </c>
      <c r="AR125" s="140" t="s">
        <v>127</v>
      </c>
      <c r="AT125" s="140" t="s">
        <v>125</v>
      </c>
      <c r="AU125" s="140" t="s">
        <v>78</v>
      </c>
      <c r="AY125" s="16" t="s">
        <v>123</v>
      </c>
      <c r="BE125" s="141">
        <f>IF(N125="základní",J125,0)</f>
        <v>0</v>
      </c>
      <c r="BF125" s="141">
        <f>IF(N125="snížená",J125,0)</f>
        <v>0</v>
      </c>
      <c r="BG125" s="141">
        <f>IF(N125="zákl. přenesená",J125,0)</f>
        <v>0</v>
      </c>
      <c r="BH125" s="141">
        <f>IF(N125="sníž. přenesená",J125,0)</f>
        <v>0</v>
      </c>
      <c r="BI125" s="141">
        <f>IF(N125="nulová",J125,0)</f>
        <v>0</v>
      </c>
      <c r="BJ125" s="16" t="s">
        <v>77</v>
      </c>
      <c r="BK125" s="141">
        <f>ROUND(I125*H125,2)</f>
        <v>0</v>
      </c>
      <c r="BL125" s="16" t="s">
        <v>127</v>
      </c>
      <c r="BM125" s="140" t="s">
        <v>78</v>
      </c>
    </row>
    <row r="126" spans="2:51" s="12" customFormat="1" ht="12">
      <c r="B126" s="145"/>
      <c r="D126" s="142" t="s">
        <v>134</v>
      </c>
      <c r="E126" s="146" t="s">
        <v>1</v>
      </c>
      <c r="F126" s="147" t="s">
        <v>223</v>
      </c>
      <c r="H126" s="146" t="s">
        <v>1</v>
      </c>
      <c r="L126" s="145"/>
      <c r="M126" s="148"/>
      <c r="T126" s="149"/>
      <c r="AT126" s="146" t="s">
        <v>134</v>
      </c>
      <c r="AU126" s="146" t="s">
        <v>78</v>
      </c>
      <c r="AV126" s="12" t="s">
        <v>77</v>
      </c>
      <c r="AW126" s="12" t="s">
        <v>27</v>
      </c>
      <c r="AX126" s="12" t="s">
        <v>71</v>
      </c>
      <c r="AY126" s="146" t="s">
        <v>123</v>
      </c>
    </row>
    <row r="127" spans="2:51" s="13" customFormat="1" ht="12">
      <c r="B127" s="150"/>
      <c r="D127" s="142" t="s">
        <v>134</v>
      </c>
      <c r="E127" s="151" t="s">
        <v>1</v>
      </c>
      <c r="F127" s="152" t="s">
        <v>256</v>
      </c>
      <c r="H127" s="153">
        <v>15.249</v>
      </c>
      <c r="L127" s="150"/>
      <c r="M127" s="154"/>
      <c r="T127" s="155"/>
      <c r="AT127" s="151" t="s">
        <v>134</v>
      </c>
      <c r="AU127" s="151" t="s">
        <v>78</v>
      </c>
      <c r="AV127" s="13" t="s">
        <v>78</v>
      </c>
      <c r="AW127" s="13" t="s">
        <v>27</v>
      </c>
      <c r="AX127" s="13" t="s">
        <v>71</v>
      </c>
      <c r="AY127" s="151" t="s">
        <v>123</v>
      </c>
    </row>
    <row r="128" spans="2:51" s="13" customFormat="1" ht="12">
      <c r="B128" s="150"/>
      <c r="D128" s="142" t="s">
        <v>134</v>
      </c>
      <c r="E128" s="151" t="s">
        <v>1</v>
      </c>
      <c r="F128" s="152" t="s">
        <v>257</v>
      </c>
      <c r="H128" s="153">
        <v>0.78</v>
      </c>
      <c r="L128" s="150"/>
      <c r="M128" s="154"/>
      <c r="T128" s="155"/>
      <c r="AT128" s="151" t="s">
        <v>134</v>
      </c>
      <c r="AU128" s="151" t="s">
        <v>78</v>
      </c>
      <c r="AV128" s="13" t="s">
        <v>78</v>
      </c>
      <c r="AW128" s="13" t="s">
        <v>27</v>
      </c>
      <c r="AX128" s="13" t="s">
        <v>71</v>
      </c>
      <c r="AY128" s="151" t="s">
        <v>123</v>
      </c>
    </row>
    <row r="129" spans="2:51" s="14" customFormat="1" ht="12">
      <c r="B129" s="156"/>
      <c r="D129" s="142" t="s">
        <v>134</v>
      </c>
      <c r="E129" s="157" t="s">
        <v>1</v>
      </c>
      <c r="F129" s="158" t="s">
        <v>137</v>
      </c>
      <c r="H129" s="159">
        <v>16.029</v>
      </c>
      <c r="L129" s="156"/>
      <c r="M129" s="160"/>
      <c r="T129" s="161"/>
      <c r="AT129" s="157" t="s">
        <v>134</v>
      </c>
      <c r="AU129" s="157" t="s">
        <v>78</v>
      </c>
      <c r="AV129" s="14" t="s">
        <v>127</v>
      </c>
      <c r="AW129" s="14" t="s">
        <v>27</v>
      </c>
      <c r="AX129" s="14" t="s">
        <v>77</v>
      </c>
      <c r="AY129" s="157" t="s">
        <v>123</v>
      </c>
    </row>
    <row r="130" spans="2:65" s="1" customFormat="1" ht="33" customHeight="1">
      <c r="B130" s="128"/>
      <c r="C130" s="129">
        <v>2</v>
      </c>
      <c r="D130" s="129" t="s">
        <v>125</v>
      </c>
      <c r="E130" s="130" t="s">
        <v>141</v>
      </c>
      <c r="F130" s="131" t="s">
        <v>142</v>
      </c>
      <c r="G130" s="132" t="s">
        <v>133</v>
      </c>
      <c r="H130" s="133">
        <v>16.029</v>
      </c>
      <c r="I130" s="134"/>
      <c r="J130" s="134">
        <f>ROUND(I130*H130,2)</f>
        <v>0</v>
      </c>
      <c r="K130" s="135"/>
      <c r="L130" s="28"/>
      <c r="M130" s="136" t="s">
        <v>1</v>
      </c>
      <c r="N130" s="137" t="s">
        <v>36</v>
      </c>
      <c r="O130" s="138">
        <v>0</v>
      </c>
      <c r="P130" s="138">
        <f>O130*H130</f>
        <v>0</v>
      </c>
      <c r="Q130" s="138">
        <v>0</v>
      </c>
      <c r="R130" s="138">
        <f>Q130*H130</f>
        <v>0</v>
      </c>
      <c r="S130" s="138">
        <v>0</v>
      </c>
      <c r="T130" s="139">
        <f>S130*H130</f>
        <v>0</v>
      </c>
      <c r="AR130" s="140" t="s">
        <v>127</v>
      </c>
      <c r="AT130" s="140" t="s">
        <v>125</v>
      </c>
      <c r="AU130" s="140" t="s">
        <v>78</v>
      </c>
      <c r="AY130" s="16" t="s">
        <v>123</v>
      </c>
      <c r="BE130" s="141">
        <f>IF(N130="základní",J130,0)</f>
        <v>0</v>
      </c>
      <c r="BF130" s="141">
        <f>IF(N130="snížená",J130,0)</f>
        <v>0</v>
      </c>
      <c r="BG130" s="141">
        <f>IF(N130="zákl. přenesená",J130,0)</f>
        <v>0</v>
      </c>
      <c r="BH130" s="141">
        <f>IF(N130="sníž. přenesená",J130,0)</f>
        <v>0</v>
      </c>
      <c r="BI130" s="141">
        <f>IF(N130="nulová",J130,0)</f>
        <v>0</v>
      </c>
      <c r="BJ130" s="16" t="s">
        <v>77</v>
      </c>
      <c r="BK130" s="141">
        <f>ROUND(I130*H130,2)</f>
        <v>0</v>
      </c>
      <c r="BL130" s="16" t="s">
        <v>127</v>
      </c>
      <c r="BM130" s="140" t="s">
        <v>127</v>
      </c>
    </row>
    <row r="131" spans="2:51" s="13" customFormat="1" ht="12">
      <c r="B131" s="150"/>
      <c r="D131" s="142" t="s">
        <v>134</v>
      </c>
      <c r="E131" s="151" t="s">
        <v>1</v>
      </c>
      <c r="F131" s="152" t="s">
        <v>258</v>
      </c>
      <c r="H131" s="153">
        <v>16.029</v>
      </c>
      <c r="L131" s="150"/>
      <c r="M131" s="154"/>
      <c r="T131" s="155"/>
      <c r="AT131" s="151" t="s">
        <v>134</v>
      </c>
      <c r="AU131" s="151" t="s">
        <v>78</v>
      </c>
      <c r="AV131" s="13" t="s">
        <v>78</v>
      </c>
      <c r="AW131" s="13" t="s">
        <v>27</v>
      </c>
      <c r="AX131" s="13" t="s">
        <v>71</v>
      </c>
      <c r="AY131" s="151" t="s">
        <v>123</v>
      </c>
    </row>
    <row r="132" spans="2:51" s="14" customFormat="1" ht="12">
      <c r="B132" s="156"/>
      <c r="D132" s="142" t="s">
        <v>134</v>
      </c>
      <c r="E132" s="157" t="s">
        <v>1</v>
      </c>
      <c r="F132" s="158" t="s">
        <v>137</v>
      </c>
      <c r="H132" s="159">
        <v>16.029</v>
      </c>
      <c r="L132" s="156"/>
      <c r="M132" s="160"/>
      <c r="T132" s="161"/>
      <c r="AT132" s="157" t="s">
        <v>134</v>
      </c>
      <c r="AU132" s="157" t="s">
        <v>78</v>
      </c>
      <c r="AV132" s="14" t="s">
        <v>127</v>
      </c>
      <c r="AW132" s="14" t="s">
        <v>27</v>
      </c>
      <c r="AX132" s="14" t="s">
        <v>77</v>
      </c>
      <c r="AY132" s="157" t="s">
        <v>123</v>
      </c>
    </row>
    <row r="133" spans="2:65" s="1" customFormat="1" ht="24.15" customHeight="1">
      <c r="B133" s="128"/>
      <c r="C133" s="129">
        <v>3</v>
      </c>
      <c r="D133" s="129" t="s">
        <v>125</v>
      </c>
      <c r="E133" s="130" t="s">
        <v>146</v>
      </c>
      <c r="F133" s="131" t="s">
        <v>147</v>
      </c>
      <c r="G133" s="132" t="s">
        <v>133</v>
      </c>
      <c r="H133" s="133">
        <v>16.029</v>
      </c>
      <c r="I133" s="134"/>
      <c r="J133" s="134">
        <f>ROUND(I133*H133,2)</f>
        <v>0</v>
      </c>
      <c r="K133" s="135"/>
      <c r="L133" s="28"/>
      <c r="M133" s="136" t="s">
        <v>1</v>
      </c>
      <c r="N133" s="137" t="s">
        <v>36</v>
      </c>
      <c r="O133" s="138">
        <v>0</v>
      </c>
      <c r="P133" s="138">
        <f>O133*H133</f>
        <v>0</v>
      </c>
      <c r="Q133" s="138">
        <v>0</v>
      </c>
      <c r="R133" s="138">
        <f>Q133*H133</f>
        <v>0</v>
      </c>
      <c r="S133" s="138">
        <v>0</v>
      </c>
      <c r="T133" s="139">
        <f>S133*H133</f>
        <v>0</v>
      </c>
      <c r="AR133" s="140" t="s">
        <v>127</v>
      </c>
      <c r="AT133" s="140" t="s">
        <v>125</v>
      </c>
      <c r="AU133" s="140" t="s">
        <v>78</v>
      </c>
      <c r="AY133" s="16" t="s">
        <v>123</v>
      </c>
      <c r="BE133" s="141">
        <f>IF(N133="základní",J133,0)</f>
        <v>0</v>
      </c>
      <c r="BF133" s="141">
        <f>IF(N133="snížená",J133,0)</f>
        <v>0</v>
      </c>
      <c r="BG133" s="141">
        <f>IF(N133="zákl. přenesená",J133,0)</f>
        <v>0</v>
      </c>
      <c r="BH133" s="141">
        <f>IF(N133="sníž. přenesená",J133,0)</f>
        <v>0</v>
      </c>
      <c r="BI133" s="141">
        <f>IF(N133="nulová",J133,0)</f>
        <v>0</v>
      </c>
      <c r="BJ133" s="16" t="s">
        <v>77</v>
      </c>
      <c r="BK133" s="141">
        <f>ROUND(I133*H133,2)</f>
        <v>0</v>
      </c>
      <c r="BL133" s="16" t="s">
        <v>127</v>
      </c>
      <c r="BM133" s="140" t="s">
        <v>140</v>
      </c>
    </row>
    <row r="134" spans="2:51" s="13" customFormat="1" ht="12">
      <c r="B134" s="150"/>
      <c r="D134" s="142" t="s">
        <v>134</v>
      </c>
      <c r="E134" s="151" t="s">
        <v>1</v>
      </c>
      <c r="F134" s="152" t="s">
        <v>259</v>
      </c>
      <c r="H134" s="153">
        <v>16.029</v>
      </c>
      <c r="L134" s="150"/>
      <c r="M134" s="154"/>
      <c r="T134" s="155"/>
      <c r="AT134" s="151" t="s">
        <v>134</v>
      </c>
      <c r="AU134" s="151" t="s">
        <v>78</v>
      </c>
      <c r="AV134" s="13" t="s">
        <v>78</v>
      </c>
      <c r="AW134" s="13" t="s">
        <v>27</v>
      </c>
      <c r="AX134" s="13" t="s">
        <v>71</v>
      </c>
      <c r="AY134" s="151" t="s">
        <v>123</v>
      </c>
    </row>
    <row r="135" spans="2:51" s="14" customFormat="1" ht="12">
      <c r="B135" s="156"/>
      <c r="D135" s="142" t="s">
        <v>134</v>
      </c>
      <c r="E135" s="157" t="s">
        <v>1</v>
      </c>
      <c r="F135" s="158" t="s">
        <v>137</v>
      </c>
      <c r="H135" s="159">
        <v>16.029</v>
      </c>
      <c r="L135" s="156"/>
      <c r="M135" s="160"/>
      <c r="T135" s="161"/>
      <c r="AT135" s="157" t="s">
        <v>134</v>
      </c>
      <c r="AU135" s="157" t="s">
        <v>78</v>
      </c>
      <c r="AV135" s="14" t="s">
        <v>127</v>
      </c>
      <c r="AW135" s="14" t="s">
        <v>27</v>
      </c>
      <c r="AX135" s="14" t="s">
        <v>77</v>
      </c>
      <c r="AY135" s="157" t="s">
        <v>123</v>
      </c>
    </row>
    <row r="136" spans="2:65" s="1" customFormat="1" ht="24.15" customHeight="1">
      <c r="B136" s="128"/>
      <c r="C136" s="129">
        <v>4</v>
      </c>
      <c r="D136" s="129" t="s">
        <v>125</v>
      </c>
      <c r="E136" s="130" t="s">
        <v>152</v>
      </c>
      <c r="F136" s="131" t="s">
        <v>153</v>
      </c>
      <c r="G136" s="132" t="s">
        <v>133</v>
      </c>
      <c r="H136" s="133">
        <v>16.029</v>
      </c>
      <c r="I136" s="134"/>
      <c r="J136" s="134">
        <f>ROUND(I136*H136,2)</f>
        <v>0</v>
      </c>
      <c r="K136" s="135"/>
      <c r="L136" s="28"/>
      <c r="M136" s="136" t="s">
        <v>1</v>
      </c>
      <c r="N136" s="137" t="s">
        <v>36</v>
      </c>
      <c r="O136" s="138">
        <v>0</v>
      </c>
      <c r="P136" s="138">
        <f>O136*H136</f>
        <v>0</v>
      </c>
      <c r="Q136" s="138">
        <v>0</v>
      </c>
      <c r="R136" s="138">
        <f>Q136*H136</f>
        <v>0</v>
      </c>
      <c r="S136" s="138">
        <v>0</v>
      </c>
      <c r="T136" s="139">
        <f>S136*H136</f>
        <v>0</v>
      </c>
      <c r="AR136" s="140" t="s">
        <v>127</v>
      </c>
      <c r="AT136" s="140" t="s">
        <v>125</v>
      </c>
      <c r="AU136" s="140" t="s">
        <v>78</v>
      </c>
      <c r="AY136" s="16" t="s">
        <v>123</v>
      </c>
      <c r="BE136" s="141">
        <f>IF(N136="základní",J136,0)</f>
        <v>0</v>
      </c>
      <c r="BF136" s="141">
        <f>IF(N136="snížená",J136,0)</f>
        <v>0</v>
      </c>
      <c r="BG136" s="141">
        <f>IF(N136="zákl. přenesená",J136,0)</f>
        <v>0</v>
      </c>
      <c r="BH136" s="141">
        <f>IF(N136="sníž. přenesená",J136,0)</f>
        <v>0</v>
      </c>
      <c r="BI136" s="141">
        <f>IF(N136="nulová",J136,0)</f>
        <v>0</v>
      </c>
      <c r="BJ136" s="16" t="s">
        <v>77</v>
      </c>
      <c r="BK136" s="141">
        <f>ROUND(I136*H136,2)</f>
        <v>0</v>
      </c>
      <c r="BL136" s="16" t="s">
        <v>127</v>
      </c>
      <c r="BM136" s="140" t="s">
        <v>145</v>
      </c>
    </row>
    <row r="137" spans="2:65" s="1" customFormat="1" ht="24.15" customHeight="1">
      <c r="B137" s="128"/>
      <c r="C137" s="129">
        <v>5</v>
      </c>
      <c r="D137" s="129" t="s">
        <v>125</v>
      </c>
      <c r="E137" s="130" t="s">
        <v>161</v>
      </c>
      <c r="F137" s="131" t="s">
        <v>162</v>
      </c>
      <c r="G137" s="132" t="s">
        <v>133</v>
      </c>
      <c r="H137" s="133">
        <v>16.029</v>
      </c>
      <c r="I137" s="134"/>
      <c r="J137" s="134">
        <f>ROUND(I137*H137,2)</f>
        <v>0</v>
      </c>
      <c r="K137" s="135"/>
      <c r="L137" s="28"/>
      <c r="M137" s="136" t="s">
        <v>1</v>
      </c>
      <c r="N137" s="137" t="s">
        <v>36</v>
      </c>
      <c r="O137" s="138">
        <v>0</v>
      </c>
      <c r="P137" s="138">
        <f>O137*H137</f>
        <v>0</v>
      </c>
      <c r="Q137" s="138">
        <v>0</v>
      </c>
      <c r="R137" s="138">
        <f>Q137*H137</f>
        <v>0</v>
      </c>
      <c r="S137" s="138">
        <v>0</v>
      </c>
      <c r="T137" s="139">
        <f>S137*H137</f>
        <v>0</v>
      </c>
      <c r="AR137" s="140" t="s">
        <v>127</v>
      </c>
      <c r="AT137" s="140" t="s">
        <v>125</v>
      </c>
      <c r="AU137" s="140" t="s">
        <v>78</v>
      </c>
      <c r="AY137" s="16" t="s">
        <v>123</v>
      </c>
      <c r="BE137" s="141">
        <f>IF(N137="základní",J137,0)</f>
        <v>0</v>
      </c>
      <c r="BF137" s="141">
        <f>IF(N137="snížená",J137,0)</f>
        <v>0</v>
      </c>
      <c r="BG137" s="141">
        <f>IF(N137="zákl. přenesená",J137,0)</f>
        <v>0</v>
      </c>
      <c r="BH137" s="141">
        <f>IF(N137="sníž. přenesená",J137,0)</f>
        <v>0</v>
      </c>
      <c r="BI137" s="141">
        <f>IF(N137="nulová",J137,0)</f>
        <v>0</v>
      </c>
      <c r="BJ137" s="16" t="s">
        <v>77</v>
      </c>
      <c r="BK137" s="141">
        <f>ROUND(I137*H137,2)</f>
        <v>0</v>
      </c>
      <c r="BL137" s="16" t="s">
        <v>127</v>
      </c>
      <c r="BM137" s="140" t="s">
        <v>148</v>
      </c>
    </row>
    <row r="138" spans="2:51" s="13" customFormat="1" ht="12">
      <c r="B138" s="150"/>
      <c r="D138" s="142" t="s">
        <v>134</v>
      </c>
      <c r="E138" s="151" t="s">
        <v>1</v>
      </c>
      <c r="F138" s="152" t="s">
        <v>260</v>
      </c>
      <c r="H138" s="153">
        <v>16.029</v>
      </c>
      <c r="L138" s="150"/>
      <c r="M138" s="154"/>
      <c r="T138" s="155"/>
      <c r="AT138" s="151" t="s">
        <v>134</v>
      </c>
      <c r="AU138" s="151" t="s">
        <v>78</v>
      </c>
      <c r="AV138" s="13" t="s">
        <v>78</v>
      </c>
      <c r="AW138" s="13" t="s">
        <v>27</v>
      </c>
      <c r="AX138" s="13" t="s">
        <v>71</v>
      </c>
      <c r="AY138" s="151" t="s">
        <v>123</v>
      </c>
    </row>
    <row r="139" spans="2:51" s="14" customFormat="1" ht="12">
      <c r="B139" s="156"/>
      <c r="D139" s="142" t="s">
        <v>134</v>
      </c>
      <c r="E139" s="157" t="s">
        <v>1</v>
      </c>
      <c r="F139" s="158" t="s">
        <v>137</v>
      </c>
      <c r="H139" s="159">
        <v>16.029</v>
      </c>
      <c r="L139" s="156"/>
      <c r="M139" s="160"/>
      <c r="T139" s="161"/>
      <c r="AT139" s="157" t="s">
        <v>134</v>
      </c>
      <c r="AU139" s="157" t="s">
        <v>78</v>
      </c>
      <c r="AV139" s="14" t="s">
        <v>127</v>
      </c>
      <c r="AW139" s="14" t="s">
        <v>27</v>
      </c>
      <c r="AX139" s="14" t="s">
        <v>77</v>
      </c>
      <c r="AY139" s="157" t="s">
        <v>123</v>
      </c>
    </row>
    <row r="140" spans="2:65" s="1" customFormat="1" ht="33" customHeight="1">
      <c r="B140" s="128"/>
      <c r="C140" s="129">
        <v>6</v>
      </c>
      <c r="D140" s="129" t="s">
        <v>125</v>
      </c>
      <c r="E140" s="130" t="s">
        <v>167</v>
      </c>
      <c r="F140" s="131" t="s">
        <v>168</v>
      </c>
      <c r="G140" s="132" t="s">
        <v>133</v>
      </c>
      <c r="H140" s="133">
        <v>1</v>
      </c>
      <c r="I140" s="134"/>
      <c r="J140" s="134">
        <f>ROUND(I140*H140,2)</f>
        <v>0</v>
      </c>
      <c r="K140" s="135"/>
      <c r="L140" s="28"/>
      <c r="M140" s="136" t="s">
        <v>1</v>
      </c>
      <c r="N140" s="137" t="s">
        <v>36</v>
      </c>
      <c r="O140" s="138">
        <v>0</v>
      </c>
      <c r="P140" s="138">
        <f>O140*H140</f>
        <v>0</v>
      </c>
      <c r="Q140" s="138">
        <v>0</v>
      </c>
      <c r="R140" s="138">
        <f>Q140*H140</f>
        <v>0</v>
      </c>
      <c r="S140" s="138">
        <v>0</v>
      </c>
      <c r="T140" s="139">
        <f>S140*H140</f>
        <v>0</v>
      </c>
      <c r="AR140" s="140" t="s">
        <v>127</v>
      </c>
      <c r="AT140" s="140" t="s">
        <v>125</v>
      </c>
      <c r="AU140" s="140" t="s">
        <v>78</v>
      </c>
      <c r="AY140" s="16" t="s">
        <v>123</v>
      </c>
      <c r="BE140" s="141">
        <f>IF(N140="základní",J140,0)</f>
        <v>0</v>
      </c>
      <c r="BF140" s="141">
        <f>IF(N140="snížená",J140,0)</f>
        <v>0</v>
      </c>
      <c r="BG140" s="141">
        <f>IF(N140="zákl. přenesená",J140,0)</f>
        <v>0</v>
      </c>
      <c r="BH140" s="141">
        <f>IF(N140="sníž. přenesená",J140,0)</f>
        <v>0</v>
      </c>
      <c r="BI140" s="141">
        <f>IF(N140="nulová",J140,0)</f>
        <v>0</v>
      </c>
      <c r="BJ140" s="16" t="s">
        <v>77</v>
      </c>
      <c r="BK140" s="141">
        <f>ROUND(I140*H140,2)</f>
        <v>0</v>
      </c>
      <c r="BL140" s="16" t="s">
        <v>127</v>
      </c>
      <c r="BM140" s="140" t="s">
        <v>151</v>
      </c>
    </row>
    <row r="141" spans="2:65" s="1" customFormat="1" ht="24.15" customHeight="1">
      <c r="B141" s="128"/>
      <c r="C141" s="129">
        <v>7</v>
      </c>
      <c r="D141" s="129" t="s">
        <v>125</v>
      </c>
      <c r="E141" s="130" t="s">
        <v>170</v>
      </c>
      <c r="F141" s="131" t="s">
        <v>171</v>
      </c>
      <c r="G141" s="132" t="s">
        <v>133</v>
      </c>
      <c r="H141" s="133">
        <v>1</v>
      </c>
      <c r="I141" s="134"/>
      <c r="J141" s="134">
        <f>ROUND(I141*H141,2)</f>
        <v>0</v>
      </c>
      <c r="K141" s="135"/>
      <c r="L141" s="28"/>
      <c r="M141" s="136" t="s">
        <v>1</v>
      </c>
      <c r="N141" s="137" t="s">
        <v>36</v>
      </c>
      <c r="O141" s="138">
        <v>0</v>
      </c>
      <c r="P141" s="138">
        <f>O141*H141</f>
        <v>0</v>
      </c>
      <c r="Q141" s="138">
        <v>0</v>
      </c>
      <c r="R141" s="138">
        <f>Q141*H141</f>
        <v>0</v>
      </c>
      <c r="S141" s="138">
        <v>0</v>
      </c>
      <c r="T141" s="139">
        <f>S141*H141</f>
        <v>0</v>
      </c>
      <c r="AR141" s="140" t="s">
        <v>127</v>
      </c>
      <c r="AT141" s="140" t="s">
        <v>125</v>
      </c>
      <c r="AU141" s="140" t="s">
        <v>78</v>
      </c>
      <c r="AY141" s="16" t="s">
        <v>123</v>
      </c>
      <c r="BE141" s="141">
        <f>IF(N141="základní",J141,0)</f>
        <v>0</v>
      </c>
      <c r="BF141" s="141">
        <f>IF(N141="snížená",J141,0)</f>
        <v>0</v>
      </c>
      <c r="BG141" s="141">
        <f>IF(N141="zákl. přenesená",J141,0)</f>
        <v>0</v>
      </c>
      <c r="BH141" s="141">
        <f>IF(N141="sníž. přenesená",J141,0)</f>
        <v>0</v>
      </c>
      <c r="BI141" s="141">
        <f>IF(N141="nulová",J141,0)</f>
        <v>0</v>
      </c>
      <c r="BJ141" s="16" t="s">
        <v>77</v>
      </c>
      <c r="BK141" s="141">
        <f>ROUND(I141*H141,2)</f>
        <v>0</v>
      </c>
      <c r="BL141" s="16" t="s">
        <v>127</v>
      </c>
      <c r="BM141" s="140" t="s">
        <v>154</v>
      </c>
    </row>
    <row r="142" spans="2:65" s="1" customFormat="1" ht="24.15" customHeight="1">
      <c r="B142" s="128"/>
      <c r="C142" s="129">
        <v>8</v>
      </c>
      <c r="D142" s="129" t="s">
        <v>125</v>
      </c>
      <c r="E142" s="130" t="s">
        <v>173</v>
      </c>
      <c r="F142" s="131" t="s">
        <v>174</v>
      </c>
      <c r="G142" s="132" t="s">
        <v>133</v>
      </c>
      <c r="H142" s="133">
        <v>16.029</v>
      </c>
      <c r="I142" s="134"/>
      <c r="J142" s="134">
        <f>ROUND(I142*H142,2)</f>
        <v>0</v>
      </c>
      <c r="K142" s="135"/>
      <c r="L142" s="28"/>
      <c r="M142" s="136" t="s">
        <v>1</v>
      </c>
      <c r="N142" s="137" t="s">
        <v>36</v>
      </c>
      <c r="O142" s="138">
        <v>0</v>
      </c>
      <c r="P142" s="138">
        <f>O142*H142</f>
        <v>0</v>
      </c>
      <c r="Q142" s="138">
        <v>0</v>
      </c>
      <c r="R142" s="138">
        <f>Q142*H142</f>
        <v>0</v>
      </c>
      <c r="S142" s="138">
        <v>0</v>
      </c>
      <c r="T142" s="139">
        <f>S142*H142</f>
        <v>0</v>
      </c>
      <c r="AR142" s="140" t="s">
        <v>127</v>
      </c>
      <c r="AT142" s="140" t="s">
        <v>125</v>
      </c>
      <c r="AU142" s="140" t="s">
        <v>78</v>
      </c>
      <c r="AY142" s="16" t="s">
        <v>123</v>
      </c>
      <c r="BE142" s="141">
        <f>IF(N142="základní",J142,0)</f>
        <v>0</v>
      </c>
      <c r="BF142" s="141">
        <f>IF(N142="snížená",J142,0)</f>
        <v>0</v>
      </c>
      <c r="BG142" s="141">
        <f>IF(N142="zákl. přenesená",J142,0)</f>
        <v>0</v>
      </c>
      <c r="BH142" s="141">
        <f>IF(N142="sníž. přenesená",J142,0)</f>
        <v>0</v>
      </c>
      <c r="BI142" s="141">
        <f>IF(N142="nulová",J142,0)</f>
        <v>0</v>
      </c>
      <c r="BJ142" s="16" t="s">
        <v>77</v>
      </c>
      <c r="BK142" s="141">
        <f>ROUND(I142*H142,2)</f>
        <v>0</v>
      </c>
      <c r="BL142" s="16" t="s">
        <v>127</v>
      </c>
      <c r="BM142" s="140" t="s">
        <v>157</v>
      </c>
    </row>
    <row r="143" spans="2:65" s="1" customFormat="1" ht="24.15" customHeight="1">
      <c r="B143" s="128"/>
      <c r="C143" s="129">
        <v>9</v>
      </c>
      <c r="D143" s="129" t="s">
        <v>125</v>
      </c>
      <c r="E143" s="130" t="s">
        <v>179</v>
      </c>
      <c r="F143" s="131" t="s">
        <v>180</v>
      </c>
      <c r="G143" s="132" t="s">
        <v>133</v>
      </c>
      <c r="H143" s="133">
        <v>16.029</v>
      </c>
      <c r="I143" s="134"/>
      <c r="J143" s="134">
        <f>ROUND(I143*H143,2)</f>
        <v>0</v>
      </c>
      <c r="K143" s="135"/>
      <c r="L143" s="28"/>
      <c r="M143" s="136" t="s">
        <v>1</v>
      </c>
      <c r="N143" s="137" t="s">
        <v>36</v>
      </c>
      <c r="O143" s="138">
        <v>0</v>
      </c>
      <c r="P143" s="138">
        <f>O143*H143</f>
        <v>0</v>
      </c>
      <c r="Q143" s="138">
        <v>0</v>
      </c>
      <c r="R143" s="138">
        <f>Q143*H143</f>
        <v>0</v>
      </c>
      <c r="S143" s="138">
        <v>0</v>
      </c>
      <c r="T143" s="139">
        <f>S143*H143</f>
        <v>0</v>
      </c>
      <c r="AR143" s="140" t="s">
        <v>127</v>
      </c>
      <c r="AT143" s="140" t="s">
        <v>125</v>
      </c>
      <c r="AU143" s="140" t="s">
        <v>78</v>
      </c>
      <c r="AY143" s="16" t="s">
        <v>123</v>
      </c>
      <c r="BE143" s="141">
        <f>IF(N143="základní",J143,0)</f>
        <v>0</v>
      </c>
      <c r="BF143" s="141">
        <f>IF(N143="snížená",J143,0)</f>
        <v>0</v>
      </c>
      <c r="BG143" s="141">
        <f>IF(N143="zákl. přenesená",J143,0)</f>
        <v>0</v>
      </c>
      <c r="BH143" s="141">
        <f>IF(N143="sníž. přenesená",J143,0)</f>
        <v>0</v>
      </c>
      <c r="BI143" s="141">
        <f>IF(N143="nulová",J143,0)</f>
        <v>0</v>
      </c>
      <c r="BJ143" s="16" t="s">
        <v>77</v>
      </c>
      <c r="BK143" s="141">
        <f>ROUND(I143*H143,2)</f>
        <v>0</v>
      </c>
      <c r="BL143" s="16" t="s">
        <v>127</v>
      </c>
      <c r="BM143" s="140" t="s">
        <v>160</v>
      </c>
    </row>
    <row r="144" spans="2:63" s="11" customFormat="1" ht="22.95" customHeight="1">
      <c r="B144" s="117"/>
      <c r="D144" s="118" t="s">
        <v>70</v>
      </c>
      <c r="E144" s="126" t="s">
        <v>185</v>
      </c>
      <c r="F144" s="126" t="s">
        <v>186</v>
      </c>
      <c r="J144" s="127">
        <f>BK144</f>
        <v>0</v>
      </c>
      <c r="L144" s="117"/>
      <c r="M144" s="121"/>
      <c r="P144" s="122">
        <f>SUM(P145:P147)</f>
        <v>0.454</v>
      </c>
      <c r="R144" s="122">
        <f>SUM(R145:R147)</f>
        <v>0</v>
      </c>
      <c r="T144" s="123">
        <f>SUM(T145:T147)</f>
        <v>0</v>
      </c>
      <c r="AR144" s="118" t="s">
        <v>77</v>
      </c>
      <c r="AT144" s="124" t="s">
        <v>70</v>
      </c>
      <c r="AU144" s="124" t="s">
        <v>77</v>
      </c>
      <c r="AY144" s="118" t="s">
        <v>123</v>
      </c>
      <c r="BK144" s="125">
        <f>SUM(BK145:BK147)</f>
        <v>0</v>
      </c>
    </row>
    <row r="145" spans="2:65" s="1" customFormat="1" ht="44.25" customHeight="1">
      <c r="B145" s="128"/>
      <c r="C145" s="129">
        <v>10</v>
      </c>
      <c r="D145" s="129" t="s">
        <v>125</v>
      </c>
      <c r="E145" s="130" t="s">
        <v>189</v>
      </c>
      <c r="F145" s="131" t="s">
        <v>190</v>
      </c>
      <c r="G145" s="132" t="s">
        <v>187</v>
      </c>
      <c r="H145" s="133">
        <v>1</v>
      </c>
      <c r="I145" s="134"/>
      <c r="J145" s="134">
        <f>ROUND(I145*H145,2)</f>
        <v>0</v>
      </c>
      <c r="K145" s="135"/>
      <c r="L145" s="28"/>
      <c r="M145" s="136" t="s">
        <v>1</v>
      </c>
      <c r="N145" s="137" t="s">
        <v>36</v>
      </c>
      <c r="O145" s="138">
        <v>0.454</v>
      </c>
      <c r="P145" s="138">
        <f>O145*H145</f>
        <v>0.454</v>
      </c>
      <c r="Q145" s="138">
        <v>0</v>
      </c>
      <c r="R145" s="138">
        <f>Q145*H145</f>
        <v>0</v>
      </c>
      <c r="S145" s="138">
        <v>0</v>
      </c>
      <c r="T145" s="139">
        <f>S145*H145</f>
        <v>0</v>
      </c>
      <c r="AR145" s="140" t="s">
        <v>127</v>
      </c>
      <c r="AT145" s="140" t="s">
        <v>125</v>
      </c>
      <c r="AU145" s="140" t="s">
        <v>78</v>
      </c>
      <c r="AY145" s="16" t="s">
        <v>123</v>
      </c>
      <c r="BE145" s="141">
        <f>IF(N145="základní",J145,0)</f>
        <v>0</v>
      </c>
      <c r="BF145" s="141">
        <f>IF(N145="snížená",J145,0)</f>
        <v>0</v>
      </c>
      <c r="BG145" s="141">
        <f>IF(N145="zákl. přenesená",J145,0)</f>
        <v>0</v>
      </c>
      <c r="BH145" s="141">
        <f>IF(N145="sníž. přenesená",J145,0)</f>
        <v>0</v>
      </c>
      <c r="BI145" s="141">
        <f>IF(N145="nulová",J145,0)</f>
        <v>0</v>
      </c>
      <c r="BJ145" s="16" t="s">
        <v>77</v>
      </c>
      <c r="BK145" s="141">
        <f>ROUND(I145*H145,2)</f>
        <v>0</v>
      </c>
      <c r="BL145" s="16" t="s">
        <v>127</v>
      </c>
      <c r="BM145" s="140" t="s">
        <v>261</v>
      </c>
    </row>
    <row r="146" spans="2:47" s="1" customFormat="1" ht="28.8">
      <c r="B146" s="28"/>
      <c r="D146" s="142" t="s">
        <v>130</v>
      </c>
      <c r="F146" s="143" t="s">
        <v>191</v>
      </c>
      <c r="L146" s="28"/>
      <c r="M146" s="144"/>
      <c r="T146" s="52"/>
      <c r="AT146" s="16" t="s">
        <v>130</v>
      </c>
      <c r="AU146" s="16" t="s">
        <v>78</v>
      </c>
    </row>
    <row r="147" spans="2:65" s="1" customFormat="1" ht="16.5" customHeight="1">
      <c r="B147" s="128"/>
      <c r="C147" s="129">
        <v>11</v>
      </c>
      <c r="D147" s="129" t="s">
        <v>125</v>
      </c>
      <c r="E147" s="130" t="s">
        <v>192</v>
      </c>
      <c r="F147" s="131" t="s">
        <v>193</v>
      </c>
      <c r="G147" s="132" t="s">
        <v>187</v>
      </c>
      <c r="H147" s="133">
        <v>1</v>
      </c>
      <c r="I147" s="134"/>
      <c r="J147" s="134">
        <f>ROUND(I147*H147,2)</f>
        <v>0</v>
      </c>
      <c r="K147" s="135"/>
      <c r="L147" s="28"/>
      <c r="M147" s="136" t="s">
        <v>1</v>
      </c>
      <c r="N147" s="137" t="s">
        <v>36</v>
      </c>
      <c r="O147" s="138">
        <v>0</v>
      </c>
      <c r="P147" s="138">
        <f>O147*H147</f>
        <v>0</v>
      </c>
      <c r="Q147" s="138">
        <v>0</v>
      </c>
      <c r="R147" s="138">
        <f>Q147*H147</f>
        <v>0</v>
      </c>
      <c r="S147" s="138">
        <v>0</v>
      </c>
      <c r="T147" s="139">
        <f>S147*H147</f>
        <v>0</v>
      </c>
      <c r="AR147" s="140" t="s">
        <v>127</v>
      </c>
      <c r="AT147" s="140" t="s">
        <v>125</v>
      </c>
      <c r="AU147" s="140" t="s">
        <v>78</v>
      </c>
      <c r="AY147" s="16" t="s">
        <v>123</v>
      </c>
      <c r="BE147" s="141">
        <f>IF(N147="základní",J147,0)</f>
        <v>0</v>
      </c>
      <c r="BF147" s="141">
        <f>IF(N147="snížená",J147,0)</f>
        <v>0</v>
      </c>
      <c r="BG147" s="141">
        <f>IF(N147="zákl. přenesená",J147,0)</f>
        <v>0</v>
      </c>
      <c r="BH147" s="141">
        <f>IF(N147="sníž. přenesená",J147,0)</f>
        <v>0</v>
      </c>
      <c r="BI147" s="141">
        <f>IF(N147="nulová",J147,0)</f>
        <v>0</v>
      </c>
      <c r="BJ147" s="16" t="s">
        <v>77</v>
      </c>
      <c r="BK147" s="141">
        <f>ROUND(I147*H147,2)</f>
        <v>0</v>
      </c>
      <c r="BL147" s="16" t="s">
        <v>127</v>
      </c>
      <c r="BM147" s="140" t="s">
        <v>262</v>
      </c>
    </row>
    <row r="148" spans="2:63" s="11" customFormat="1" ht="25.95" customHeight="1">
      <c r="B148" s="117"/>
      <c r="D148" s="118" t="s">
        <v>70</v>
      </c>
      <c r="E148" s="119" t="s">
        <v>195</v>
      </c>
      <c r="F148" s="119" t="s">
        <v>196</v>
      </c>
      <c r="J148" s="120">
        <f>J149+J151</f>
        <v>0</v>
      </c>
      <c r="L148" s="117"/>
      <c r="M148" s="121"/>
      <c r="P148" s="122" t="e">
        <f>P149+P151+#REF!</f>
        <v>#REF!</v>
      </c>
      <c r="R148" s="122" t="e">
        <f>R149+R151+#REF!</f>
        <v>#REF!</v>
      </c>
      <c r="T148" s="123" t="e">
        <f>T149+T151+#REF!</f>
        <v>#REF!</v>
      </c>
      <c r="AR148" s="118" t="s">
        <v>124</v>
      </c>
      <c r="AT148" s="124" t="s">
        <v>70</v>
      </c>
      <c r="AU148" s="124" t="s">
        <v>71</v>
      </c>
      <c r="AY148" s="118" t="s">
        <v>123</v>
      </c>
      <c r="BK148" s="125" t="e">
        <f>BK149+BK151+#REF!</f>
        <v>#REF!</v>
      </c>
    </row>
    <row r="149" spans="2:63" s="11" customFormat="1" ht="22.95" customHeight="1">
      <c r="B149" s="117"/>
      <c r="D149" s="118" t="s">
        <v>70</v>
      </c>
      <c r="E149" s="126" t="s">
        <v>197</v>
      </c>
      <c r="F149" s="126" t="s">
        <v>198</v>
      </c>
      <c r="J149" s="127">
        <f>BK149</f>
        <v>0</v>
      </c>
      <c r="L149" s="117"/>
      <c r="M149" s="121"/>
      <c r="P149" s="122">
        <f>P150</f>
        <v>0</v>
      </c>
      <c r="R149" s="122">
        <f>R150</f>
        <v>0</v>
      </c>
      <c r="T149" s="123">
        <f>T150</f>
        <v>0</v>
      </c>
      <c r="AR149" s="118" t="s">
        <v>124</v>
      </c>
      <c r="AT149" s="124" t="s">
        <v>70</v>
      </c>
      <c r="AU149" s="124" t="s">
        <v>77</v>
      </c>
      <c r="AY149" s="118" t="s">
        <v>123</v>
      </c>
      <c r="BK149" s="125">
        <f>BK150</f>
        <v>0</v>
      </c>
    </row>
    <row r="150" spans="2:65" s="1" customFormat="1" ht="16.5" customHeight="1">
      <c r="B150" s="128"/>
      <c r="C150" s="129">
        <v>12</v>
      </c>
      <c r="D150" s="129" t="s">
        <v>125</v>
      </c>
      <c r="E150" s="130" t="s">
        <v>199</v>
      </c>
      <c r="F150" s="131" t="s">
        <v>198</v>
      </c>
      <c r="G150" s="132" t="s">
        <v>187</v>
      </c>
      <c r="H150" s="133">
        <v>1</v>
      </c>
      <c r="I150" s="134"/>
      <c r="J150" s="134">
        <f>ROUND(I150*H150,2)</f>
        <v>0</v>
      </c>
      <c r="K150" s="135"/>
      <c r="L150" s="28"/>
      <c r="M150" s="136" t="s">
        <v>1</v>
      </c>
      <c r="N150" s="137" t="s">
        <v>36</v>
      </c>
      <c r="O150" s="138">
        <v>0</v>
      </c>
      <c r="P150" s="138">
        <f>O150*H150</f>
        <v>0</v>
      </c>
      <c r="Q150" s="138">
        <v>0</v>
      </c>
      <c r="R150" s="138">
        <f>Q150*H150</f>
        <v>0</v>
      </c>
      <c r="S150" s="138">
        <v>0</v>
      </c>
      <c r="T150" s="139">
        <f>S150*H150</f>
        <v>0</v>
      </c>
      <c r="AR150" s="140" t="s">
        <v>200</v>
      </c>
      <c r="AT150" s="140" t="s">
        <v>125</v>
      </c>
      <c r="AU150" s="140" t="s">
        <v>78</v>
      </c>
      <c r="AY150" s="16" t="s">
        <v>123</v>
      </c>
      <c r="BE150" s="141">
        <f>IF(N150="základní",J150,0)</f>
        <v>0</v>
      </c>
      <c r="BF150" s="141">
        <f>IF(N150="snížená",J150,0)</f>
        <v>0</v>
      </c>
      <c r="BG150" s="141">
        <f>IF(N150="zákl. přenesená",J150,0)</f>
        <v>0</v>
      </c>
      <c r="BH150" s="141">
        <f>IF(N150="sníž. přenesená",J150,0)</f>
        <v>0</v>
      </c>
      <c r="BI150" s="141">
        <f>IF(N150="nulová",J150,0)</f>
        <v>0</v>
      </c>
      <c r="BJ150" s="16" t="s">
        <v>77</v>
      </c>
      <c r="BK150" s="141">
        <f>ROUND(I150*H150,2)</f>
        <v>0</v>
      </c>
      <c r="BL150" s="16" t="s">
        <v>200</v>
      </c>
      <c r="BM150" s="140" t="s">
        <v>263</v>
      </c>
    </row>
    <row r="151" spans="2:63" s="11" customFormat="1" ht="22.95" customHeight="1">
      <c r="B151" s="117"/>
      <c r="D151" s="118" t="s">
        <v>70</v>
      </c>
      <c r="E151" s="126" t="s">
        <v>203</v>
      </c>
      <c r="F151" s="126" t="s">
        <v>204</v>
      </c>
      <c r="J151" s="127">
        <f>BK151</f>
        <v>0</v>
      </c>
      <c r="L151" s="117"/>
      <c r="M151" s="121"/>
      <c r="P151" s="122">
        <f>P152</f>
        <v>0</v>
      </c>
      <c r="R151" s="122">
        <f>R152</f>
        <v>0</v>
      </c>
      <c r="T151" s="123">
        <f>T152</f>
        <v>0</v>
      </c>
      <c r="AR151" s="118" t="s">
        <v>124</v>
      </c>
      <c r="AT151" s="124" t="s">
        <v>70</v>
      </c>
      <c r="AU151" s="124" t="s">
        <v>77</v>
      </c>
      <c r="AY151" s="118" t="s">
        <v>123</v>
      </c>
      <c r="BK151" s="125">
        <f>BK152</f>
        <v>0</v>
      </c>
    </row>
    <row r="152" spans="2:65" s="1" customFormat="1" ht="16.5" customHeight="1">
      <c r="B152" s="128"/>
      <c r="C152" s="129">
        <v>13</v>
      </c>
      <c r="D152" s="129" t="s">
        <v>125</v>
      </c>
      <c r="E152" s="130" t="s">
        <v>205</v>
      </c>
      <c r="F152" s="131" t="s">
        <v>206</v>
      </c>
      <c r="G152" s="132" t="s">
        <v>187</v>
      </c>
      <c r="H152" s="133">
        <v>1</v>
      </c>
      <c r="I152" s="134"/>
      <c r="J152" s="134">
        <f>ROUND(I152*H152,2)</f>
        <v>0</v>
      </c>
      <c r="K152" s="135"/>
      <c r="L152" s="28"/>
      <c r="M152" s="136" t="s">
        <v>1</v>
      </c>
      <c r="N152" s="137" t="s">
        <v>36</v>
      </c>
      <c r="O152" s="138">
        <v>0</v>
      </c>
      <c r="P152" s="138">
        <f>O152*H152</f>
        <v>0</v>
      </c>
      <c r="Q152" s="138">
        <v>0</v>
      </c>
      <c r="R152" s="138">
        <f>Q152*H152</f>
        <v>0</v>
      </c>
      <c r="S152" s="138">
        <v>0</v>
      </c>
      <c r="T152" s="139">
        <f>S152*H152</f>
        <v>0</v>
      </c>
      <c r="AR152" s="140" t="s">
        <v>200</v>
      </c>
      <c r="AT152" s="140" t="s">
        <v>125</v>
      </c>
      <c r="AU152" s="140" t="s">
        <v>78</v>
      </c>
      <c r="AY152" s="16" t="s">
        <v>123</v>
      </c>
      <c r="BE152" s="141">
        <f>IF(N152="základní",J152,0)</f>
        <v>0</v>
      </c>
      <c r="BF152" s="141">
        <f>IF(N152="snížená",J152,0)</f>
        <v>0</v>
      </c>
      <c r="BG152" s="141">
        <f>IF(N152="zákl. přenesená",J152,0)</f>
        <v>0</v>
      </c>
      <c r="BH152" s="141">
        <f>IF(N152="sníž. přenesená",J152,0)</f>
        <v>0</v>
      </c>
      <c r="BI152" s="141">
        <f>IF(N152="nulová",J152,0)</f>
        <v>0</v>
      </c>
      <c r="BJ152" s="16" t="s">
        <v>77</v>
      </c>
      <c r="BK152" s="141">
        <f>ROUND(I152*H152,2)</f>
        <v>0</v>
      </c>
      <c r="BL152" s="16" t="s">
        <v>200</v>
      </c>
      <c r="BM152" s="140" t="s">
        <v>264</v>
      </c>
    </row>
    <row r="153" spans="2:12" s="1" customFormat="1" ht="6.9" customHeight="1">
      <c r="B153" s="40"/>
      <c r="C153" s="41"/>
      <c r="D153" s="41"/>
      <c r="E153" s="41"/>
      <c r="F153" s="41"/>
      <c r="G153" s="41"/>
      <c r="H153" s="41"/>
      <c r="I153" s="41"/>
      <c r="J153" s="41"/>
      <c r="K153" s="41"/>
      <c r="L153" s="28"/>
    </row>
  </sheetData>
  <autoFilter ref="C121:K152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56"/>
  <sheetViews>
    <sheetView showGridLines="0" workbookViewId="0" topLeftCell="B147">
      <selection activeCell="I155" sqref="I125:I155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169" t="s">
        <v>5</v>
      </c>
      <c r="M2" s="170"/>
      <c r="N2" s="170"/>
      <c r="O2" s="170"/>
      <c r="P2" s="170"/>
      <c r="Q2" s="170"/>
      <c r="R2" s="170"/>
      <c r="S2" s="170"/>
      <c r="T2" s="170"/>
      <c r="U2" s="170"/>
      <c r="V2" s="170"/>
      <c r="AT2" s="16" t="s">
        <v>90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78</v>
      </c>
    </row>
    <row r="4" spans="2:46" ht="24.9" customHeight="1">
      <c r="B4" s="19"/>
      <c r="D4" s="20" t="s">
        <v>94</v>
      </c>
      <c r="L4" s="19"/>
      <c r="M4" s="84" t="s">
        <v>10</v>
      </c>
      <c r="AT4" s="16" t="s">
        <v>3</v>
      </c>
    </row>
    <row r="5" spans="2:12" ht="6.9" customHeight="1">
      <c r="B5" s="19"/>
      <c r="L5" s="19"/>
    </row>
    <row r="6" spans="2:12" ht="12" customHeight="1">
      <c r="B6" s="19"/>
      <c r="D6" s="25" t="s">
        <v>14</v>
      </c>
      <c r="L6" s="19"/>
    </row>
    <row r="7" spans="2:12" ht="16.5" customHeight="1">
      <c r="B7" s="19"/>
      <c r="E7" s="204" t="str">
        <f>'Rekapitulace stavby'!K6</f>
        <v>Město Šluknov - opravy stavebních závad mostů po HMP</v>
      </c>
      <c r="F7" s="205"/>
      <c r="G7" s="205"/>
      <c r="H7" s="205"/>
      <c r="L7" s="19"/>
    </row>
    <row r="8" spans="2:12" s="1" customFormat="1" ht="12" customHeight="1">
      <c r="B8" s="28"/>
      <c r="D8" s="25" t="s">
        <v>95</v>
      </c>
      <c r="L8" s="28"/>
    </row>
    <row r="9" spans="2:12" s="1" customFormat="1" ht="16.5" customHeight="1">
      <c r="B9" s="28"/>
      <c r="E9" s="194" t="s">
        <v>265</v>
      </c>
      <c r="F9" s="203"/>
      <c r="G9" s="203"/>
      <c r="H9" s="203"/>
      <c r="L9" s="28"/>
    </row>
    <row r="10" spans="2:12" s="1" customFormat="1" ht="12">
      <c r="B10" s="28"/>
      <c r="L10" s="28"/>
    </row>
    <row r="11" spans="2:12" s="1" customFormat="1" ht="12" customHeight="1">
      <c r="B11" s="28"/>
      <c r="D11" s="25" t="s">
        <v>16</v>
      </c>
      <c r="F11" s="23" t="s">
        <v>1</v>
      </c>
      <c r="I11" s="25" t="s">
        <v>17</v>
      </c>
      <c r="J11" s="23" t="s">
        <v>1</v>
      </c>
      <c r="L11" s="28"/>
    </row>
    <row r="12" spans="2:12" s="1" customFormat="1" ht="12" customHeight="1">
      <c r="B12" s="28"/>
      <c r="D12" s="25" t="s">
        <v>18</v>
      </c>
      <c r="F12" s="23" t="s">
        <v>23</v>
      </c>
      <c r="I12" s="25" t="s">
        <v>20</v>
      </c>
      <c r="J12" s="48">
        <f>'Rekapitulace stavby'!AN8</f>
        <v>0</v>
      </c>
      <c r="L12" s="28"/>
    </row>
    <row r="13" spans="2:12" s="1" customFormat="1" ht="10.95" customHeight="1">
      <c r="B13" s="28"/>
      <c r="L13" s="28"/>
    </row>
    <row r="14" spans="2:12" s="1" customFormat="1" ht="12" customHeight="1">
      <c r="B14" s="28"/>
      <c r="D14" s="25" t="s">
        <v>21</v>
      </c>
      <c r="I14" s="25" t="s">
        <v>22</v>
      </c>
      <c r="J14" s="23" t="str">
        <f>IF('Rekapitulace stavby'!AN10="","",'Rekapitulace stavby'!AN10)</f>
        <v/>
      </c>
      <c r="L14" s="28"/>
    </row>
    <row r="15" spans="2:12" s="1" customFormat="1" ht="18" customHeight="1">
      <c r="B15" s="28"/>
      <c r="E15" s="23" t="str">
        <f>IF('Rekapitulace stavby'!E11="","",'Rekapitulace stavby'!E11)</f>
        <v xml:space="preserve"> </v>
      </c>
      <c r="I15" s="25" t="s">
        <v>24</v>
      </c>
      <c r="J15" s="23" t="str">
        <f>IF('Rekapitulace stavby'!AN11="","",'Rekapitulace stavby'!AN11)</f>
        <v/>
      </c>
      <c r="L15" s="28"/>
    </row>
    <row r="16" spans="2:12" s="1" customFormat="1" ht="6.9" customHeight="1">
      <c r="B16" s="28"/>
      <c r="L16" s="28"/>
    </row>
    <row r="17" spans="2:12" s="1" customFormat="1" ht="12" customHeight="1">
      <c r="B17" s="28"/>
      <c r="D17" s="25" t="s">
        <v>25</v>
      </c>
      <c r="I17" s="25" t="s">
        <v>22</v>
      </c>
      <c r="J17" s="23" t="str">
        <f>'Rekapitulace stavby'!AN13</f>
        <v/>
      </c>
      <c r="L17" s="28"/>
    </row>
    <row r="18" spans="2:12" s="1" customFormat="1" ht="18" customHeight="1">
      <c r="B18" s="28"/>
      <c r="E18" s="178" t="str">
        <f>'Rekapitulace stavby'!E14</f>
        <v xml:space="preserve"> </v>
      </c>
      <c r="F18" s="178"/>
      <c r="G18" s="178"/>
      <c r="H18" s="178"/>
      <c r="I18" s="25" t="s">
        <v>24</v>
      </c>
      <c r="J18" s="23" t="str">
        <f>'Rekapitulace stavby'!AN14</f>
        <v/>
      </c>
      <c r="L18" s="28"/>
    </row>
    <row r="19" spans="2:12" s="1" customFormat="1" ht="6.9" customHeight="1">
      <c r="B19" s="28"/>
      <c r="L19" s="28"/>
    </row>
    <row r="20" spans="2:12" s="1" customFormat="1" ht="12" customHeight="1">
      <c r="B20" s="28"/>
      <c r="D20" s="25" t="s">
        <v>26</v>
      </c>
      <c r="I20" s="25" t="s">
        <v>22</v>
      </c>
      <c r="J20" s="23" t="str">
        <f>IF('Rekapitulace stavby'!AN16="","",'Rekapitulace stavby'!AN16)</f>
        <v/>
      </c>
      <c r="L20" s="28"/>
    </row>
    <row r="21" spans="2:12" s="1" customFormat="1" ht="18" customHeight="1">
      <c r="B21" s="28"/>
      <c r="E21" s="23" t="str">
        <f>IF('Rekapitulace stavby'!E17="","",'Rekapitulace stavby'!E17)</f>
        <v xml:space="preserve"> </v>
      </c>
      <c r="I21" s="25" t="s">
        <v>24</v>
      </c>
      <c r="J21" s="23" t="str">
        <f>IF('Rekapitulace stavby'!AN17="","",'Rekapitulace stavby'!AN17)</f>
        <v/>
      </c>
      <c r="L21" s="28"/>
    </row>
    <row r="22" spans="2:12" s="1" customFormat="1" ht="6.9" customHeight="1">
      <c r="B22" s="28"/>
      <c r="L22" s="28"/>
    </row>
    <row r="23" spans="2:12" s="1" customFormat="1" ht="12" customHeight="1">
      <c r="B23" s="28"/>
      <c r="D23" s="25" t="s">
        <v>28</v>
      </c>
      <c r="I23" s="25" t="s">
        <v>22</v>
      </c>
      <c r="J23" s="23" t="str">
        <f>IF('Rekapitulace stavby'!AN19="","",'Rekapitulace stavby'!AN19)</f>
        <v/>
      </c>
      <c r="L23" s="28"/>
    </row>
    <row r="24" spans="2:12" s="1" customFormat="1" ht="18" customHeight="1">
      <c r="B24" s="28"/>
      <c r="E24" s="23" t="str">
        <f>IF('Rekapitulace stavby'!E20="","",'Rekapitulace stavby'!E20)</f>
        <v>ZEPS s.r.o.</v>
      </c>
      <c r="I24" s="25" t="s">
        <v>24</v>
      </c>
      <c r="J24" s="23" t="str">
        <f>IF('Rekapitulace stavby'!AN20="","",'Rekapitulace stavby'!AN20)</f>
        <v/>
      </c>
      <c r="L24" s="28"/>
    </row>
    <row r="25" spans="2:12" s="1" customFormat="1" ht="6.9" customHeight="1">
      <c r="B25" s="28"/>
      <c r="L25" s="28"/>
    </row>
    <row r="26" spans="2:12" s="1" customFormat="1" ht="12" customHeight="1">
      <c r="B26" s="28"/>
      <c r="D26" s="25" t="s">
        <v>30</v>
      </c>
      <c r="L26" s="28"/>
    </row>
    <row r="27" spans="2:12" s="7" customFormat="1" ht="16.5" customHeight="1">
      <c r="B27" s="85"/>
      <c r="E27" s="180" t="s">
        <v>1</v>
      </c>
      <c r="F27" s="180"/>
      <c r="G27" s="180"/>
      <c r="H27" s="180"/>
      <c r="L27" s="85"/>
    </row>
    <row r="28" spans="2:12" s="1" customFormat="1" ht="6.9" customHeight="1">
      <c r="B28" s="28"/>
      <c r="L28" s="28"/>
    </row>
    <row r="29" spans="2:12" s="1" customFormat="1" ht="6.9" customHeight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35" customHeight="1">
      <c r="B30" s="28"/>
      <c r="D30" s="86" t="s">
        <v>31</v>
      </c>
      <c r="J30" s="62">
        <f>ROUND(J122,2)</f>
        <v>0</v>
      </c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" customHeight="1">
      <c r="B32" s="28"/>
      <c r="F32" s="31" t="s">
        <v>33</v>
      </c>
      <c r="I32" s="31" t="s">
        <v>32</v>
      </c>
      <c r="J32" s="31" t="s">
        <v>34</v>
      </c>
      <c r="L32" s="28"/>
    </row>
    <row r="33" spans="2:12" s="1" customFormat="1" ht="14.4" customHeight="1">
      <c r="B33" s="28"/>
      <c r="D33" s="51" t="s">
        <v>35</v>
      </c>
      <c r="E33" s="25" t="s">
        <v>36</v>
      </c>
      <c r="F33" s="87">
        <f>ROUND((SUM(BE122:BE155)),2)</f>
        <v>0</v>
      </c>
      <c r="I33" s="88">
        <v>0.21</v>
      </c>
      <c r="J33" s="87">
        <f>ROUND(((SUM(BE122:BE155))*I33),2)</f>
        <v>0</v>
      </c>
      <c r="L33" s="28"/>
    </row>
    <row r="34" spans="2:12" s="1" customFormat="1" ht="14.4" customHeight="1">
      <c r="B34" s="28"/>
      <c r="E34" s="25" t="s">
        <v>37</v>
      </c>
      <c r="F34" s="87">
        <f>ROUND((SUM(BF122:BF155)),2)</f>
        <v>0</v>
      </c>
      <c r="I34" s="88">
        <v>0.15</v>
      </c>
      <c r="J34" s="87">
        <f>ROUND(((SUM(BF122:BF155))*I34),2)</f>
        <v>0</v>
      </c>
      <c r="L34" s="28"/>
    </row>
    <row r="35" spans="2:12" s="1" customFormat="1" ht="14.4" customHeight="1" hidden="1">
      <c r="B35" s="28"/>
      <c r="E35" s="25" t="s">
        <v>38</v>
      </c>
      <c r="F35" s="87">
        <f>ROUND((SUM(BG122:BG155)),2)</f>
        <v>0</v>
      </c>
      <c r="I35" s="88">
        <v>0.21</v>
      </c>
      <c r="J35" s="87">
        <f>0</f>
        <v>0</v>
      </c>
      <c r="L35" s="28"/>
    </row>
    <row r="36" spans="2:12" s="1" customFormat="1" ht="14.4" customHeight="1" hidden="1">
      <c r="B36" s="28"/>
      <c r="E36" s="25" t="s">
        <v>39</v>
      </c>
      <c r="F36" s="87">
        <f>ROUND((SUM(BH122:BH155)),2)</f>
        <v>0</v>
      </c>
      <c r="I36" s="88">
        <v>0.15</v>
      </c>
      <c r="J36" s="87">
        <f>0</f>
        <v>0</v>
      </c>
      <c r="L36" s="28"/>
    </row>
    <row r="37" spans="2:12" s="1" customFormat="1" ht="14.4" customHeight="1" hidden="1">
      <c r="B37" s="28"/>
      <c r="E37" s="25" t="s">
        <v>40</v>
      </c>
      <c r="F37" s="87">
        <f>ROUND((SUM(BI122:BI155)),2)</f>
        <v>0</v>
      </c>
      <c r="I37" s="88">
        <v>0</v>
      </c>
      <c r="J37" s="87">
        <f>0</f>
        <v>0</v>
      </c>
      <c r="L37" s="28"/>
    </row>
    <row r="38" spans="2:12" s="1" customFormat="1" ht="6.9" customHeight="1">
      <c r="B38" s="28"/>
      <c r="L38" s="28"/>
    </row>
    <row r="39" spans="2:12" s="1" customFormat="1" ht="25.35" customHeight="1">
      <c r="B39" s="28"/>
      <c r="C39" s="89"/>
      <c r="D39" s="90" t="s">
        <v>41</v>
      </c>
      <c r="E39" s="53"/>
      <c r="F39" s="53"/>
      <c r="G39" s="91" t="s">
        <v>42</v>
      </c>
      <c r="H39" s="92" t="s">
        <v>43</v>
      </c>
      <c r="I39" s="53"/>
      <c r="J39" s="93">
        <f>SUM(J30:J37)</f>
        <v>0</v>
      </c>
      <c r="K39" s="94"/>
      <c r="L39" s="28"/>
    </row>
    <row r="40" spans="2:12" s="1" customFormat="1" ht="14.4" customHeight="1">
      <c r="B40" s="28"/>
      <c r="L40" s="28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28"/>
      <c r="D50" s="37" t="s">
        <v>44</v>
      </c>
      <c r="E50" s="38"/>
      <c r="F50" s="38"/>
      <c r="G50" s="37" t="s">
        <v>45</v>
      </c>
      <c r="H50" s="38"/>
      <c r="I50" s="38"/>
      <c r="J50" s="38"/>
      <c r="K50" s="38"/>
      <c r="L50" s="2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3.2">
      <c r="B61" s="28"/>
      <c r="D61" s="39" t="s">
        <v>46</v>
      </c>
      <c r="E61" s="30"/>
      <c r="F61" s="95" t="s">
        <v>47</v>
      </c>
      <c r="G61" s="39" t="s">
        <v>46</v>
      </c>
      <c r="H61" s="30"/>
      <c r="I61" s="30"/>
      <c r="J61" s="96" t="s">
        <v>47</v>
      </c>
      <c r="K61" s="30"/>
      <c r="L61" s="2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.2">
      <c r="B65" s="28"/>
      <c r="D65" s="37" t="s">
        <v>48</v>
      </c>
      <c r="E65" s="38"/>
      <c r="F65" s="38"/>
      <c r="G65" s="37" t="s">
        <v>49</v>
      </c>
      <c r="H65" s="38"/>
      <c r="I65" s="38"/>
      <c r="J65" s="38"/>
      <c r="K65" s="38"/>
      <c r="L65" s="2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3.2">
      <c r="B76" s="28"/>
      <c r="D76" s="39" t="s">
        <v>46</v>
      </c>
      <c r="E76" s="30"/>
      <c r="F76" s="95" t="s">
        <v>47</v>
      </c>
      <c r="G76" s="39" t="s">
        <v>46</v>
      </c>
      <c r="H76" s="30"/>
      <c r="I76" s="30"/>
      <c r="J76" s="96" t="s">
        <v>47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" customHeight="1">
      <c r="B82" s="28"/>
      <c r="C82" s="20" t="s">
        <v>96</v>
      </c>
      <c r="L82" s="28"/>
    </row>
    <row r="83" spans="2:12" s="1" customFormat="1" ht="6.9" customHeight="1">
      <c r="B83" s="28"/>
      <c r="L83" s="28"/>
    </row>
    <row r="84" spans="2:12" s="1" customFormat="1" ht="12" customHeight="1">
      <c r="B84" s="28"/>
      <c r="C84" s="25" t="s">
        <v>14</v>
      </c>
      <c r="L84" s="28"/>
    </row>
    <row r="85" spans="2:12" s="1" customFormat="1" ht="16.5" customHeight="1">
      <c r="B85" s="28"/>
      <c r="E85" s="204" t="str">
        <f>E7</f>
        <v>Město Šluknov - opravy stavebních závad mostů po HMP</v>
      </c>
      <c r="F85" s="205"/>
      <c r="G85" s="205"/>
      <c r="H85" s="205"/>
      <c r="L85" s="28"/>
    </row>
    <row r="86" spans="2:12" s="1" customFormat="1" ht="12" customHeight="1">
      <c r="B86" s="28"/>
      <c r="C86" s="25" t="s">
        <v>95</v>
      </c>
      <c r="L86" s="28"/>
    </row>
    <row r="87" spans="2:12" s="1" customFormat="1" ht="16.5" customHeight="1">
      <c r="B87" s="28"/>
      <c r="E87" s="194" t="str">
        <f>E9</f>
        <v>007 - Most ev. č. R-M-05</v>
      </c>
      <c r="F87" s="203"/>
      <c r="G87" s="203"/>
      <c r="H87" s="203"/>
      <c r="L87" s="28"/>
    </row>
    <row r="88" spans="2:12" s="1" customFormat="1" ht="6.9" customHeight="1">
      <c r="B88" s="28"/>
      <c r="L88" s="28"/>
    </row>
    <row r="89" spans="2:12" s="1" customFormat="1" ht="12" customHeight="1">
      <c r="B89" s="28"/>
      <c r="C89" s="25" t="s">
        <v>18</v>
      </c>
      <c r="F89" s="23" t="str">
        <f>F12</f>
        <v xml:space="preserve"> </v>
      </c>
      <c r="I89" s="25" t="s">
        <v>20</v>
      </c>
      <c r="J89" s="48">
        <f>IF(J12="","",J12)</f>
        <v>0</v>
      </c>
      <c r="L89" s="28"/>
    </row>
    <row r="90" spans="2:12" s="1" customFormat="1" ht="6.9" customHeight="1">
      <c r="B90" s="28"/>
      <c r="L90" s="28"/>
    </row>
    <row r="91" spans="2:12" s="1" customFormat="1" ht="15.15" customHeight="1">
      <c r="B91" s="28"/>
      <c r="C91" s="25" t="s">
        <v>21</v>
      </c>
      <c r="F91" s="23" t="str">
        <f>E15</f>
        <v xml:space="preserve"> </v>
      </c>
      <c r="I91" s="25" t="s">
        <v>26</v>
      </c>
      <c r="J91" s="26" t="str">
        <f>E21</f>
        <v xml:space="preserve"> </v>
      </c>
      <c r="L91" s="28"/>
    </row>
    <row r="92" spans="2:12" s="1" customFormat="1" ht="15.15" customHeight="1">
      <c r="B92" s="28"/>
      <c r="C92" s="25" t="s">
        <v>25</v>
      </c>
      <c r="F92" s="23" t="str">
        <f>IF(E18="","",E18)</f>
        <v xml:space="preserve"> </v>
      </c>
      <c r="I92" s="25" t="s">
        <v>28</v>
      </c>
      <c r="J92" s="26" t="str">
        <f>E24</f>
        <v>ZEPS s.r.o.</v>
      </c>
      <c r="L92" s="28"/>
    </row>
    <row r="93" spans="2:12" s="1" customFormat="1" ht="10.35" customHeight="1">
      <c r="B93" s="28"/>
      <c r="L93" s="28"/>
    </row>
    <row r="94" spans="2:12" s="1" customFormat="1" ht="29.25" customHeight="1">
      <c r="B94" s="28"/>
      <c r="C94" s="97" t="s">
        <v>97</v>
      </c>
      <c r="D94" s="89"/>
      <c r="E94" s="89"/>
      <c r="F94" s="89"/>
      <c r="G94" s="89"/>
      <c r="H94" s="89"/>
      <c r="I94" s="89"/>
      <c r="J94" s="98" t="s">
        <v>98</v>
      </c>
      <c r="K94" s="89"/>
      <c r="L94" s="28"/>
    </row>
    <row r="95" spans="2:12" s="1" customFormat="1" ht="10.35" customHeight="1">
      <c r="B95" s="28"/>
      <c r="L95" s="28"/>
    </row>
    <row r="96" spans="2:47" s="1" customFormat="1" ht="22.95" customHeight="1">
      <c r="B96" s="28"/>
      <c r="C96" s="99" t="s">
        <v>99</v>
      </c>
      <c r="J96" s="62">
        <f>J122</f>
        <v>0</v>
      </c>
      <c r="L96" s="28"/>
      <c r="AU96" s="16" t="s">
        <v>100</v>
      </c>
    </row>
    <row r="97" spans="2:12" s="8" customFormat="1" ht="24.9" customHeight="1">
      <c r="B97" s="100"/>
      <c r="D97" s="101" t="s">
        <v>101</v>
      </c>
      <c r="E97" s="102"/>
      <c r="F97" s="102"/>
      <c r="G97" s="102"/>
      <c r="H97" s="102"/>
      <c r="I97" s="102"/>
      <c r="J97" s="103">
        <f>J123</f>
        <v>0</v>
      </c>
      <c r="L97" s="100"/>
    </row>
    <row r="98" spans="2:12" s="9" customFormat="1" ht="19.95" customHeight="1">
      <c r="B98" s="104"/>
      <c r="D98" s="105" t="s">
        <v>102</v>
      </c>
      <c r="E98" s="106"/>
      <c r="F98" s="106"/>
      <c r="G98" s="106"/>
      <c r="H98" s="106"/>
      <c r="I98" s="106"/>
      <c r="J98" s="107">
        <f>J124</f>
        <v>0</v>
      </c>
      <c r="L98" s="104"/>
    </row>
    <row r="99" spans="2:12" s="9" customFormat="1" ht="19.95" customHeight="1">
      <c r="B99" s="104"/>
      <c r="D99" s="105" t="s">
        <v>103</v>
      </c>
      <c r="E99" s="106"/>
      <c r="F99" s="106"/>
      <c r="G99" s="106"/>
      <c r="H99" s="106"/>
      <c r="I99" s="106"/>
      <c r="J99" s="107">
        <f>J147</f>
        <v>0</v>
      </c>
      <c r="L99" s="104"/>
    </row>
    <row r="100" spans="2:12" s="8" customFormat="1" ht="24.9" customHeight="1">
      <c r="B100" s="100"/>
      <c r="D100" s="101" t="s">
        <v>104</v>
      </c>
      <c r="E100" s="102"/>
      <c r="F100" s="102"/>
      <c r="G100" s="102"/>
      <c r="H100" s="102"/>
      <c r="I100" s="102"/>
      <c r="J100" s="103">
        <f>J151</f>
        <v>0</v>
      </c>
      <c r="L100" s="100"/>
    </row>
    <row r="101" spans="2:12" s="9" customFormat="1" ht="19.95" customHeight="1">
      <c r="B101" s="104"/>
      <c r="D101" s="105" t="s">
        <v>105</v>
      </c>
      <c r="E101" s="106"/>
      <c r="F101" s="106"/>
      <c r="G101" s="106"/>
      <c r="H101" s="106"/>
      <c r="I101" s="106"/>
      <c r="J101" s="107">
        <f>J152</f>
        <v>0</v>
      </c>
      <c r="L101" s="104"/>
    </row>
    <row r="102" spans="2:12" s="9" customFormat="1" ht="19.95" customHeight="1">
      <c r="B102" s="104"/>
      <c r="D102" s="105" t="s">
        <v>107</v>
      </c>
      <c r="E102" s="106"/>
      <c r="F102" s="106"/>
      <c r="G102" s="106"/>
      <c r="H102" s="106"/>
      <c r="I102" s="106"/>
      <c r="J102" s="107">
        <f>J154</f>
        <v>0</v>
      </c>
      <c r="L102" s="104"/>
    </row>
    <row r="103" spans="2:12" s="1" customFormat="1" ht="21.75" customHeight="1">
      <c r="B103" s="28"/>
      <c r="L103" s="28"/>
    </row>
    <row r="104" spans="2:12" s="1" customFormat="1" ht="6.9" customHeight="1"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28"/>
    </row>
    <row r="108" spans="2:12" s="1" customFormat="1" ht="6.9" customHeight="1"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28"/>
    </row>
    <row r="109" spans="2:12" s="1" customFormat="1" ht="24.9" customHeight="1">
      <c r="B109" s="28"/>
      <c r="C109" s="20" t="s">
        <v>108</v>
      </c>
      <c r="L109" s="28"/>
    </row>
    <row r="110" spans="2:12" s="1" customFormat="1" ht="6.9" customHeight="1">
      <c r="B110" s="28"/>
      <c r="L110" s="28"/>
    </row>
    <row r="111" spans="2:12" s="1" customFormat="1" ht="12" customHeight="1">
      <c r="B111" s="28"/>
      <c r="C111" s="25" t="s">
        <v>14</v>
      </c>
      <c r="L111" s="28"/>
    </row>
    <row r="112" spans="2:12" s="1" customFormat="1" ht="16.5" customHeight="1">
      <c r="B112" s="28"/>
      <c r="E112" s="204" t="str">
        <f>E7</f>
        <v>Město Šluknov - opravy stavebních závad mostů po HMP</v>
      </c>
      <c r="F112" s="205"/>
      <c r="G112" s="205"/>
      <c r="H112" s="205"/>
      <c r="L112" s="28"/>
    </row>
    <row r="113" spans="2:12" s="1" customFormat="1" ht="12" customHeight="1">
      <c r="B113" s="28"/>
      <c r="C113" s="25" t="s">
        <v>95</v>
      </c>
      <c r="L113" s="28"/>
    </row>
    <row r="114" spans="2:12" s="1" customFormat="1" ht="16.5" customHeight="1">
      <c r="B114" s="28"/>
      <c r="E114" s="194" t="str">
        <f>E9</f>
        <v>007 - Most ev. č. R-M-05</v>
      </c>
      <c r="F114" s="203"/>
      <c r="G114" s="203"/>
      <c r="H114" s="203"/>
      <c r="L114" s="28"/>
    </row>
    <row r="115" spans="2:12" s="1" customFormat="1" ht="6.9" customHeight="1">
      <c r="B115" s="28"/>
      <c r="L115" s="28"/>
    </row>
    <row r="116" spans="2:12" s="1" customFormat="1" ht="12" customHeight="1">
      <c r="B116" s="28"/>
      <c r="C116" s="25" t="s">
        <v>18</v>
      </c>
      <c r="F116" s="23" t="str">
        <f>F12</f>
        <v xml:space="preserve"> </v>
      </c>
      <c r="I116" s="25" t="s">
        <v>20</v>
      </c>
      <c r="J116" s="48">
        <f>IF(J12="","",J12)</f>
        <v>0</v>
      </c>
      <c r="L116" s="28"/>
    </row>
    <row r="117" spans="2:12" s="1" customFormat="1" ht="6.9" customHeight="1">
      <c r="B117" s="28"/>
      <c r="L117" s="28"/>
    </row>
    <row r="118" spans="2:12" s="1" customFormat="1" ht="15.15" customHeight="1">
      <c r="B118" s="28"/>
      <c r="C118" s="25" t="s">
        <v>21</v>
      </c>
      <c r="F118" s="23" t="str">
        <f>E15</f>
        <v xml:space="preserve"> </v>
      </c>
      <c r="I118" s="25" t="s">
        <v>26</v>
      </c>
      <c r="J118" s="26" t="str">
        <f>E21</f>
        <v xml:space="preserve"> </v>
      </c>
      <c r="L118" s="28"/>
    </row>
    <row r="119" spans="2:12" s="1" customFormat="1" ht="15.15" customHeight="1">
      <c r="B119" s="28"/>
      <c r="C119" s="25" t="s">
        <v>25</v>
      </c>
      <c r="F119" s="23" t="str">
        <f>IF(E18="","",E18)</f>
        <v xml:space="preserve"> </v>
      </c>
      <c r="I119" s="25" t="s">
        <v>28</v>
      </c>
      <c r="J119" s="26" t="str">
        <f>E24</f>
        <v>ZEPS s.r.o.</v>
      </c>
      <c r="L119" s="28"/>
    </row>
    <row r="120" spans="2:12" s="1" customFormat="1" ht="10.35" customHeight="1">
      <c r="B120" s="28"/>
      <c r="L120" s="28"/>
    </row>
    <row r="121" spans="2:20" s="10" customFormat="1" ht="29.25" customHeight="1">
      <c r="B121" s="108"/>
      <c r="C121" s="109" t="s">
        <v>109</v>
      </c>
      <c r="D121" s="110" t="s">
        <v>56</v>
      </c>
      <c r="E121" s="110" t="s">
        <v>52</v>
      </c>
      <c r="F121" s="110" t="s">
        <v>53</v>
      </c>
      <c r="G121" s="110" t="s">
        <v>110</v>
      </c>
      <c r="H121" s="110" t="s">
        <v>111</v>
      </c>
      <c r="I121" s="110" t="s">
        <v>112</v>
      </c>
      <c r="J121" s="111" t="s">
        <v>98</v>
      </c>
      <c r="K121" s="112" t="s">
        <v>113</v>
      </c>
      <c r="L121" s="108"/>
      <c r="M121" s="55" t="s">
        <v>1</v>
      </c>
      <c r="N121" s="56" t="s">
        <v>35</v>
      </c>
      <c r="O121" s="56" t="s">
        <v>114</v>
      </c>
      <c r="P121" s="56" t="s">
        <v>115</v>
      </c>
      <c r="Q121" s="56" t="s">
        <v>116</v>
      </c>
      <c r="R121" s="56" t="s">
        <v>117</v>
      </c>
      <c r="S121" s="56" t="s">
        <v>118</v>
      </c>
      <c r="T121" s="57" t="s">
        <v>119</v>
      </c>
    </row>
    <row r="122" spans="2:63" s="1" customFormat="1" ht="22.95" customHeight="1">
      <c r="B122" s="28"/>
      <c r="C122" s="60" t="s">
        <v>120</v>
      </c>
      <c r="J122" s="113">
        <f>BK122</f>
        <v>0</v>
      </c>
      <c r="L122" s="28"/>
      <c r="M122" s="58"/>
      <c r="N122" s="49"/>
      <c r="O122" s="49"/>
      <c r="P122" s="114">
        <f>P123+P151</f>
        <v>0.5940000000000001</v>
      </c>
      <c r="Q122" s="49"/>
      <c r="R122" s="114">
        <f>R123+R151</f>
        <v>0</v>
      </c>
      <c r="S122" s="49"/>
      <c r="T122" s="115">
        <f>T123+T151</f>
        <v>0</v>
      </c>
      <c r="AT122" s="16" t="s">
        <v>70</v>
      </c>
      <c r="AU122" s="16" t="s">
        <v>100</v>
      </c>
      <c r="BK122" s="116">
        <f>BK123+BK151</f>
        <v>0</v>
      </c>
    </row>
    <row r="123" spans="2:63" s="11" customFormat="1" ht="25.95" customHeight="1">
      <c r="B123" s="117"/>
      <c r="D123" s="118" t="s">
        <v>70</v>
      </c>
      <c r="E123" s="119" t="s">
        <v>121</v>
      </c>
      <c r="F123" s="119" t="s">
        <v>122</v>
      </c>
      <c r="J123" s="120">
        <f>BK123</f>
        <v>0</v>
      </c>
      <c r="L123" s="117"/>
      <c r="M123" s="121"/>
      <c r="P123" s="122">
        <f>P124+P147</f>
        <v>0.5940000000000001</v>
      </c>
      <c r="R123" s="122">
        <f>R124+R147</f>
        <v>0</v>
      </c>
      <c r="T123" s="123">
        <f>T124+T147</f>
        <v>0</v>
      </c>
      <c r="AR123" s="118" t="s">
        <v>77</v>
      </c>
      <c r="AT123" s="124" t="s">
        <v>70</v>
      </c>
      <c r="AU123" s="124" t="s">
        <v>71</v>
      </c>
      <c r="AY123" s="118" t="s">
        <v>123</v>
      </c>
      <c r="BK123" s="125">
        <f>BK124+BK147</f>
        <v>0</v>
      </c>
    </row>
    <row r="124" spans="2:63" s="11" customFormat="1" ht="22.95" customHeight="1">
      <c r="B124" s="117"/>
      <c r="D124" s="118" t="s">
        <v>70</v>
      </c>
      <c r="E124" s="126" t="s">
        <v>128</v>
      </c>
      <c r="F124" s="126" t="s">
        <v>129</v>
      </c>
      <c r="J124" s="127">
        <f>BK124</f>
        <v>0</v>
      </c>
      <c r="L124" s="117"/>
      <c r="M124" s="121"/>
      <c r="P124" s="122">
        <f>SUM(P125:P146)</f>
        <v>0.14</v>
      </c>
      <c r="R124" s="122">
        <f>SUM(R125:R146)</f>
        <v>0</v>
      </c>
      <c r="T124" s="123">
        <f>SUM(T125:T146)</f>
        <v>0</v>
      </c>
      <c r="AR124" s="118" t="s">
        <v>77</v>
      </c>
      <c r="AT124" s="124" t="s">
        <v>70</v>
      </c>
      <c r="AU124" s="124" t="s">
        <v>77</v>
      </c>
      <c r="AY124" s="118" t="s">
        <v>123</v>
      </c>
      <c r="BK124" s="125">
        <f>SUM(BK125:BK146)</f>
        <v>0</v>
      </c>
    </row>
    <row r="125" spans="2:65" s="1" customFormat="1" ht="16.5" customHeight="1">
      <c r="B125" s="128"/>
      <c r="C125" s="129" t="s">
        <v>77</v>
      </c>
      <c r="D125" s="129" t="s">
        <v>125</v>
      </c>
      <c r="E125" s="130" t="s">
        <v>266</v>
      </c>
      <c r="F125" s="131" t="s">
        <v>267</v>
      </c>
      <c r="G125" s="132" t="s">
        <v>268</v>
      </c>
      <c r="H125" s="133">
        <v>1</v>
      </c>
      <c r="I125" s="134"/>
      <c r="J125" s="134">
        <f>ROUND(I125*H125,2)</f>
        <v>0</v>
      </c>
      <c r="K125" s="135"/>
      <c r="L125" s="28"/>
      <c r="M125" s="136" t="s">
        <v>1</v>
      </c>
      <c r="N125" s="137" t="s">
        <v>36</v>
      </c>
      <c r="O125" s="138">
        <v>0</v>
      </c>
      <c r="P125" s="138">
        <f>O125*H125</f>
        <v>0</v>
      </c>
      <c r="Q125" s="138">
        <v>0</v>
      </c>
      <c r="R125" s="138">
        <f>Q125*H125</f>
        <v>0</v>
      </c>
      <c r="S125" s="138">
        <v>0</v>
      </c>
      <c r="T125" s="139">
        <f>S125*H125</f>
        <v>0</v>
      </c>
      <c r="AR125" s="140" t="s">
        <v>127</v>
      </c>
      <c r="AT125" s="140" t="s">
        <v>125</v>
      </c>
      <c r="AU125" s="140" t="s">
        <v>78</v>
      </c>
      <c r="AY125" s="16" t="s">
        <v>123</v>
      </c>
      <c r="BE125" s="141">
        <f>IF(N125="základní",J125,0)</f>
        <v>0</v>
      </c>
      <c r="BF125" s="141">
        <f>IF(N125="snížená",J125,0)</f>
        <v>0</v>
      </c>
      <c r="BG125" s="141">
        <f>IF(N125="zákl. přenesená",J125,0)</f>
        <v>0</v>
      </c>
      <c r="BH125" s="141">
        <f>IF(N125="sníž. přenesená",J125,0)</f>
        <v>0</v>
      </c>
      <c r="BI125" s="141">
        <f>IF(N125="nulová",J125,0)</f>
        <v>0</v>
      </c>
      <c r="BJ125" s="16" t="s">
        <v>77</v>
      </c>
      <c r="BK125" s="141">
        <f>ROUND(I125*H125,2)</f>
        <v>0</v>
      </c>
      <c r="BL125" s="16" t="s">
        <v>127</v>
      </c>
      <c r="BM125" s="140" t="s">
        <v>269</v>
      </c>
    </row>
    <row r="126" spans="2:47" s="1" customFormat="1" ht="28.8">
      <c r="B126" s="28"/>
      <c r="D126" s="142" t="s">
        <v>130</v>
      </c>
      <c r="F126" s="143" t="s">
        <v>270</v>
      </c>
      <c r="L126" s="28"/>
      <c r="M126" s="144"/>
      <c r="T126" s="52"/>
      <c r="AT126" s="16" t="s">
        <v>130</v>
      </c>
      <c r="AU126" s="16" t="s">
        <v>78</v>
      </c>
    </row>
    <row r="127" spans="2:65" s="1" customFormat="1" ht="16.5" customHeight="1">
      <c r="B127" s="128"/>
      <c r="C127" s="129" t="s">
        <v>78</v>
      </c>
      <c r="D127" s="129" t="s">
        <v>125</v>
      </c>
      <c r="E127" s="130" t="s">
        <v>271</v>
      </c>
      <c r="F127" s="131" t="s">
        <v>272</v>
      </c>
      <c r="G127" s="132" t="s">
        <v>268</v>
      </c>
      <c r="H127" s="133">
        <v>1</v>
      </c>
      <c r="I127" s="134"/>
      <c r="J127" s="134">
        <f>ROUND(I127*H127,2)</f>
        <v>0</v>
      </c>
      <c r="K127" s="135"/>
      <c r="L127" s="28"/>
      <c r="M127" s="136" t="s">
        <v>1</v>
      </c>
      <c r="N127" s="137" t="s">
        <v>36</v>
      </c>
      <c r="O127" s="138">
        <v>0</v>
      </c>
      <c r="P127" s="138">
        <f>O127*H127</f>
        <v>0</v>
      </c>
      <c r="Q127" s="138">
        <v>0</v>
      </c>
      <c r="R127" s="138">
        <f>Q127*H127</f>
        <v>0</v>
      </c>
      <c r="S127" s="138">
        <v>0</v>
      </c>
      <c r="T127" s="139">
        <f>S127*H127</f>
        <v>0</v>
      </c>
      <c r="AR127" s="140" t="s">
        <v>127</v>
      </c>
      <c r="AT127" s="140" t="s">
        <v>125</v>
      </c>
      <c r="AU127" s="140" t="s">
        <v>78</v>
      </c>
      <c r="AY127" s="16" t="s">
        <v>123</v>
      </c>
      <c r="BE127" s="141">
        <f>IF(N127="základní",J127,0)</f>
        <v>0</v>
      </c>
      <c r="BF127" s="141">
        <f>IF(N127="snížená",J127,0)</f>
        <v>0</v>
      </c>
      <c r="BG127" s="141">
        <f>IF(N127="zákl. přenesená",J127,0)</f>
        <v>0</v>
      </c>
      <c r="BH127" s="141">
        <f>IF(N127="sníž. přenesená",J127,0)</f>
        <v>0</v>
      </c>
      <c r="BI127" s="141">
        <f>IF(N127="nulová",J127,0)</f>
        <v>0</v>
      </c>
      <c r="BJ127" s="16" t="s">
        <v>77</v>
      </c>
      <c r="BK127" s="141">
        <f>ROUND(I127*H127,2)</f>
        <v>0</v>
      </c>
      <c r="BL127" s="16" t="s">
        <v>127</v>
      </c>
      <c r="BM127" s="140" t="s">
        <v>273</v>
      </c>
    </row>
    <row r="128" spans="2:47" s="1" customFormat="1" ht="38.4">
      <c r="B128" s="28"/>
      <c r="D128" s="142" t="s">
        <v>130</v>
      </c>
      <c r="F128" s="143" t="s">
        <v>274</v>
      </c>
      <c r="L128" s="28"/>
      <c r="M128" s="144"/>
      <c r="T128" s="52"/>
      <c r="AT128" s="16" t="s">
        <v>130</v>
      </c>
      <c r="AU128" s="16" t="s">
        <v>78</v>
      </c>
    </row>
    <row r="129" spans="2:65" s="1" customFormat="1" ht="16.5" customHeight="1">
      <c r="B129" s="128"/>
      <c r="C129" s="129">
        <v>3</v>
      </c>
      <c r="D129" s="129" t="s">
        <v>125</v>
      </c>
      <c r="E129" s="130" t="s">
        <v>275</v>
      </c>
      <c r="F129" s="131" t="s">
        <v>276</v>
      </c>
      <c r="G129" s="132" t="s">
        <v>208</v>
      </c>
      <c r="H129" s="133">
        <v>15</v>
      </c>
      <c r="I129" s="134"/>
      <c r="J129" s="134">
        <f>ROUND(I129*H129,2)</f>
        <v>0</v>
      </c>
      <c r="K129" s="135"/>
      <c r="L129" s="28"/>
      <c r="M129" s="136" t="s">
        <v>1</v>
      </c>
      <c r="N129" s="137" t="s">
        <v>36</v>
      </c>
      <c r="O129" s="138">
        <v>0</v>
      </c>
      <c r="P129" s="138">
        <f>O129*H129</f>
        <v>0</v>
      </c>
      <c r="Q129" s="138">
        <v>0</v>
      </c>
      <c r="R129" s="138">
        <f>Q129*H129</f>
        <v>0</v>
      </c>
      <c r="S129" s="138">
        <v>0</v>
      </c>
      <c r="T129" s="139">
        <f>S129*H129</f>
        <v>0</v>
      </c>
      <c r="AR129" s="140" t="s">
        <v>127</v>
      </c>
      <c r="AT129" s="140" t="s">
        <v>125</v>
      </c>
      <c r="AU129" s="140" t="s">
        <v>78</v>
      </c>
      <c r="AY129" s="16" t="s">
        <v>123</v>
      </c>
      <c r="BE129" s="141">
        <f>IF(N129="základní",J129,0)</f>
        <v>0</v>
      </c>
      <c r="BF129" s="141">
        <f>IF(N129="snížená",J129,0)</f>
        <v>0</v>
      </c>
      <c r="BG129" s="141">
        <f>IF(N129="zákl. přenesená",J129,0)</f>
        <v>0</v>
      </c>
      <c r="BH129" s="141">
        <f>IF(N129="sníž. přenesená",J129,0)</f>
        <v>0</v>
      </c>
      <c r="BI129" s="141">
        <f>IF(N129="nulová",J129,0)</f>
        <v>0</v>
      </c>
      <c r="BJ129" s="16" t="s">
        <v>77</v>
      </c>
      <c r="BK129" s="141">
        <f>ROUND(I129*H129,2)</f>
        <v>0</v>
      </c>
      <c r="BL129" s="16" t="s">
        <v>127</v>
      </c>
      <c r="BM129" s="140" t="s">
        <v>277</v>
      </c>
    </row>
    <row r="130" spans="2:47" s="1" customFormat="1" ht="28.8">
      <c r="B130" s="28"/>
      <c r="D130" s="142" t="s">
        <v>130</v>
      </c>
      <c r="F130" s="143" t="s">
        <v>209</v>
      </c>
      <c r="L130" s="28"/>
      <c r="M130" s="144"/>
      <c r="T130" s="52"/>
      <c r="AT130" s="16" t="s">
        <v>130</v>
      </c>
      <c r="AU130" s="16" t="s">
        <v>78</v>
      </c>
    </row>
    <row r="131" spans="2:65" s="1" customFormat="1" ht="16.5" customHeight="1">
      <c r="B131" s="128"/>
      <c r="C131" s="129">
        <v>4</v>
      </c>
      <c r="D131" s="129" t="s">
        <v>125</v>
      </c>
      <c r="E131" s="130" t="s">
        <v>233</v>
      </c>
      <c r="F131" s="131" t="s">
        <v>234</v>
      </c>
      <c r="G131" s="132" t="s">
        <v>187</v>
      </c>
      <c r="H131" s="133">
        <v>1</v>
      </c>
      <c r="I131" s="134"/>
      <c r="J131" s="134">
        <f>ROUND(I131*H131,2)</f>
        <v>0</v>
      </c>
      <c r="K131" s="135"/>
      <c r="L131" s="28"/>
      <c r="M131" s="136" t="s">
        <v>1</v>
      </c>
      <c r="N131" s="137" t="s">
        <v>36</v>
      </c>
      <c r="O131" s="138">
        <v>0.14</v>
      </c>
      <c r="P131" s="138">
        <f>O131*H131</f>
        <v>0.14</v>
      </c>
      <c r="Q131" s="138">
        <v>0</v>
      </c>
      <c r="R131" s="138">
        <f>Q131*H131</f>
        <v>0</v>
      </c>
      <c r="S131" s="138">
        <v>0</v>
      </c>
      <c r="T131" s="139">
        <f>S131*H131</f>
        <v>0</v>
      </c>
      <c r="AR131" s="140" t="s">
        <v>127</v>
      </c>
      <c r="AT131" s="140" t="s">
        <v>125</v>
      </c>
      <c r="AU131" s="140" t="s">
        <v>78</v>
      </c>
      <c r="AY131" s="16" t="s">
        <v>123</v>
      </c>
      <c r="BE131" s="141">
        <f>IF(N131="základní",J131,0)</f>
        <v>0</v>
      </c>
      <c r="BF131" s="141">
        <f>IF(N131="snížená",J131,0)</f>
        <v>0</v>
      </c>
      <c r="BG131" s="141">
        <f>IF(N131="zákl. přenesená",J131,0)</f>
        <v>0</v>
      </c>
      <c r="BH131" s="141">
        <f>IF(N131="sníž. přenesená",J131,0)</f>
        <v>0</v>
      </c>
      <c r="BI131" s="141">
        <f>IF(N131="nulová",J131,0)</f>
        <v>0</v>
      </c>
      <c r="BJ131" s="16" t="s">
        <v>77</v>
      </c>
      <c r="BK131" s="141">
        <f>ROUND(I131*H131,2)</f>
        <v>0</v>
      </c>
      <c r="BL131" s="16" t="s">
        <v>127</v>
      </c>
      <c r="BM131" s="140" t="s">
        <v>278</v>
      </c>
    </row>
    <row r="132" spans="2:65" s="1" customFormat="1" ht="24.15" customHeight="1">
      <c r="B132" s="128"/>
      <c r="C132" s="129">
        <v>5</v>
      </c>
      <c r="D132" s="129" t="s">
        <v>125</v>
      </c>
      <c r="E132" s="130" t="s">
        <v>146</v>
      </c>
      <c r="F132" s="131" t="s">
        <v>147</v>
      </c>
      <c r="G132" s="132" t="s">
        <v>133</v>
      </c>
      <c r="H132" s="133">
        <v>6.88</v>
      </c>
      <c r="I132" s="134"/>
      <c r="J132" s="134">
        <f>ROUND(I132*H132,2)</f>
        <v>0</v>
      </c>
      <c r="K132" s="135"/>
      <c r="L132" s="28"/>
      <c r="M132" s="136" t="s">
        <v>1</v>
      </c>
      <c r="N132" s="137" t="s">
        <v>36</v>
      </c>
      <c r="O132" s="138">
        <v>0</v>
      </c>
      <c r="P132" s="138">
        <f>O132*H132</f>
        <v>0</v>
      </c>
      <c r="Q132" s="138">
        <v>0</v>
      </c>
      <c r="R132" s="138">
        <f>Q132*H132</f>
        <v>0</v>
      </c>
      <c r="S132" s="138">
        <v>0</v>
      </c>
      <c r="T132" s="139">
        <f>S132*H132</f>
        <v>0</v>
      </c>
      <c r="AR132" s="140" t="s">
        <v>127</v>
      </c>
      <c r="AT132" s="140" t="s">
        <v>125</v>
      </c>
      <c r="AU132" s="140" t="s">
        <v>78</v>
      </c>
      <c r="AY132" s="16" t="s">
        <v>123</v>
      </c>
      <c r="BE132" s="141">
        <f>IF(N132="základní",J132,0)</f>
        <v>0</v>
      </c>
      <c r="BF132" s="141">
        <f>IF(N132="snížená",J132,0)</f>
        <v>0</v>
      </c>
      <c r="BG132" s="141">
        <f>IF(N132="zákl. přenesená",J132,0)</f>
        <v>0</v>
      </c>
      <c r="BH132" s="141">
        <f>IF(N132="sníž. přenesená",J132,0)</f>
        <v>0</v>
      </c>
      <c r="BI132" s="141">
        <f>IF(N132="nulová",J132,0)</f>
        <v>0</v>
      </c>
      <c r="BJ132" s="16" t="s">
        <v>77</v>
      </c>
      <c r="BK132" s="141">
        <f>ROUND(I132*H132,2)</f>
        <v>0</v>
      </c>
      <c r="BL132" s="16" t="s">
        <v>127</v>
      </c>
      <c r="BM132" s="140" t="s">
        <v>279</v>
      </c>
    </row>
    <row r="133" spans="2:51" s="12" customFormat="1" ht="12">
      <c r="B133" s="145"/>
      <c r="D133" s="142" t="s">
        <v>134</v>
      </c>
      <c r="E133" s="146" t="s">
        <v>1</v>
      </c>
      <c r="F133" s="147" t="s">
        <v>280</v>
      </c>
      <c r="H133" s="146" t="s">
        <v>1</v>
      </c>
      <c r="L133" s="145"/>
      <c r="M133" s="148"/>
      <c r="T133" s="149"/>
      <c r="AT133" s="146" t="s">
        <v>134</v>
      </c>
      <c r="AU133" s="146" t="s">
        <v>78</v>
      </c>
      <c r="AV133" s="12" t="s">
        <v>77</v>
      </c>
      <c r="AW133" s="12" t="s">
        <v>27</v>
      </c>
      <c r="AX133" s="12" t="s">
        <v>71</v>
      </c>
      <c r="AY133" s="146" t="s">
        <v>123</v>
      </c>
    </row>
    <row r="134" spans="2:51" s="13" customFormat="1" ht="12">
      <c r="B134" s="150"/>
      <c r="D134" s="142" t="s">
        <v>134</v>
      </c>
      <c r="E134" s="151" t="s">
        <v>1</v>
      </c>
      <c r="F134" s="152" t="s">
        <v>281</v>
      </c>
      <c r="H134" s="153">
        <v>6.88</v>
      </c>
      <c r="L134" s="150"/>
      <c r="M134" s="154"/>
      <c r="T134" s="155"/>
      <c r="AT134" s="151" t="s">
        <v>134</v>
      </c>
      <c r="AU134" s="151" t="s">
        <v>78</v>
      </c>
      <c r="AV134" s="13" t="s">
        <v>78</v>
      </c>
      <c r="AW134" s="13" t="s">
        <v>27</v>
      </c>
      <c r="AX134" s="13" t="s">
        <v>71</v>
      </c>
      <c r="AY134" s="151" t="s">
        <v>123</v>
      </c>
    </row>
    <row r="135" spans="2:51" s="14" customFormat="1" ht="12">
      <c r="B135" s="156"/>
      <c r="D135" s="142" t="s">
        <v>134</v>
      </c>
      <c r="E135" s="157" t="s">
        <v>1</v>
      </c>
      <c r="F135" s="158" t="s">
        <v>137</v>
      </c>
      <c r="H135" s="159">
        <v>6.88</v>
      </c>
      <c r="L135" s="156"/>
      <c r="M135" s="160"/>
      <c r="T135" s="161"/>
      <c r="AT135" s="157" t="s">
        <v>134</v>
      </c>
      <c r="AU135" s="157" t="s">
        <v>78</v>
      </c>
      <c r="AV135" s="14" t="s">
        <v>127</v>
      </c>
      <c r="AW135" s="14" t="s">
        <v>27</v>
      </c>
      <c r="AX135" s="14" t="s">
        <v>77</v>
      </c>
      <c r="AY135" s="157" t="s">
        <v>123</v>
      </c>
    </row>
    <row r="136" spans="2:65" s="1" customFormat="1" ht="24.15" customHeight="1">
      <c r="B136" s="128"/>
      <c r="C136" s="129">
        <v>6</v>
      </c>
      <c r="D136" s="129" t="s">
        <v>125</v>
      </c>
      <c r="E136" s="130" t="s">
        <v>149</v>
      </c>
      <c r="F136" s="131" t="s">
        <v>150</v>
      </c>
      <c r="G136" s="132" t="s">
        <v>133</v>
      </c>
      <c r="H136" s="133">
        <v>6.88</v>
      </c>
      <c r="I136" s="134"/>
      <c r="J136" s="134">
        <f aca="true" t="shared" si="0" ref="J136:J146">ROUND(I136*H136,2)</f>
        <v>0</v>
      </c>
      <c r="K136" s="135"/>
      <c r="L136" s="28"/>
      <c r="M136" s="136" t="s">
        <v>1</v>
      </c>
      <c r="N136" s="137" t="s">
        <v>36</v>
      </c>
      <c r="O136" s="138">
        <v>0</v>
      </c>
      <c r="P136" s="138">
        <f aca="true" t="shared" si="1" ref="P136:P146">O136*H136</f>
        <v>0</v>
      </c>
      <c r="Q136" s="138">
        <v>0</v>
      </c>
      <c r="R136" s="138">
        <f aca="true" t="shared" si="2" ref="R136:R146">Q136*H136</f>
        <v>0</v>
      </c>
      <c r="S136" s="138">
        <v>0</v>
      </c>
      <c r="T136" s="139">
        <f aca="true" t="shared" si="3" ref="T136:T146">S136*H136</f>
        <v>0</v>
      </c>
      <c r="AR136" s="140" t="s">
        <v>127</v>
      </c>
      <c r="AT136" s="140" t="s">
        <v>125</v>
      </c>
      <c r="AU136" s="140" t="s">
        <v>78</v>
      </c>
      <c r="AY136" s="16" t="s">
        <v>123</v>
      </c>
      <c r="BE136" s="141">
        <f aca="true" t="shared" si="4" ref="BE136:BE146">IF(N136="základní",J136,0)</f>
        <v>0</v>
      </c>
      <c r="BF136" s="141">
        <f aca="true" t="shared" si="5" ref="BF136:BF146">IF(N136="snížená",J136,0)</f>
        <v>0</v>
      </c>
      <c r="BG136" s="141">
        <f aca="true" t="shared" si="6" ref="BG136:BG146">IF(N136="zákl. přenesená",J136,0)</f>
        <v>0</v>
      </c>
      <c r="BH136" s="141">
        <f aca="true" t="shared" si="7" ref="BH136:BH146">IF(N136="sníž. přenesená",J136,0)</f>
        <v>0</v>
      </c>
      <c r="BI136" s="141">
        <f aca="true" t="shared" si="8" ref="BI136:BI146">IF(N136="nulová",J136,0)</f>
        <v>0</v>
      </c>
      <c r="BJ136" s="16" t="s">
        <v>77</v>
      </c>
      <c r="BK136" s="141">
        <f aca="true" t="shared" si="9" ref="BK136:BK146">ROUND(I136*H136,2)</f>
        <v>0</v>
      </c>
      <c r="BL136" s="16" t="s">
        <v>127</v>
      </c>
      <c r="BM136" s="140" t="s">
        <v>282</v>
      </c>
    </row>
    <row r="137" spans="2:65" s="1" customFormat="1" ht="21.75" customHeight="1">
      <c r="B137" s="128"/>
      <c r="C137" s="129">
        <v>7</v>
      </c>
      <c r="D137" s="129" t="s">
        <v>125</v>
      </c>
      <c r="E137" s="130" t="s">
        <v>235</v>
      </c>
      <c r="F137" s="131" t="s">
        <v>236</v>
      </c>
      <c r="G137" s="132" t="s">
        <v>126</v>
      </c>
      <c r="H137" s="133">
        <v>45</v>
      </c>
      <c r="I137" s="134"/>
      <c r="J137" s="134">
        <f t="shared" si="0"/>
        <v>0</v>
      </c>
      <c r="K137" s="135"/>
      <c r="L137" s="28"/>
      <c r="M137" s="136" t="s">
        <v>1</v>
      </c>
      <c r="N137" s="137" t="s">
        <v>36</v>
      </c>
      <c r="O137" s="138">
        <v>0</v>
      </c>
      <c r="P137" s="138">
        <f t="shared" si="1"/>
        <v>0</v>
      </c>
      <c r="Q137" s="138">
        <v>0</v>
      </c>
      <c r="R137" s="138">
        <f t="shared" si="2"/>
        <v>0</v>
      </c>
      <c r="S137" s="138">
        <v>0</v>
      </c>
      <c r="T137" s="139">
        <f t="shared" si="3"/>
        <v>0</v>
      </c>
      <c r="AR137" s="140" t="s">
        <v>127</v>
      </c>
      <c r="AT137" s="140" t="s">
        <v>125</v>
      </c>
      <c r="AU137" s="140" t="s">
        <v>78</v>
      </c>
      <c r="AY137" s="16" t="s">
        <v>123</v>
      </c>
      <c r="BE137" s="141">
        <f t="shared" si="4"/>
        <v>0</v>
      </c>
      <c r="BF137" s="141">
        <f t="shared" si="5"/>
        <v>0</v>
      </c>
      <c r="BG137" s="141">
        <f t="shared" si="6"/>
        <v>0</v>
      </c>
      <c r="BH137" s="141">
        <f t="shared" si="7"/>
        <v>0</v>
      </c>
      <c r="BI137" s="141">
        <f t="shared" si="8"/>
        <v>0</v>
      </c>
      <c r="BJ137" s="16" t="s">
        <v>77</v>
      </c>
      <c r="BK137" s="141">
        <f t="shared" si="9"/>
        <v>0</v>
      </c>
      <c r="BL137" s="16" t="s">
        <v>127</v>
      </c>
      <c r="BM137" s="140" t="s">
        <v>78</v>
      </c>
    </row>
    <row r="138" spans="2:65" s="1" customFormat="1" ht="24.15" customHeight="1">
      <c r="B138" s="128"/>
      <c r="C138" s="129">
        <v>8</v>
      </c>
      <c r="D138" s="129" t="s">
        <v>125</v>
      </c>
      <c r="E138" s="130" t="s">
        <v>237</v>
      </c>
      <c r="F138" s="131" t="s">
        <v>238</v>
      </c>
      <c r="G138" s="132" t="s">
        <v>126</v>
      </c>
      <c r="H138" s="133">
        <v>45</v>
      </c>
      <c r="I138" s="134"/>
      <c r="J138" s="134">
        <f t="shared" si="0"/>
        <v>0</v>
      </c>
      <c r="K138" s="135"/>
      <c r="L138" s="28"/>
      <c r="M138" s="136" t="s">
        <v>1</v>
      </c>
      <c r="N138" s="137" t="s">
        <v>36</v>
      </c>
      <c r="O138" s="138">
        <v>0</v>
      </c>
      <c r="P138" s="138">
        <f t="shared" si="1"/>
        <v>0</v>
      </c>
      <c r="Q138" s="138">
        <v>0</v>
      </c>
      <c r="R138" s="138">
        <f t="shared" si="2"/>
        <v>0</v>
      </c>
      <c r="S138" s="138">
        <v>0</v>
      </c>
      <c r="T138" s="139">
        <f t="shared" si="3"/>
        <v>0</v>
      </c>
      <c r="AR138" s="140" t="s">
        <v>127</v>
      </c>
      <c r="AT138" s="140" t="s">
        <v>125</v>
      </c>
      <c r="AU138" s="140" t="s">
        <v>78</v>
      </c>
      <c r="AY138" s="16" t="s">
        <v>123</v>
      </c>
      <c r="BE138" s="141">
        <f t="shared" si="4"/>
        <v>0</v>
      </c>
      <c r="BF138" s="141">
        <f t="shared" si="5"/>
        <v>0</v>
      </c>
      <c r="BG138" s="141">
        <f t="shared" si="6"/>
        <v>0</v>
      </c>
      <c r="BH138" s="141">
        <f t="shared" si="7"/>
        <v>0</v>
      </c>
      <c r="BI138" s="141">
        <f t="shared" si="8"/>
        <v>0</v>
      </c>
      <c r="BJ138" s="16" t="s">
        <v>77</v>
      </c>
      <c r="BK138" s="141">
        <f t="shared" si="9"/>
        <v>0</v>
      </c>
      <c r="BL138" s="16" t="s">
        <v>127</v>
      </c>
      <c r="BM138" s="140" t="s">
        <v>127</v>
      </c>
    </row>
    <row r="139" spans="2:65" s="1" customFormat="1" ht="37.95" customHeight="1">
      <c r="B139" s="128"/>
      <c r="C139" s="129">
        <v>9</v>
      </c>
      <c r="D139" s="129" t="s">
        <v>125</v>
      </c>
      <c r="E139" s="130" t="s">
        <v>239</v>
      </c>
      <c r="F139" s="131" t="s">
        <v>240</v>
      </c>
      <c r="G139" s="132" t="s">
        <v>133</v>
      </c>
      <c r="H139" s="133">
        <v>17.5</v>
      </c>
      <c r="I139" s="134"/>
      <c r="J139" s="134">
        <f t="shared" si="0"/>
        <v>0</v>
      </c>
      <c r="K139" s="135"/>
      <c r="L139" s="28"/>
      <c r="M139" s="136" t="s">
        <v>1</v>
      </c>
      <c r="N139" s="137" t="s">
        <v>36</v>
      </c>
      <c r="O139" s="138">
        <v>0</v>
      </c>
      <c r="P139" s="138">
        <f t="shared" si="1"/>
        <v>0</v>
      </c>
      <c r="Q139" s="138">
        <v>0</v>
      </c>
      <c r="R139" s="138">
        <f t="shared" si="2"/>
        <v>0</v>
      </c>
      <c r="S139" s="138">
        <v>0</v>
      </c>
      <c r="T139" s="139">
        <f t="shared" si="3"/>
        <v>0</v>
      </c>
      <c r="AR139" s="140" t="s">
        <v>127</v>
      </c>
      <c r="AT139" s="140" t="s">
        <v>125</v>
      </c>
      <c r="AU139" s="140" t="s">
        <v>78</v>
      </c>
      <c r="AY139" s="16" t="s">
        <v>123</v>
      </c>
      <c r="BE139" s="141">
        <f t="shared" si="4"/>
        <v>0</v>
      </c>
      <c r="BF139" s="141">
        <f t="shared" si="5"/>
        <v>0</v>
      </c>
      <c r="BG139" s="141">
        <f t="shared" si="6"/>
        <v>0</v>
      </c>
      <c r="BH139" s="141">
        <f t="shared" si="7"/>
        <v>0</v>
      </c>
      <c r="BI139" s="141">
        <f t="shared" si="8"/>
        <v>0</v>
      </c>
      <c r="BJ139" s="16" t="s">
        <v>77</v>
      </c>
      <c r="BK139" s="141">
        <f t="shared" si="9"/>
        <v>0</v>
      </c>
      <c r="BL139" s="16" t="s">
        <v>127</v>
      </c>
      <c r="BM139" s="140" t="s">
        <v>140</v>
      </c>
    </row>
    <row r="140" spans="2:65" s="1" customFormat="1" ht="33" customHeight="1">
      <c r="B140" s="128"/>
      <c r="C140" s="129">
        <v>10</v>
      </c>
      <c r="D140" s="129" t="s">
        <v>125</v>
      </c>
      <c r="E140" s="130" t="s">
        <v>241</v>
      </c>
      <c r="F140" s="131" t="s">
        <v>242</v>
      </c>
      <c r="G140" s="132" t="s">
        <v>133</v>
      </c>
      <c r="H140" s="133">
        <v>17.5</v>
      </c>
      <c r="I140" s="134"/>
      <c r="J140" s="134">
        <f t="shared" si="0"/>
        <v>0</v>
      </c>
      <c r="K140" s="135"/>
      <c r="L140" s="28"/>
      <c r="M140" s="136" t="s">
        <v>1</v>
      </c>
      <c r="N140" s="137" t="s">
        <v>36</v>
      </c>
      <c r="O140" s="138">
        <v>0</v>
      </c>
      <c r="P140" s="138">
        <f t="shared" si="1"/>
        <v>0</v>
      </c>
      <c r="Q140" s="138">
        <v>0</v>
      </c>
      <c r="R140" s="138">
        <f t="shared" si="2"/>
        <v>0</v>
      </c>
      <c r="S140" s="138">
        <v>0</v>
      </c>
      <c r="T140" s="139">
        <f t="shared" si="3"/>
        <v>0</v>
      </c>
      <c r="AR140" s="140" t="s">
        <v>127</v>
      </c>
      <c r="AT140" s="140" t="s">
        <v>125</v>
      </c>
      <c r="AU140" s="140" t="s">
        <v>78</v>
      </c>
      <c r="AY140" s="16" t="s">
        <v>123</v>
      </c>
      <c r="BE140" s="141">
        <f t="shared" si="4"/>
        <v>0</v>
      </c>
      <c r="BF140" s="141">
        <f t="shared" si="5"/>
        <v>0</v>
      </c>
      <c r="BG140" s="141">
        <f t="shared" si="6"/>
        <v>0</v>
      </c>
      <c r="BH140" s="141">
        <f t="shared" si="7"/>
        <v>0</v>
      </c>
      <c r="BI140" s="141">
        <f t="shared" si="8"/>
        <v>0</v>
      </c>
      <c r="BJ140" s="16" t="s">
        <v>77</v>
      </c>
      <c r="BK140" s="141">
        <f t="shared" si="9"/>
        <v>0</v>
      </c>
      <c r="BL140" s="16" t="s">
        <v>127</v>
      </c>
      <c r="BM140" s="140" t="s">
        <v>145</v>
      </c>
    </row>
    <row r="141" spans="2:65" s="1" customFormat="1" ht="37.95" customHeight="1">
      <c r="B141" s="128"/>
      <c r="C141" s="129">
        <v>11</v>
      </c>
      <c r="D141" s="129" t="s">
        <v>125</v>
      </c>
      <c r="E141" s="130" t="s">
        <v>243</v>
      </c>
      <c r="F141" s="131" t="s">
        <v>244</v>
      </c>
      <c r="G141" s="132" t="s">
        <v>133</v>
      </c>
      <c r="H141" s="133">
        <v>17.5</v>
      </c>
      <c r="I141" s="134"/>
      <c r="J141" s="134">
        <f t="shared" si="0"/>
        <v>0</v>
      </c>
      <c r="K141" s="135"/>
      <c r="L141" s="28"/>
      <c r="M141" s="136" t="s">
        <v>1</v>
      </c>
      <c r="N141" s="137" t="s">
        <v>36</v>
      </c>
      <c r="O141" s="138">
        <v>0</v>
      </c>
      <c r="P141" s="138">
        <f t="shared" si="1"/>
        <v>0</v>
      </c>
      <c r="Q141" s="138">
        <v>0</v>
      </c>
      <c r="R141" s="138">
        <f t="shared" si="2"/>
        <v>0</v>
      </c>
      <c r="S141" s="138">
        <v>0</v>
      </c>
      <c r="T141" s="139">
        <f t="shared" si="3"/>
        <v>0</v>
      </c>
      <c r="AR141" s="140" t="s">
        <v>127</v>
      </c>
      <c r="AT141" s="140" t="s">
        <v>125</v>
      </c>
      <c r="AU141" s="140" t="s">
        <v>78</v>
      </c>
      <c r="AY141" s="16" t="s">
        <v>123</v>
      </c>
      <c r="BE141" s="141">
        <f t="shared" si="4"/>
        <v>0</v>
      </c>
      <c r="BF141" s="141">
        <f t="shared" si="5"/>
        <v>0</v>
      </c>
      <c r="BG141" s="141">
        <f t="shared" si="6"/>
        <v>0</v>
      </c>
      <c r="BH141" s="141">
        <f t="shared" si="7"/>
        <v>0</v>
      </c>
      <c r="BI141" s="141">
        <f t="shared" si="8"/>
        <v>0</v>
      </c>
      <c r="BJ141" s="16" t="s">
        <v>77</v>
      </c>
      <c r="BK141" s="141">
        <f t="shared" si="9"/>
        <v>0</v>
      </c>
      <c r="BL141" s="16" t="s">
        <v>127</v>
      </c>
      <c r="BM141" s="140" t="s">
        <v>148</v>
      </c>
    </row>
    <row r="142" spans="2:65" s="1" customFormat="1" ht="37.95" customHeight="1">
      <c r="B142" s="128"/>
      <c r="C142" s="129">
        <v>12</v>
      </c>
      <c r="D142" s="129" t="s">
        <v>125</v>
      </c>
      <c r="E142" s="130" t="s">
        <v>245</v>
      </c>
      <c r="F142" s="131" t="s">
        <v>246</v>
      </c>
      <c r="G142" s="132" t="s">
        <v>133</v>
      </c>
      <c r="H142" s="133">
        <v>17.5</v>
      </c>
      <c r="I142" s="134"/>
      <c r="J142" s="134">
        <f t="shared" si="0"/>
        <v>0</v>
      </c>
      <c r="K142" s="135"/>
      <c r="L142" s="28"/>
      <c r="M142" s="136" t="s">
        <v>1</v>
      </c>
      <c r="N142" s="137" t="s">
        <v>36</v>
      </c>
      <c r="O142" s="138">
        <v>0</v>
      </c>
      <c r="P142" s="138">
        <f t="shared" si="1"/>
        <v>0</v>
      </c>
      <c r="Q142" s="138">
        <v>0</v>
      </c>
      <c r="R142" s="138">
        <f t="shared" si="2"/>
        <v>0</v>
      </c>
      <c r="S142" s="138">
        <v>0</v>
      </c>
      <c r="T142" s="139">
        <f t="shared" si="3"/>
        <v>0</v>
      </c>
      <c r="AR142" s="140" t="s">
        <v>127</v>
      </c>
      <c r="AT142" s="140" t="s">
        <v>125</v>
      </c>
      <c r="AU142" s="140" t="s">
        <v>78</v>
      </c>
      <c r="AY142" s="16" t="s">
        <v>123</v>
      </c>
      <c r="BE142" s="141">
        <f t="shared" si="4"/>
        <v>0</v>
      </c>
      <c r="BF142" s="141">
        <f t="shared" si="5"/>
        <v>0</v>
      </c>
      <c r="BG142" s="141">
        <f t="shared" si="6"/>
        <v>0</v>
      </c>
      <c r="BH142" s="141">
        <f t="shared" si="7"/>
        <v>0</v>
      </c>
      <c r="BI142" s="141">
        <f t="shared" si="8"/>
        <v>0</v>
      </c>
      <c r="BJ142" s="16" t="s">
        <v>77</v>
      </c>
      <c r="BK142" s="141">
        <f t="shared" si="9"/>
        <v>0</v>
      </c>
      <c r="BL142" s="16" t="s">
        <v>127</v>
      </c>
      <c r="BM142" s="140" t="s">
        <v>151</v>
      </c>
    </row>
    <row r="143" spans="2:65" s="1" customFormat="1" ht="24.15" customHeight="1">
      <c r="B143" s="128"/>
      <c r="C143" s="129">
        <v>13</v>
      </c>
      <c r="D143" s="129" t="s">
        <v>125</v>
      </c>
      <c r="E143" s="130" t="s">
        <v>247</v>
      </c>
      <c r="F143" s="131" t="s">
        <v>248</v>
      </c>
      <c r="G143" s="132" t="s">
        <v>133</v>
      </c>
      <c r="H143" s="133">
        <v>17.5</v>
      </c>
      <c r="I143" s="134"/>
      <c r="J143" s="134">
        <f t="shared" si="0"/>
        <v>0</v>
      </c>
      <c r="K143" s="135"/>
      <c r="L143" s="28"/>
      <c r="M143" s="136" t="s">
        <v>1</v>
      </c>
      <c r="N143" s="137" t="s">
        <v>36</v>
      </c>
      <c r="O143" s="138">
        <v>0</v>
      </c>
      <c r="P143" s="138">
        <f t="shared" si="1"/>
        <v>0</v>
      </c>
      <c r="Q143" s="138">
        <v>0</v>
      </c>
      <c r="R143" s="138">
        <f t="shared" si="2"/>
        <v>0</v>
      </c>
      <c r="S143" s="138">
        <v>0</v>
      </c>
      <c r="T143" s="139">
        <f t="shared" si="3"/>
        <v>0</v>
      </c>
      <c r="AR143" s="140" t="s">
        <v>127</v>
      </c>
      <c r="AT143" s="140" t="s">
        <v>125</v>
      </c>
      <c r="AU143" s="140" t="s">
        <v>78</v>
      </c>
      <c r="AY143" s="16" t="s">
        <v>123</v>
      </c>
      <c r="BE143" s="141">
        <f t="shared" si="4"/>
        <v>0</v>
      </c>
      <c r="BF143" s="141">
        <f t="shared" si="5"/>
        <v>0</v>
      </c>
      <c r="BG143" s="141">
        <f t="shared" si="6"/>
        <v>0</v>
      </c>
      <c r="BH143" s="141">
        <f t="shared" si="7"/>
        <v>0</v>
      </c>
      <c r="BI143" s="141">
        <f t="shared" si="8"/>
        <v>0</v>
      </c>
      <c r="BJ143" s="16" t="s">
        <v>77</v>
      </c>
      <c r="BK143" s="141">
        <f t="shared" si="9"/>
        <v>0</v>
      </c>
      <c r="BL143" s="16" t="s">
        <v>127</v>
      </c>
      <c r="BM143" s="140" t="s">
        <v>154</v>
      </c>
    </row>
    <row r="144" spans="2:65" s="1" customFormat="1" ht="37.95" customHeight="1">
      <c r="B144" s="128"/>
      <c r="C144" s="129">
        <v>14</v>
      </c>
      <c r="D144" s="129" t="s">
        <v>125</v>
      </c>
      <c r="E144" s="130" t="s">
        <v>249</v>
      </c>
      <c r="F144" s="131" t="s">
        <v>250</v>
      </c>
      <c r="G144" s="132" t="s">
        <v>133</v>
      </c>
      <c r="H144" s="133">
        <v>17.5</v>
      </c>
      <c r="I144" s="134"/>
      <c r="J144" s="134">
        <f t="shared" si="0"/>
        <v>0</v>
      </c>
      <c r="K144" s="135"/>
      <c r="L144" s="28"/>
      <c r="M144" s="136" t="s">
        <v>1</v>
      </c>
      <c r="N144" s="137" t="s">
        <v>36</v>
      </c>
      <c r="O144" s="138">
        <v>0</v>
      </c>
      <c r="P144" s="138">
        <f t="shared" si="1"/>
        <v>0</v>
      </c>
      <c r="Q144" s="138">
        <v>0</v>
      </c>
      <c r="R144" s="138">
        <f t="shared" si="2"/>
        <v>0</v>
      </c>
      <c r="S144" s="138">
        <v>0</v>
      </c>
      <c r="T144" s="139">
        <f t="shared" si="3"/>
        <v>0</v>
      </c>
      <c r="AR144" s="140" t="s">
        <v>127</v>
      </c>
      <c r="AT144" s="140" t="s">
        <v>125</v>
      </c>
      <c r="AU144" s="140" t="s">
        <v>78</v>
      </c>
      <c r="AY144" s="16" t="s">
        <v>123</v>
      </c>
      <c r="BE144" s="141">
        <f t="shared" si="4"/>
        <v>0</v>
      </c>
      <c r="BF144" s="141">
        <f t="shared" si="5"/>
        <v>0</v>
      </c>
      <c r="BG144" s="141">
        <f t="shared" si="6"/>
        <v>0</v>
      </c>
      <c r="BH144" s="141">
        <f t="shared" si="7"/>
        <v>0</v>
      </c>
      <c r="BI144" s="141">
        <f t="shared" si="8"/>
        <v>0</v>
      </c>
      <c r="BJ144" s="16" t="s">
        <v>77</v>
      </c>
      <c r="BK144" s="141">
        <f t="shared" si="9"/>
        <v>0</v>
      </c>
      <c r="BL144" s="16" t="s">
        <v>127</v>
      </c>
      <c r="BM144" s="140" t="s">
        <v>157</v>
      </c>
    </row>
    <row r="145" spans="2:65" s="1" customFormat="1" ht="37.95" customHeight="1">
      <c r="B145" s="128"/>
      <c r="C145" s="129">
        <v>15</v>
      </c>
      <c r="D145" s="129" t="s">
        <v>125</v>
      </c>
      <c r="E145" s="130" t="s">
        <v>251</v>
      </c>
      <c r="F145" s="131" t="s">
        <v>252</v>
      </c>
      <c r="G145" s="132" t="s">
        <v>133</v>
      </c>
      <c r="H145" s="133">
        <v>17.5</v>
      </c>
      <c r="I145" s="134"/>
      <c r="J145" s="134">
        <f t="shared" si="0"/>
        <v>0</v>
      </c>
      <c r="K145" s="135"/>
      <c r="L145" s="28"/>
      <c r="M145" s="136" t="s">
        <v>1</v>
      </c>
      <c r="N145" s="137" t="s">
        <v>36</v>
      </c>
      <c r="O145" s="138">
        <v>0</v>
      </c>
      <c r="P145" s="138">
        <f t="shared" si="1"/>
        <v>0</v>
      </c>
      <c r="Q145" s="138">
        <v>0</v>
      </c>
      <c r="R145" s="138">
        <f t="shared" si="2"/>
        <v>0</v>
      </c>
      <c r="S145" s="138">
        <v>0</v>
      </c>
      <c r="T145" s="139">
        <f t="shared" si="3"/>
        <v>0</v>
      </c>
      <c r="AR145" s="140" t="s">
        <v>127</v>
      </c>
      <c r="AT145" s="140" t="s">
        <v>125</v>
      </c>
      <c r="AU145" s="140" t="s">
        <v>78</v>
      </c>
      <c r="AY145" s="16" t="s">
        <v>123</v>
      </c>
      <c r="BE145" s="141">
        <f t="shared" si="4"/>
        <v>0</v>
      </c>
      <c r="BF145" s="141">
        <f t="shared" si="5"/>
        <v>0</v>
      </c>
      <c r="BG145" s="141">
        <f t="shared" si="6"/>
        <v>0</v>
      </c>
      <c r="BH145" s="141">
        <f t="shared" si="7"/>
        <v>0</v>
      </c>
      <c r="BI145" s="141">
        <f t="shared" si="8"/>
        <v>0</v>
      </c>
      <c r="BJ145" s="16" t="s">
        <v>77</v>
      </c>
      <c r="BK145" s="141">
        <f t="shared" si="9"/>
        <v>0</v>
      </c>
      <c r="BL145" s="16" t="s">
        <v>127</v>
      </c>
      <c r="BM145" s="140" t="s">
        <v>160</v>
      </c>
    </row>
    <row r="146" spans="2:65" s="1" customFormat="1" ht="37.95" customHeight="1">
      <c r="B146" s="128"/>
      <c r="C146" s="129">
        <v>16</v>
      </c>
      <c r="D146" s="129" t="s">
        <v>125</v>
      </c>
      <c r="E146" s="130" t="s">
        <v>253</v>
      </c>
      <c r="F146" s="131" t="s">
        <v>254</v>
      </c>
      <c r="G146" s="132" t="s">
        <v>133</v>
      </c>
      <c r="H146" s="133">
        <v>17.5</v>
      </c>
      <c r="I146" s="134"/>
      <c r="J146" s="134">
        <f t="shared" si="0"/>
        <v>0</v>
      </c>
      <c r="K146" s="135"/>
      <c r="L146" s="28"/>
      <c r="M146" s="136" t="s">
        <v>1</v>
      </c>
      <c r="N146" s="137" t="s">
        <v>36</v>
      </c>
      <c r="O146" s="138">
        <v>0</v>
      </c>
      <c r="P146" s="138">
        <f t="shared" si="1"/>
        <v>0</v>
      </c>
      <c r="Q146" s="138">
        <v>0</v>
      </c>
      <c r="R146" s="138">
        <f t="shared" si="2"/>
        <v>0</v>
      </c>
      <c r="S146" s="138">
        <v>0</v>
      </c>
      <c r="T146" s="139">
        <f t="shared" si="3"/>
        <v>0</v>
      </c>
      <c r="AR146" s="140" t="s">
        <v>127</v>
      </c>
      <c r="AT146" s="140" t="s">
        <v>125</v>
      </c>
      <c r="AU146" s="140" t="s">
        <v>78</v>
      </c>
      <c r="AY146" s="16" t="s">
        <v>123</v>
      </c>
      <c r="BE146" s="141">
        <f t="shared" si="4"/>
        <v>0</v>
      </c>
      <c r="BF146" s="141">
        <f t="shared" si="5"/>
        <v>0</v>
      </c>
      <c r="BG146" s="141">
        <f t="shared" si="6"/>
        <v>0</v>
      </c>
      <c r="BH146" s="141">
        <f t="shared" si="7"/>
        <v>0</v>
      </c>
      <c r="BI146" s="141">
        <f t="shared" si="8"/>
        <v>0</v>
      </c>
      <c r="BJ146" s="16" t="s">
        <v>77</v>
      </c>
      <c r="BK146" s="141">
        <f t="shared" si="9"/>
        <v>0</v>
      </c>
      <c r="BL146" s="16" t="s">
        <v>127</v>
      </c>
      <c r="BM146" s="140" t="s">
        <v>163</v>
      </c>
    </row>
    <row r="147" spans="2:63" s="11" customFormat="1" ht="22.95" customHeight="1">
      <c r="B147" s="117"/>
      <c r="D147" s="118" t="s">
        <v>70</v>
      </c>
      <c r="E147" s="126" t="s">
        <v>185</v>
      </c>
      <c r="F147" s="126" t="s">
        <v>186</v>
      </c>
      <c r="J147" s="127">
        <f>BK147</f>
        <v>0</v>
      </c>
      <c r="L147" s="117"/>
      <c r="M147" s="121"/>
      <c r="P147" s="122">
        <f>SUM(P148:P150)</f>
        <v>0.454</v>
      </c>
      <c r="R147" s="122">
        <f>SUM(R148:R150)</f>
        <v>0</v>
      </c>
      <c r="T147" s="123">
        <f>SUM(T148:T150)</f>
        <v>0</v>
      </c>
      <c r="AR147" s="118" t="s">
        <v>77</v>
      </c>
      <c r="AT147" s="124" t="s">
        <v>70</v>
      </c>
      <c r="AU147" s="124" t="s">
        <v>77</v>
      </c>
      <c r="AY147" s="118" t="s">
        <v>123</v>
      </c>
      <c r="BK147" s="125">
        <f>SUM(BK148:BK150)</f>
        <v>0</v>
      </c>
    </row>
    <row r="148" spans="2:65" s="1" customFormat="1" ht="44.25" customHeight="1">
      <c r="B148" s="128"/>
      <c r="C148" s="129">
        <v>17</v>
      </c>
      <c r="D148" s="129" t="s">
        <v>125</v>
      </c>
      <c r="E148" s="130" t="s">
        <v>189</v>
      </c>
      <c r="F148" s="131" t="s">
        <v>190</v>
      </c>
      <c r="G148" s="132" t="s">
        <v>187</v>
      </c>
      <c r="H148" s="133">
        <v>1</v>
      </c>
      <c r="I148" s="134"/>
      <c r="J148" s="134">
        <f>ROUND(I148*H148,2)</f>
        <v>0</v>
      </c>
      <c r="K148" s="135"/>
      <c r="L148" s="28"/>
      <c r="M148" s="136" t="s">
        <v>1</v>
      </c>
      <c r="N148" s="137" t="s">
        <v>36</v>
      </c>
      <c r="O148" s="138">
        <v>0.454</v>
      </c>
      <c r="P148" s="138">
        <f>O148*H148</f>
        <v>0.454</v>
      </c>
      <c r="Q148" s="138">
        <v>0</v>
      </c>
      <c r="R148" s="138">
        <f>Q148*H148</f>
        <v>0</v>
      </c>
      <c r="S148" s="138">
        <v>0</v>
      </c>
      <c r="T148" s="139">
        <f>S148*H148</f>
        <v>0</v>
      </c>
      <c r="AR148" s="140" t="s">
        <v>127</v>
      </c>
      <c r="AT148" s="140" t="s">
        <v>125</v>
      </c>
      <c r="AU148" s="140" t="s">
        <v>78</v>
      </c>
      <c r="AY148" s="16" t="s">
        <v>123</v>
      </c>
      <c r="BE148" s="141">
        <f>IF(N148="základní",J148,0)</f>
        <v>0</v>
      </c>
      <c r="BF148" s="141">
        <f>IF(N148="snížená",J148,0)</f>
        <v>0</v>
      </c>
      <c r="BG148" s="141">
        <f>IF(N148="zákl. přenesená",J148,0)</f>
        <v>0</v>
      </c>
      <c r="BH148" s="141">
        <f>IF(N148="sníž. přenesená",J148,0)</f>
        <v>0</v>
      </c>
      <c r="BI148" s="141">
        <f>IF(N148="nulová",J148,0)</f>
        <v>0</v>
      </c>
      <c r="BJ148" s="16" t="s">
        <v>77</v>
      </c>
      <c r="BK148" s="141">
        <f>ROUND(I148*H148,2)</f>
        <v>0</v>
      </c>
      <c r="BL148" s="16" t="s">
        <v>127</v>
      </c>
      <c r="BM148" s="140" t="s">
        <v>283</v>
      </c>
    </row>
    <row r="149" spans="2:47" s="1" customFormat="1" ht="28.8">
      <c r="B149" s="28"/>
      <c r="D149" s="142" t="s">
        <v>130</v>
      </c>
      <c r="F149" s="143" t="s">
        <v>191</v>
      </c>
      <c r="L149" s="28"/>
      <c r="M149" s="144"/>
      <c r="T149" s="52"/>
      <c r="AT149" s="16" t="s">
        <v>130</v>
      </c>
      <c r="AU149" s="16" t="s">
        <v>78</v>
      </c>
    </row>
    <row r="150" spans="2:65" s="1" customFormat="1" ht="16.5" customHeight="1">
      <c r="B150" s="128"/>
      <c r="C150" s="129">
        <v>18</v>
      </c>
      <c r="D150" s="129" t="s">
        <v>125</v>
      </c>
      <c r="E150" s="130" t="s">
        <v>192</v>
      </c>
      <c r="F150" s="131" t="s">
        <v>193</v>
      </c>
      <c r="G150" s="132" t="s">
        <v>187</v>
      </c>
      <c r="H150" s="133">
        <v>1</v>
      </c>
      <c r="I150" s="134"/>
      <c r="J150" s="134">
        <f>ROUND(I150*H150,2)</f>
        <v>0</v>
      </c>
      <c r="K150" s="135"/>
      <c r="L150" s="28"/>
      <c r="M150" s="136" t="s">
        <v>1</v>
      </c>
      <c r="N150" s="137" t="s">
        <v>36</v>
      </c>
      <c r="O150" s="138">
        <v>0</v>
      </c>
      <c r="P150" s="138">
        <f>O150*H150</f>
        <v>0</v>
      </c>
      <c r="Q150" s="138">
        <v>0</v>
      </c>
      <c r="R150" s="138">
        <f>Q150*H150</f>
        <v>0</v>
      </c>
      <c r="S150" s="138">
        <v>0</v>
      </c>
      <c r="T150" s="139">
        <f>S150*H150</f>
        <v>0</v>
      </c>
      <c r="AR150" s="140" t="s">
        <v>127</v>
      </c>
      <c r="AT150" s="140" t="s">
        <v>125</v>
      </c>
      <c r="AU150" s="140" t="s">
        <v>78</v>
      </c>
      <c r="AY150" s="16" t="s">
        <v>123</v>
      </c>
      <c r="BE150" s="141">
        <f>IF(N150="základní",J150,0)</f>
        <v>0</v>
      </c>
      <c r="BF150" s="141">
        <f>IF(N150="snížená",J150,0)</f>
        <v>0</v>
      </c>
      <c r="BG150" s="141">
        <f>IF(N150="zákl. přenesená",J150,0)</f>
        <v>0</v>
      </c>
      <c r="BH150" s="141">
        <f>IF(N150="sníž. přenesená",J150,0)</f>
        <v>0</v>
      </c>
      <c r="BI150" s="141">
        <f>IF(N150="nulová",J150,0)</f>
        <v>0</v>
      </c>
      <c r="BJ150" s="16" t="s">
        <v>77</v>
      </c>
      <c r="BK150" s="141">
        <f>ROUND(I150*H150,2)</f>
        <v>0</v>
      </c>
      <c r="BL150" s="16" t="s">
        <v>127</v>
      </c>
      <c r="BM150" s="140" t="s">
        <v>284</v>
      </c>
    </row>
    <row r="151" spans="2:63" s="11" customFormat="1" ht="25.95" customHeight="1">
      <c r="B151" s="117"/>
      <c r="D151" s="118" t="s">
        <v>70</v>
      </c>
      <c r="E151" s="119" t="s">
        <v>195</v>
      </c>
      <c r="F151" s="119" t="s">
        <v>196</v>
      </c>
      <c r="J151" s="120">
        <f>BK151</f>
        <v>0</v>
      </c>
      <c r="L151" s="117"/>
      <c r="M151" s="121"/>
      <c r="P151" s="122">
        <f>P152+P154</f>
        <v>0</v>
      </c>
      <c r="R151" s="122">
        <f>R152+R154</f>
        <v>0</v>
      </c>
      <c r="T151" s="123">
        <f>T152+T154</f>
        <v>0</v>
      </c>
      <c r="AR151" s="118" t="s">
        <v>124</v>
      </c>
      <c r="AT151" s="124" t="s">
        <v>70</v>
      </c>
      <c r="AU151" s="124" t="s">
        <v>71</v>
      </c>
      <c r="AY151" s="118" t="s">
        <v>123</v>
      </c>
      <c r="BK151" s="125">
        <f>BK152+BK154</f>
        <v>0</v>
      </c>
    </row>
    <row r="152" spans="2:63" s="11" customFormat="1" ht="22.95" customHeight="1">
      <c r="B152" s="117"/>
      <c r="D152" s="118" t="s">
        <v>70</v>
      </c>
      <c r="E152" s="126" t="s">
        <v>197</v>
      </c>
      <c r="F152" s="126" t="s">
        <v>198</v>
      </c>
      <c r="J152" s="127">
        <f>BK152</f>
        <v>0</v>
      </c>
      <c r="L152" s="117"/>
      <c r="M152" s="121"/>
      <c r="P152" s="122">
        <f>P153</f>
        <v>0</v>
      </c>
      <c r="R152" s="122">
        <f>R153</f>
        <v>0</v>
      </c>
      <c r="T152" s="123">
        <f>T153</f>
        <v>0</v>
      </c>
      <c r="AR152" s="118" t="s">
        <v>124</v>
      </c>
      <c r="AT152" s="124" t="s">
        <v>70</v>
      </c>
      <c r="AU152" s="124" t="s">
        <v>77</v>
      </c>
      <c r="AY152" s="118" t="s">
        <v>123</v>
      </c>
      <c r="BK152" s="125">
        <f>BK153</f>
        <v>0</v>
      </c>
    </row>
    <row r="153" spans="2:65" s="1" customFormat="1" ht="16.5" customHeight="1">
      <c r="B153" s="128"/>
      <c r="C153" s="129">
        <v>19</v>
      </c>
      <c r="D153" s="129" t="s">
        <v>125</v>
      </c>
      <c r="E153" s="130" t="s">
        <v>199</v>
      </c>
      <c r="F153" s="131" t="s">
        <v>198</v>
      </c>
      <c r="G153" s="132" t="s">
        <v>187</v>
      </c>
      <c r="H153" s="133">
        <v>1</v>
      </c>
      <c r="I153" s="134"/>
      <c r="J153" s="134">
        <f>ROUND(I153*H153,2)</f>
        <v>0</v>
      </c>
      <c r="K153" s="135"/>
      <c r="L153" s="28"/>
      <c r="M153" s="136" t="s">
        <v>1</v>
      </c>
      <c r="N153" s="137" t="s">
        <v>36</v>
      </c>
      <c r="O153" s="138">
        <v>0</v>
      </c>
      <c r="P153" s="138">
        <f>O153*H153</f>
        <v>0</v>
      </c>
      <c r="Q153" s="138">
        <v>0</v>
      </c>
      <c r="R153" s="138">
        <f>Q153*H153</f>
        <v>0</v>
      </c>
      <c r="S153" s="138">
        <v>0</v>
      </c>
      <c r="T153" s="139">
        <f>S153*H153</f>
        <v>0</v>
      </c>
      <c r="AR153" s="140" t="s">
        <v>200</v>
      </c>
      <c r="AT153" s="140" t="s">
        <v>125</v>
      </c>
      <c r="AU153" s="140" t="s">
        <v>78</v>
      </c>
      <c r="AY153" s="16" t="s">
        <v>123</v>
      </c>
      <c r="BE153" s="141">
        <f>IF(N153="základní",J153,0)</f>
        <v>0</v>
      </c>
      <c r="BF153" s="141">
        <f>IF(N153="snížená",J153,0)</f>
        <v>0</v>
      </c>
      <c r="BG153" s="141">
        <f>IF(N153="zákl. přenesená",J153,0)</f>
        <v>0</v>
      </c>
      <c r="BH153" s="141">
        <f>IF(N153="sníž. přenesená",J153,0)</f>
        <v>0</v>
      </c>
      <c r="BI153" s="141">
        <f>IF(N153="nulová",J153,0)</f>
        <v>0</v>
      </c>
      <c r="BJ153" s="16" t="s">
        <v>77</v>
      </c>
      <c r="BK153" s="141">
        <f>ROUND(I153*H153,2)</f>
        <v>0</v>
      </c>
      <c r="BL153" s="16" t="s">
        <v>200</v>
      </c>
      <c r="BM153" s="140" t="s">
        <v>285</v>
      </c>
    </row>
    <row r="154" spans="2:63" s="11" customFormat="1" ht="22.95" customHeight="1">
      <c r="B154" s="117"/>
      <c r="D154" s="118" t="s">
        <v>70</v>
      </c>
      <c r="E154" s="126" t="s">
        <v>203</v>
      </c>
      <c r="F154" s="126" t="s">
        <v>204</v>
      </c>
      <c r="J154" s="127">
        <f>BK154</f>
        <v>0</v>
      </c>
      <c r="L154" s="117"/>
      <c r="M154" s="121"/>
      <c r="P154" s="122">
        <f>P155</f>
        <v>0</v>
      </c>
      <c r="R154" s="122">
        <f>R155</f>
        <v>0</v>
      </c>
      <c r="T154" s="123">
        <f>T155</f>
        <v>0</v>
      </c>
      <c r="AR154" s="118" t="s">
        <v>124</v>
      </c>
      <c r="AT154" s="124" t="s">
        <v>70</v>
      </c>
      <c r="AU154" s="124" t="s">
        <v>77</v>
      </c>
      <c r="AY154" s="118" t="s">
        <v>123</v>
      </c>
      <c r="BK154" s="125">
        <f>BK155</f>
        <v>0</v>
      </c>
    </row>
    <row r="155" spans="2:65" s="1" customFormat="1" ht="16.5" customHeight="1">
      <c r="B155" s="128"/>
      <c r="C155" s="129">
        <v>20</v>
      </c>
      <c r="D155" s="129" t="s">
        <v>125</v>
      </c>
      <c r="E155" s="130" t="s">
        <v>205</v>
      </c>
      <c r="F155" s="131" t="s">
        <v>206</v>
      </c>
      <c r="G155" s="132" t="s">
        <v>187</v>
      </c>
      <c r="H155" s="133">
        <v>1</v>
      </c>
      <c r="I155" s="134"/>
      <c r="J155" s="134">
        <f>ROUND(I155*H155,2)</f>
        <v>0</v>
      </c>
      <c r="K155" s="135"/>
      <c r="L155" s="28"/>
      <c r="M155" s="162" t="s">
        <v>1</v>
      </c>
      <c r="N155" s="163" t="s">
        <v>36</v>
      </c>
      <c r="O155" s="164">
        <v>0</v>
      </c>
      <c r="P155" s="164">
        <f>O155*H155</f>
        <v>0</v>
      </c>
      <c r="Q155" s="164">
        <v>0</v>
      </c>
      <c r="R155" s="164">
        <f>Q155*H155</f>
        <v>0</v>
      </c>
      <c r="S155" s="164">
        <v>0</v>
      </c>
      <c r="T155" s="165">
        <f>S155*H155</f>
        <v>0</v>
      </c>
      <c r="AR155" s="140" t="s">
        <v>200</v>
      </c>
      <c r="AT155" s="140" t="s">
        <v>125</v>
      </c>
      <c r="AU155" s="140" t="s">
        <v>78</v>
      </c>
      <c r="AY155" s="16" t="s">
        <v>123</v>
      </c>
      <c r="BE155" s="141">
        <f>IF(N155="základní",J155,0)</f>
        <v>0</v>
      </c>
      <c r="BF155" s="141">
        <f>IF(N155="snížená",J155,0)</f>
        <v>0</v>
      </c>
      <c r="BG155" s="141">
        <f>IF(N155="zákl. přenesená",J155,0)</f>
        <v>0</v>
      </c>
      <c r="BH155" s="141">
        <f>IF(N155="sníž. přenesená",J155,0)</f>
        <v>0</v>
      </c>
      <c r="BI155" s="141">
        <f>IF(N155="nulová",J155,0)</f>
        <v>0</v>
      </c>
      <c r="BJ155" s="16" t="s">
        <v>77</v>
      </c>
      <c r="BK155" s="141">
        <f>ROUND(I155*H155,2)</f>
        <v>0</v>
      </c>
      <c r="BL155" s="16" t="s">
        <v>200</v>
      </c>
      <c r="BM155" s="140" t="s">
        <v>286</v>
      </c>
    </row>
    <row r="156" spans="2:12" s="1" customFormat="1" ht="6.9" customHeight="1">
      <c r="B156" s="40"/>
      <c r="C156" s="41"/>
      <c r="D156" s="41"/>
      <c r="E156" s="41"/>
      <c r="F156" s="41"/>
      <c r="G156" s="41"/>
      <c r="H156" s="41"/>
      <c r="I156" s="41"/>
      <c r="J156" s="41"/>
      <c r="K156" s="41"/>
      <c r="L156" s="28"/>
    </row>
  </sheetData>
  <autoFilter ref="C121:K155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55"/>
  <sheetViews>
    <sheetView showGridLines="0" workbookViewId="0" topLeftCell="A146">
      <selection activeCell="I154" sqref="I125:I154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169" t="s">
        <v>5</v>
      </c>
      <c r="M2" s="170"/>
      <c r="N2" s="170"/>
      <c r="O2" s="170"/>
      <c r="P2" s="170"/>
      <c r="Q2" s="170"/>
      <c r="R2" s="170"/>
      <c r="S2" s="170"/>
      <c r="T2" s="170"/>
      <c r="U2" s="170"/>
      <c r="V2" s="170"/>
      <c r="AT2" s="16" t="s">
        <v>93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78</v>
      </c>
    </row>
    <row r="4" spans="2:46" ht="24.9" customHeight="1">
      <c r="B4" s="19"/>
      <c r="D4" s="20" t="s">
        <v>94</v>
      </c>
      <c r="L4" s="19"/>
      <c r="M4" s="84" t="s">
        <v>10</v>
      </c>
      <c r="AT4" s="16" t="s">
        <v>3</v>
      </c>
    </row>
    <row r="5" spans="2:12" ht="6.9" customHeight="1">
      <c r="B5" s="19"/>
      <c r="L5" s="19"/>
    </row>
    <row r="6" spans="2:12" ht="12" customHeight="1">
      <c r="B6" s="19"/>
      <c r="D6" s="25" t="s">
        <v>14</v>
      </c>
      <c r="L6" s="19"/>
    </row>
    <row r="7" spans="2:12" ht="16.5" customHeight="1">
      <c r="B7" s="19"/>
      <c r="E7" s="204" t="str">
        <f>'Rekapitulace stavby'!K6</f>
        <v>Město Šluknov - opravy stavebních závad mostů po HMP</v>
      </c>
      <c r="F7" s="205"/>
      <c r="G7" s="205"/>
      <c r="H7" s="205"/>
      <c r="L7" s="19"/>
    </row>
    <row r="8" spans="2:12" s="1" customFormat="1" ht="12" customHeight="1">
      <c r="B8" s="28"/>
      <c r="D8" s="25" t="s">
        <v>95</v>
      </c>
      <c r="L8" s="28"/>
    </row>
    <row r="9" spans="2:12" s="1" customFormat="1" ht="16.5" customHeight="1">
      <c r="B9" s="28"/>
      <c r="E9" s="194" t="s">
        <v>287</v>
      </c>
      <c r="F9" s="203"/>
      <c r="G9" s="203"/>
      <c r="H9" s="203"/>
      <c r="L9" s="28"/>
    </row>
    <row r="10" spans="2:12" s="1" customFormat="1" ht="12">
      <c r="B10" s="28"/>
      <c r="L10" s="28"/>
    </row>
    <row r="11" spans="2:12" s="1" customFormat="1" ht="12" customHeight="1">
      <c r="B11" s="28"/>
      <c r="D11" s="25" t="s">
        <v>16</v>
      </c>
      <c r="F11" s="23" t="s">
        <v>1</v>
      </c>
      <c r="I11" s="25" t="s">
        <v>17</v>
      </c>
      <c r="J11" s="23" t="s">
        <v>1</v>
      </c>
      <c r="L11" s="28"/>
    </row>
    <row r="12" spans="2:12" s="1" customFormat="1" ht="12" customHeight="1">
      <c r="B12" s="28"/>
      <c r="D12" s="25" t="s">
        <v>18</v>
      </c>
      <c r="F12" s="23" t="s">
        <v>23</v>
      </c>
      <c r="I12" s="25" t="s">
        <v>20</v>
      </c>
      <c r="J12" s="48">
        <f>'Rekapitulace stavby'!AN8</f>
        <v>0</v>
      </c>
      <c r="L12" s="28"/>
    </row>
    <row r="13" spans="2:12" s="1" customFormat="1" ht="10.95" customHeight="1">
      <c r="B13" s="28"/>
      <c r="L13" s="28"/>
    </row>
    <row r="14" spans="2:12" s="1" customFormat="1" ht="12" customHeight="1">
      <c r="B14" s="28"/>
      <c r="D14" s="25" t="s">
        <v>21</v>
      </c>
      <c r="I14" s="25" t="s">
        <v>22</v>
      </c>
      <c r="J14" s="23" t="str">
        <f>IF('Rekapitulace stavby'!AN10="","",'Rekapitulace stavby'!AN10)</f>
        <v/>
      </c>
      <c r="L14" s="28"/>
    </row>
    <row r="15" spans="2:12" s="1" customFormat="1" ht="18" customHeight="1">
      <c r="B15" s="28"/>
      <c r="E15" s="23" t="str">
        <f>IF('Rekapitulace stavby'!E11="","",'Rekapitulace stavby'!E11)</f>
        <v xml:space="preserve"> </v>
      </c>
      <c r="I15" s="25" t="s">
        <v>24</v>
      </c>
      <c r="J15" s="23" t="str">
        <f>IF('Rekapitulace stavby'!AN11="","",'Rekapitulace stavby'!AN11)</f>
        <v/>
      </c>
      <c r="L15" s="28"/>
    </row>
    <row r="16" spans="2:12" s="1" customFormat="1" ht="6.9" customHeight="1">
      <c r="B16" s="28"/>
      <c r="L16" s="28"/>
    </row>
    <row r="17" spans="2:12" s="1" customFormat="1" ht="12" customHeight="1">
      <c r="B17" s="28"/>
      <c r="D17" s="25" t="s">
        <v>25</v>
      </c>
      <c r="I17" s="25" t="s">
        <v>22</v>
      </c>
      <c r="J17" s="23" t="str">
        <f>'Rekapitulace stavby'!AN13</f>
        <v/>
      </c>
      <c r="L17" s="28"/>
    </row>
    <row r="18" spans="2:12" s="1" customFormat="1" ht="18" customHeight="1">
      <c r="B18" s="28"/>
      <c r="E18" s="178" t="str">
        <f>'Rekapitulace stavby'!E14</f>
        <v xml:space="preserve"> </v>
      </c>
      <c r="F18" s="178"/>
      <c r="G18" s="178"/>
      <c r="H18" s="178"/>
      <c r="I18" s="25" t="s">
        <v>24</v>
      </c>
      <c r="J18" s="23" t="str">
        <f>'Rekapitulace stavby'!AN14</f>
        <v/>
      </c>
      <c r="L18" s="28"/>
    </row>
    <row r="19" spans="2:12" s="1" customFormat="1" ht="6.9" customHeight="1">
      <c r="B19" s="28"/>
      <c r="L19" s="28"/>
    </row>
    <row r="20" spans="2:12" s="1" customFormat="1" ht="12" customHeight="1">
      <c r="B20" s="28"/>
      <c r="D20" s="25" t="s">
        <v>26</v>
      </c>
      <c r="I20" s="25" t="s">
        <v>22</v>
      </c>
      <c r="J20" s="23" t="str">
        <f>IF('Rekapitulace stavby'!AN16="","",'Rekapitulace stavby'!AN16)</f>
        <v/>
      </c>
      <c r="L20" s="28"/>
    </row>
    <row r="21" spans="2:12" s="1" customFormat="1" ht="18" customHeight="1">
      <c r="B21" s="28"/>
      <c r="E21" s="23" t="str">
        <f>IF('Rekapitulace stavby'!E17="","",'Rekapitulace stavby'!E17)</f>
        <v xml:space="preserve"> </v>
      </c>
      <c r="I21" s="25" t="s">
        <v>24</v>
      </c>
      <c r="J21" s="23" t="str">
        <f>IF('Rekapitulace stavby'!AN17="","",'Rekapitulace stavby'!AN17)</f>
        <v/>
      </c>
      <c r="L21" s="28"/>
    </row>
    <row r="22" spans="2:12" s="1" customFormat="1" ht="6.9" customHeight="1">
      <c r="B22" s="28"/>
      <c r="L22" s="28"/>
    </row>
    <row r="23" spans="2:12" s="1" customFormat="1" ht="12" customHeight="1">
      <c r="B23" s="28"/>
      <c r="D23" s="25" t="s">
        <v>28</v>
      </c>
      <c r="I23" s="25" t="s">
        <v>22</v>
      </c>
      <c r="J23" s="23" t="str">
        <f>IF('Rekapitulace stavby'!AN19="","",'Rekapitulace stavby'!AN19)</f>
        <v/>
      </c>
      <c r="L23" s="28"/>
    </row>
    <row r="24" spans="2:12" s="1" customFormat="1" ht="18" customHeight="1">
      <c r="B24" s="28"/>
      <c r="E24" s="23" t="str">
        <f>IF('Rekapitulace stavby'!E20="","",'Rekapitulace stavby'!E20)</f>
        <v>ZEPS s.r.o.</v>
      </c>
      <c r="I24" s="25" t="s">
        <v>24</v>
      </c>
      <c r="J24" s="23" t="str">
        <f>IF('Rekapitulace stavby'!AN20="","",'Rekapitulace stavby'!AN20)</f>
        <v/>
      </c>
      <c r="L24" s="28"/>
    </row>
    <row r="25" spans="2:12" s="1" customFormat="1" ht="6.9" customHeight="1">
      <c r="B25" s="28"/>
      <c r="L25" s="28"/>
    </row>
    <row r="26" spans="2:12" s="1" customFormat="1" ht="12" customHeight="1">
      <c r="B26" s="28"/>
      <c r="D26" s="25" t="s">
        <v>30</v>
      </c>
      <c r="L26" s="28"/>
    </row>
    <row r="27" spans="2:12" s="7" customFormat="1" ht="16.5" customHeight="1">
      <c r="B27" s="85"/>
      <c r="E27" s="180" t="s">
        <v>1</v>
      </c>
      <c r="F27" s="180"/>
      <c r="G27" s="180"/>
      <c r="H27" s="180"/>
      <c r="L27" s="85"/>
    </row>
    <row r="28" spans="2:12" s="1" customFormat="1" ht="6.9" customHeight="1">
      <c r="B28" s="28"/>
      <c r="L28" s="28"/>
    </row>
    <row r="29" spans="2:12" s="1" customFormat="1" ht="6.9" customHeight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35" customHeight="1">
      <c r="B30" s="28"/>
      <c r="D30" s="86" t="s">
        <v>31</v>
      </c>
      <c r="J30" s="62">
        <f>ROUND(J122,2)</f>
        <v>0</v>
      </c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" customHeight="1">
      <c r="B32" s="28"/>
      <c r="F32" s="31" t="s">
        <v>33</v>
      </c>
      <c r="I32" s="31" t="s">
        <v>32</v>
      </c>
      <c r="J32" s="31" t="s">
        <v>34</v>
      </c>
      <c r="L32" s="28"/>
    </row>
    <row r="33" spans="2:12" s="1" customFormat="1" ht="14.4" customHeight="1">
      <c r="B33" s="28"/>
      <c r="D33" s="51" t="s">
        <v>35</v>
      </c>
      <c r="E33" s="25" t="s">
        <v>36</v>
      </c>
      <c r="F33" s="87">
        <f>ROUND((SUM(BE122:BE154)),2)</f>
        <v>0</v>
      </c>
      <c r="I33" s="88">
        <v>0.21</v>
      </c>
      <c r="J33" s="87">
        <f>ROUND(((SUM(BE122:BE154))*I33),2)</f>
        <v>0</v>
      </c>
      <c r="L33" s="28"/>
    </row>
    <row r="34" spans="2:12" s="1" customFormat="1" ht="14.4" customHeight="1">
      <c r="B34" s="28"/>
      <c r="E34" s="25" t="s">
        <v>37</v>
      </c>
      <c r="F34" s="87">
        <f>ROUND((SUM(BF122:BF154)),2)</f>
        <v>0</v>
      </c>
      <c r="I34" s="88">
        <v>0.15</v>
      </c>
      <c r="J34" s="87">
        <f>ROUND(((SUM(BF122:BF154))*I34),2)</f>
        <v>0</v>
      </c>
      <c r="L34" s="28"/>
    </row>
    <row r="35" spans="2:12" s="1" customFormat="1" ht="14.4" customHeight="1" hidden="1">
      <c r="B35" s="28"/>
      <c r="E35" s="25" t="s">
        <v>38</v>
      </c>
      <c r="F35" s="87">
        <f>ROUND((SUM(BG122:BG154)),2)</f>
        <v>0</v>
      </c>
      <c r="I35" s="88">
        <v>0.21</v>
      </c>
      <c r="J35" s="87">
        <f>0</f>
        <v>0</v>
      </c>
      <c r="L35" s="28"/>
    </row>
    <row r="36" spans="2:12" s="1" customFormat="1" ht="14.4" customHeight="1" hidden="1">
      <c r="B36" s="28"/>
      <c r="E36" s="25" t="s">
        <v>39</v>
      </c>
      <c r="F36" s="87">
        <f>ROUND((SUM(BH122:BH154)),2)</f>
        <v>0</v>
      </c>
      <c r="I36" s="88">
        <v>0.15</v>
      </c>
      <c r="J36" s="87">
        <f>0</f>
        <v>0</v>
      </c>
      <c r="L36" s="28"/>
    </row>
    <row r="37" spans="2:12" s="1" customFormat="1" ht="14.4" customHeight="1" hidden="1">
      <c r="B37" s="28"/>
      <c r="E37" s="25" t="s">
        <v>40</v>
      </c>
      <c r="F37" s="87">
        <f>ROUND((SUM(BI122:BI154)),2)</f>
        <v>0</v>
      </c>
      <c r="I37" s="88">
        <v>0</v>
      </c>
      <c r="J37" s="87">
        <f>0</f>
        <v>0</v>
      </c>
      <c r="L37" s="28"/>
    </row>
    <row r="38" spans="2:12" s="1" customFormat="1" ht="6.9" customHeight="1">
      <c r="B38" s="28"/>
      <c r="L38" s="28"/>
    </row>
    <row r="39" spans="2:12" s="1" customFormat="1" ht="25.35" customHeight="1">
      <c r="B39" s="28"/>
      <c r="C39" s="89"/>
      <c r="D39" s="90" t="s">
        <v>41</v>
      </c>
      <c r="E39" s="53"/>
      <c r="F39" s="53"/>
      <c r="G39" s="91" t="s">
        <v>42</v>
      </c>
      <c r="H39" s="92" t="s">
        <v>43</v>
      </c>
      <c r="I39" s="53"/>
      <c r="J39" s="93">
        <f>SUM(J30:J37)</f>
        <v>0</v>
      </c>
      <c r="K39" s="94"/>
      <c r="L39" s="28"/>
    </row>
    <row r="40" spans="2:12" s="1" customFormat="1" ht="14.4" customHeight="1">
      <c r="B40" s="28"/>
      <c r="L40" s="28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28"/>
      <c r="D50" s="37" t="s">
        <v>44</v>
      </c>
      <c r="E50" s="38"/>
      <c r="F50" s="38"/>
      <c r="G50" s="37" t="s">
        <v>45</v>
      </c>
      <c r="H50" s="38"/>
      <c r="I50" s="38"/>
      <c r="J50" s="38"/>
      <c r="K50" s="38"/>
      <c r="L50" s="2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3.2">
      <c r="B61" s="28"/>
      <c r="D61" s="39" t="s">
        <v>46</v>
      </c>
      <c r="E61" s="30"/>
      <c r="F61" s="95" t="s">
        <v>47</v>
      </c>
      <c r="G61" s="39" t="s">
        <v>46</v>
      </c>
      <c r="H61" s="30"/>
      <c r="I61" s="30"/>
      <c r="J61" s="96" t="s">
        <v>47</v>
      </c>
      <c r="K61" s="30"/>
      <c r="L61" s="2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.2">
      <c r="B65" s="28"/>
      <c r="D65" s="37" t="s">
        <v>48</v>
      </c>
      <c r="E65" s="38"/>
      <c r="F65" s="38"/>
      <c r="G65" s="37" t="s">
        <v>49</v>
      </c>
      <c r="H65" s="38"/>
      <c r="I65" s="38"/>
      <c r="J65" s="38"/>
      <c r="K65" s="38"/>
      <c r="L65" s="2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3.2">
      <c r="B76" s="28"/>
      <c r="D76" s="39" t="s">
        <v>46</v>
      </c>
      <c r="E76" s="30"/>
      <c r="F76" s="95" t="s">
        <v>47</v>
      </c>
      <c r="G76" s="39" t="s">
        <v>46</v>
      </c>
      <c r="H76" s="30"/>
      <c r="I76" s="30"/>
      <c r="J76" s="96" t="s">
        <v>47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" customHeight="1">
      <c r="B82" s="28"/>
      <c r="C82" s="20" t="s">
        <v>96</v>
      </c>
      <c r="L82" s="28"/>
    </row>
    <row r="83" spans="2:12" s="1" customFormat="1" ht="6.9" customHeight="1">
      <c r="B83" s="28"/>
      <c r="L83" s="28"/>
    </row>
    <row r="84" spans="2:12" s="1" customFormat="1" ht="12" customHeight="1">
      <c r="B84" s="28"/>
      <c r="C84" s="25" t="s">
        <v>14</v>
      </c>
      <c r="L84" s="28"/>
    </row>
    <row r="85" spans="2:12" s="1" customFormat="1" ht="16.5" customHeight="1">
      <c r="B85" s="28"/>
      <c r="E85" s="204" t="str">
        <f>E7</f>
        <v>Město Šluknov - opravy stavebních závad mostů po HMP</v>
      </c>
      <c r="F85" s="205"/>
      <c r="G85" s="205"/>
      <c r="H85" s="205"/>
      <c r="L85" s="28"/>
    </row>
    <row r="86" spans="2:12" s="1" customFormat="1" ht="12" customHeight="1">
      <c r="B86" s="28"/>
      <c r="C86" s="25" t="s">
        <v>95</v>
      </c>
      <c r="L86" s="28"/>
    </row>
    <row r="87" spans="2:12" s="1" customFormat="1" ht="16.5" customHeight="1">
      <c r="B87" s="28"/>
      <c r="E87" s="194" t="str">
        <f>E9</f>
        <v>008 - Most ev. č. R-M-06</v>
      </c>
      <c r="F87" s="203"/>
      <c r="G87" s="203"/>
      <c r="H87" s="203"/>
      <c r="L87" s="28"/>
    </row>
    <row r="88" spans="2:12" s="1" customFormat="1" ht="6.9" customHeight="1">
      <c r="B88" s="28"/>
      <c r="L88" s="28"/>
    </row>
    <row r="89" spans="2:12" s="1" customFormat="1" ht="12" customHeight="1">
      <c r="B89" s="28"/>
      <c r="C89" s="25" t="s">
        <v>18</v>
      </c>
      <c r="F89" s="23" t="str">
        <f>F12</f>
        <v xml:space="preserve"> </v>
      </c>
      <c r="I89" s="25" t="s">
        <v>20</v>
      </c>
      <c r="J89" s="48">
        <f>IF(J12="","",J12)</f>
        <v>0</v>
      </c>
      <c r="L89" s="28"/>
    </row>
    <row r="90" spans="2:12" s="1" customFormat="1" ht="6.9" customHeight="1">
      <c r="B90" s="28"/>
      <c r="L90" s="28"/>
    </row>
    <row r="91" spans="2:12" s="1" customFormat="1" ht="15.15" customHeight="1">
      <c r="B91" s="28"/>
      <c r="C91" s="25" t="s">
        <v>21</v>
      </c>
      <c r="F91" s="23" t="str">
        <f>E15</f>
        <v xml:space="preserve"> </v>
      </c>
      <c r="I91" s="25" t="s">
        <v>26</v>
      </c>
      <c r="J91" s="26" t="str">
        <f>E21</f>
        <v xml:space="preserve"> </v>
      </c>
      <c r="L91" s="28"/>
    </row>
    <row r="92" spans="2:12" s="1" customFormat="1" ht="15.15" customHeight="1">
      <c r="B92" s="28"/>
      <c r="C92" s="25" t="s">
        <v>25</v>
      </c>
      <c r="F92" s="23" t="str">
        <f>IF(E18="","",E18)</f>
        <v xml:space="preserve"> </v>
      </c>
      <c r="I92" s="25" t="s">
        <v>28</v>
      </c>
      <c r="J92" s="26" t="str">
        <f>E24</f>
        <v>ZEPS s.r.o.</v>
      </c>
      <c r="L92" s="28"/>
    </row>
    <row r="93" spans="2:12" s="1" customFormat="1" ht="10.35" customHeight="1">
      <c r="B93" s="28"/>
      <c r="L93" s="28"/>
    </row>
    <row r="94" spans="2:12" s="1" customFormat="1" ht="29.25" customHeight="1">
      <c r="B94" s="28"/>
      <c r="C94" s="97" t="s">
        <v>97</v>
      </c>
      <c r="D94" s="89"/>
      <c r="E94" s="89"/>
      <c r="F94" s="89"/>
      <c r="G94" s="89"/>
      <c r="H94" s="89"/>
      <c r="I94" s="89"/>
      <c r="J94" s="98" t="s">
        <v>98</v>
      </c>
      <c r="K94" s="89"/>
      <c r="L94" s="28"/>
    </row>
    <row r="95" spans="2:12" s="1" customFormat="1" ht="10.35" customHeight="1">
      <c r="B95" s="28"/>
      <c r="L95" s="28"/>
    </row>
    <row r="96" spans="2:47" s="1" customFormat="1" ht="22.95" customHeight="1">
      <c r="B96" s="28"/>
      <c r="C96" s="99" t="s">
        <v>99</v>
      </c>
      <c r="J96" s="62">
        <f>J122</f>
        <v>0</v>
      </c>
      <c r="L96" s="28"/>
      <c r="AU96" s="16" t="s">
        <v>100</v>
      </c>
    </row>
    <row r="97" spans="2:12" s="8" customFormat="1" ht="24.9" customHeight="1">
      <c r="B97" s="100"/>
      <c r="D97" s="101" t="s">
        <v>101</v>
      </c>
      <c r="E97" s="102"/>
      <c r="F97" s="102"/>
      <c r="G97" s="102"/>
      <c r="H97" s="102"/>
      <c r="I97" s="102"/>
      <c r="J97" s="103">
        <f>J123</f>
        <v>0</v>
      </c>
      <c r="L97" s="100"/>
    </row>
    <row r="98" spans="2:12" s="9" customFormat="1" ht="19.95" customHeight="1">
      <c r="B98" s="104"/>
      <c r="D98" s="105" t="s">
        <v>102</v>
      </c>
      <c r="E98" s="106"/>
      <c r="F98" s="106"/>
      <c r="G98" s="106"/>
      <c r="H98" s="106"/>
      <c r="I98" s="106"/>
      <c r="J98" s="107">
        <f>J124</f>
        <v>0</v>
      </c>
      <c r="L98" s="104"/>
    </row>
    <row r="99" spans="2:12" s="9" customFormat="1" ht="19.95" customHeight="1">
      <c r="B99" s="104"/>
      <c r="D99" s="105" t="s">
        <v>103</v>
      </c>
      <c r="E99" s="106"/>
      <c r="F99" s="106"/>
      <c r="G99" s="106"/>
      <c r="H99" s="106"/>
      <c r="I99" s="106"/>
      <c r="J99" s="107">
        <f>J146</f>
        <v>0</v>
      </c>
      <c r="L99" s="104"/>
    </row>
    <row r="100" spans="2:12" s="8" customFormat="1" ht="24.9" customHeight="1">
      <c r="B100" s="100"/>
      <c r="D100" s="101" t="s">
        <v>104</v>
      </c>
      <c r="E100" s="102"/>
      <c r="F100" s="102"/>
      <c r="G100" s="102"/>
      <c r="H100" s="102"/>
      <c r="I100" s="102"/>
      <c r="J100" s="103">
        <f>J150</f>
        <v>0</v>
      </c>
      <c r="L100" s="100"/>
    </row>
    <row r="101" spans="2:12" s="9" customFormat="1" ht="19.95" customHeight="1">
      <c r="B101" s="104"/>
      <c r="D101" s="105" t="s">
        <v>105</v>
      </c>
      <c r="E101" s="106"/>
      <c r="F101" s="106"/>
      <c r="G101" s="106"/>
      <c r="H101" s="106"/>
      <c r="I101" s="106"/>
      <c r="J101" s="107">
        <f>J151</f>
        <v>0</v>
      </c>
      <c r="L101" s="104"/>
    </row>
    <row r="102" spans="2:12" s="9" customFormat="1" ht="19.95" customHeight="1">
      <c r="B102" s="104"/>
      <c r="D102" s="105" t="s">
        <v>107</v>
      </c>
      <c r="E102" s="106"/>
      <c r="F102" s="106"/>
      <c r="G102" s="106"/>
      <c r="H102" s="106"/>
      <c r="I102" s="106"/>
      <c r="J102" s="107">
        <f>J153</f>
        <v>0</v>
      </c>
      <c r="L102" s="104"/>
    </row>
    <row r="103" spans="2:12" s="1" customFormat="1" ht="21.75" customHeight="1">
      <c r="B103" s="28"/>
      <c r="L103" s="28"/>
    </row>
    <row r="104" spans="2:12" s="1" customFormat="1" ht="6.9" customHeight="1"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28"/>
    </row>
    <row r="108" spans="2:12" s="1" customFormat="1" ht="6.9" customHeight="1"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28"/>
    </row>
    <row r="109" spans="2:12" s="1" customFormat="1" ht="24.9" customHeight="1">
      <c r="B109" s="28"/>
      <c r="C109" s="20" t="s">
        <v>108</v>
      </c>
      <c r="L109" s="28"/>
    </row>
    <row r="110" spans="2:12" s="1" customFormat="1" ht="6.9" customHeight="1">
      <c r="B110" s="28"/>
      <c r="L110" s="28"/>
    </row>
    <row r="111" spans="2:12" s="1" customFormat="1" ht="12" customHeight="1">
      <c r="B111" s="28"/>
      <c r="C111" s="25" t="s">
        <v>14</v>
      </c>
      <c r="L111" s="28"/>
    </row>
    <row r="112" spans="2:12" s="1" customFormat="1" ht="16.5" customHeight="1">
      <c r="B112" s="28"/>
      <c r="E112" s="204" t="str">
        <f>E7</f>
        <v>Město Šluknov - opravy stavebních závad mostů po HMP</v>
      </c>
      <c r="F112" s="205"/>
      <c r="G112" s="205"/>
      <c r="H112" s="205"/>
      <c r="L112" s="28"/>
    </row>
    <row r="113" spans="2:12" s="1" customFormat="1" ht="12" customHeight="1">
      <c r="B113" s="28"/>
      <c r="C113" s="25" t="s">
        <v>95</v>
      </c>
      <c r="L113" s="28"/>
    </row>
    <row r="114" spans="2:12" s="1" customFormat="1" ht="16.5" customHeight="1">
      <c r="B114" s="28"/>
      <c r="E114" s="194" t="str">
        <f>E9</f>
        <v>008 - Most ev. č. R-M-06</v>
      </c>
      <c r="F114" s="203"/>
      <c r="G114" s="203"/>
      <c r="H114" s="203"/>
      <c r="L114" s="28"/>
    </row>
    <row r="115" spans="2:12" s="1" customFormat="1" ht="6.9" customHeight="1">
      <c r="B115" s="28"/>
      <c r="L115" s="28"/>
    </row>
    <row r="116" spans="2:12" s="1" customFormat="1" ht="12" customHeight="1">
      <c r="B116" s="28"/>
      <c r="C116" s="25" t="s">
        <v>18</v>
      </c>
      <c r="F116" s="23" t="str">
        <f>F12</f>
        <v xml:space="preserve"> </v>
      </c>
      <c r="I116" s="25" t="s">
        <v>20</v>
      </c>
      <c r="J116" s="48">
        <f>IF(J12="","",J12)</f>
        <v>0</v>
      </c>
      <c r="L116" s="28"/>
    </row>
    <row r="117" spans="2:12" s="1" customFormat="1" ht="6.9" customHeight="1">
      <c r="B117" s="28"/>
      <c r="L117" s="28"/>
    </row>
    <row r="118" spans="2:12" s="1" customFormat="1" ht="15.15" customHeight="1">
      <c r="B118" s="28"/>
      <c r="C118" s="25" t="s">
        <v>21</v>
      </c>
      <c r="F118" s="23" t="str">
        <f>E15</f>
        <v xml:space="preserve"> </v>
      </c>
      <c r="I118" s="25" t="s">
        <v>26</v>
      </c>
      <c r="J118" s="26" t="str">
        <f>E21</f>
        <v xml:space="preserve"> </v>
      </c>
      <c r="L118" s="28"/>
    </row>
    <row r="119" spans="2:12" s="1" customFormat="1" ht="15.15" customHeight="1">
      <c r="B119" s="28"/>
      <c r="C119" s="25" t="s">
        <v>25</v>
      </c>
      <c r="F119" s="23" t="str">
        <f>IF(E18="","",E18)</f>
        <v xml:space="preserve"> </v>
      </c>
      <c r="I119" s="25" t="s">
        <v>28</v>
      </c>
      <c r="J119" s="26" t="str">
        <f>E24</f>
        <v>ZEPS s.r.o.</v>
      </c>
      <c r="L119" s="28"/>
    </row>
    <row r="120" spans="2:12" s="1" customFormat="1" ht="10.35" customHeight="1">
      <c r="B120" s="28"/>
      <c r="L120" s="28"/>
    </row>
    <row r="121" spans="2:20" s="10" customFormat="1" ht="29.25" customHeight="1">
      <c r="B121" s="108"/>
      <c r="C121" s="109" t="s">
        <v>109</v>
      </c>
      <c r="D121" s="110" t="s">
        <v>56</v>
      </c>
      <c r="E121" s="110" t="s">
        <v>52</v>
      </c>
      <c r="F121" s="110" t="s">
        <v>53</v>
      </c>
      <c r="G121" s="110" t="s">
        <v>110</v>
      </c>
      <c r="H121" s="110" t="s">
        <v>111</v>
      </c>
      <c r="I121" s="110" t="s">
        <v>112</v>
      </c>
      <c r="J121" s="111" t="s">
        <v>98</v>
      </c>
      <c r="K121" s="112" t="s">
        <v>113</v>
      </c>
      <c r="L121" s="108"/>
      <c r="M121" s="55" t="s">
        <v>1</v>
      </c>
      <c r="N121" s="56" t="s">
        <v>35</v>
      </c>
      <c r="O121" s="56" t="s">
        <v>114</v>
      </c>
      <c r="P121" s="56" t="s">
        <v>115</v>
      </c>
      <c r="Q121" s="56" t="s">
        <v>116</v>
      </c>
      <c r="R121" s="56" t="s">
        <v>117</v>
      </c>
      <c r="S121" s="56" t="s">
        <v>118</v>
      </c>
      <c r="T121" s="57" t="s">
        <v>119</v>
      </c>
    </row>
    <row r="122" spans="2:63" s="1" customFormat="1" ht="22.95" customHeight="1">
      <c r="B122" s="28"/>
      <c r="C122" s="60" t="s">
        <v>120</v>
      </c>
      <c r="J122" s="113">
        <f>BK122</f>
        <v>0</v>
      </c>
      <c r="L122" s="28"/>
      <c r="M122" s="58"/>
      <c r="N122" s="49"/>
      <c r="O122" s="49"/>
      <c r="P122" s="114">
        <f>P123+P150</f>
        <v>0.5940000000000001</v>
      </c>
      <c r="Q122" s="49"/>
      <c r="R122" s="114">
        <f>R123+R150</f>
        <v>0</v>
      </c>
      <c r="S122" s="49"/>
      <c r="T122" s="115">
        <f>T123+T150</f>
        <v>0</v>
      </c>
      <c r="AT122" s="16" t="s">
        <v>70</v>
      </c>
      <c r="AU122" s="16" t="s">
        <v>100</v>
      </c>
      <c r="BK122" s="116">
        <f>BK123+BK150</f>
        <v>0</v>
      </c>
    </row>
    <row r="123" spans="2:63" s="11" customFormat="1" ht="25.95" customHeight="1">
      <c r="B123" s="117"/>
      <c r="D123" s="118" t="s">
        <v>70</v>
      </c>
      <c r="E123" s="119" t="s">
        <v>121</v>
      </c>
      <c r="F123" s="119" t="s">
        <v>122</v>
      </c>
      <c r="J123" s="120">
        <f>BK123</f>
        <v>0</v>
      </c>
      <c r="L123" s="117"/>
      <c r="M123" s="121"/>
      <c r="P123" s="122">
        <f>P124+P146</f>
        <v>0.5940000000000001</v>
      </c>
      <c r="R123" s="122">
        <f>R124+R146</f>
        <v>0</v>
      </c>
      <c r="T123" s="123">
        <f>T124+T146</f>
        <v>0</v>
      </c>
      <c r="AR123" s="118" t="s">
        <v>77</v>
      </c>
      <c r="AT123" s="124" t="s">
        <v>70</v>
      </c>
      <c r="AU123" s="124" t="s">
        <v>71</v>
      </c>
      <c r="AY123" s="118" t="s">
        <v>123</v>
      </c>
      <c r="BK123" s="125">
        <f>BK124+BK146</f>
        <v>0</v>
      </c>
    </row>
    <row r="124" spans="2:63" s="11" customFormat="1" ht="22.95" customHeight="1">
      <c r="B124" s="117"/>
      <c r="D124" s="118" t="s">
        <v>70</v>
      </c>
      <c r="E124" s="126" t="s">
        <v>128</v>
      </c>
      <c r="F124" s="126" t="s">
        <v>129</v>
      </c>
      <c r="J124" s="127">
        <f>BK124</f>
        <v>0</v>
      </c>
      <c r="L124" s="117"/>
      <c r="M124" s="121"/>
      <c r="P124" s="122">
        <f>SUM(P125:P145)</f>
        <v>0.14</v>
      </c>
      <c r="R124" s="122">
        <f>SUM(R125:R145)</f>
        <v>0</v>
      </c>
      <c r="T124" s="123">
        <f>SUM(T125:T145)</f>
        <v>0</v>
      </c>
      <c r="AR124" s="118" t="s">
        <v>77</v>
      </c>
      <c r="AT124" s="124" t="s">
        <v>70</v>
      </c>
      <c r="AU124" s="124" t="s">
        <v>77</v>
      </c>
      <c r="AY124" s="118" t="s">
        <v>123</v>
      </c>
      <c r="BK124" s="125">
        <f>SUM(BK125:BK145)</f>
        <v>0</v>
      </c>
    </row>
    <row r="125" spans="2:65" s="1" customFormat="1" ht="16.5" customHeight="1">
      <c r="B125" s="128"/>
      <c r="C125" s="129" t="s">
        <v>77</v>
      </c>
      <c r="D125" s="129" t="s">
        <v>125</v>
      </c>
      <c r="E125" s="130" t="s">
        <v>266</v>
      </c>
      <c r="F125" s="131" t="s">
        <v>267</v>
      </c>
      <c r="G125" s="132" t="s">
        <v>268</v>
      </c>
      <c r="H125" s="133">
        <v>1</v>
      </c>
      <c r="I125" s="134"/>
      <c r="J125" s="134">
        <f>ROUND(I125*H125,2)</f>
        <v>0</v>
      </c>
      <c r="K125" s="135"/>
      <c r="L125" s="28"/>
      <c r="M125" s="136" t="s">
        <v>1</v>
      </c>
      <c r="N125" s="137" t="s">
        <v>36</v>
      </c>
      <c r="O125" s="138">
        <v>0</v>
      </c>
      <c r="P125" s="138">
        <f>O125*H125</f>
        <v>0</v>
      </c>
      <c r="Q125" s="138">
        <v>0</v>
      </c>
      <c r="R125" s="138">
        <f>Q125*H125</f>
        <v>0</v>
      </c>
      <c r="S125" s="138">
        <v>0</v>
      </c>
      <c r="T125" s="139">
        <f>S125*H125</f>
        <v>0</v>
      </c>
      <c r="AR125" s="140" t="s">
        <v>127</v>
      </c>
      <c r="AT125" s="140" t="s">
        <v>125</v>
      </c>
      <c r="AU125" s="140" t="s">
        <v>78</v>
      </c>
      <c r="AY125" s="16" t="s">
        <v>123</v>
      </c>
      <c r="BE125" s="141">
        <f>IF(N125="základní",J125,0)</f>
        <v>0</v>
      </c>
      <c r="BF125" s="141">
        <f>IF(N125="snížená",J125,0)</f>
        <v>0</v>
      </c>
      <c r="BG125" s="141">
        <f>IF(N125="zákl. přenesená",J125,0)</f>
        <v>0</v>
      </c>
      <c r="BH125" s="141">
        <f>IF(N125="sníž. přenesená",J125,0)</f>
        <v>0</v>
      </c>
      <c r="BI125" s="141">
        <f>IF(N125="nulová",J125,0)</f>
        <v>0</v>
      </c>
      <c r="BJ125" s="16" t="s">
        <v>77</v>
      </c>
      <c r="BK125" s="141">
        <f>ROUND(I125*H125,2)</f>
        <v>0</v>
      </c>
      <c r="BL125" s="16" t="s">
        <v>127</v>
      </c>
      <c r="BM125" s="140" t="s">
        <v>288</v>
      </c>
    </row>
    <row r="126" spans="2:47" s="1" customFormat="1" ht="28.8">
      <c r="B126" s="28"/>
      <c r="D126" s="142" t="s">
        <v>130</v>
      </c>
      <c r="F126" s="143" t="s">
        <v>270</v>
      </c>
      <c r="L126" s="28"/>
      <c r="M126" s="144"/>
      <c r="T126" s="52"/>
      <c r="AT126" s="16" t="s">
        <v>130</v>
      </c>
      <c r="AU126" s="16" t="s">
        <v>78</v>
      </c>
    </row>
    <row r="127" spans="2:65" s="1" customFormat="1" ht="16.5" customHeight="1">
      <c r="B127" s="128"/>
      <c r="C127" s="129" t="s">
        <v>78</v>
      </c>
      <c r="D127" s="129" t="s">
        <v>125</v>
      </c>
      <c r="E127" s="130" t="s">
        <v>271</v>
      </c>
      <c r="F127" s="131" t="s">
        <v>272</v>
      </c>
      <c r="G127" s="132" t="s">
        <v>268</v>
      </c>
      <c r="H127" s="133">
        <v>1</v>
      </c>
      <c r="I127" s="134"/>
      <c r="J127" s="134">
        <f>ROUND(I127*H127,2)</f>
        <v>0</v>
      </c>
      <c r="K127" s="135"/>
      <c r="L127" s="28"/>
      <c r="M127" s="136" t="s">
        <v>1</v>
      </c>
      <c r="N127" s="137" t="s">
        <v>36</v>
      </c>
      <c r="O127" s="138">
        <v>0</v>
      </c>
      <c r="P127" s="138">
        <f>O127*H127</f>
        <v>0</v>
      </c>
      <c r="Q127" s="138">
        <v>0</v>
      </c>
      <c r="R127" s="138">
        <f>Q127*H127</f>
        <v>0</v>
      </c>
      <c r="S127" s="138">
        <v>0</v>
      </c>
      <c r="T127" s="139">
        <f>S127*H127</f>
        <v>0</v>
      </c>
      <c r="AR127" s="140" t="s">
        <v>127</v>
      </c>
      <c r="AT127" s="140" t="s">
        <v>125</v>
      </c>
      <c r="AU127" s="140" t="s">
        <v>78</v>
      </c>
      <c r="AY127" s="16" t="s">
        <v>123</v>
      </c>
      <c r="BE127" s="141">
        <f>IF(N127="základní",J127,0)</f>
        <v>0</v>
      </c>
      <c r="BF127" s="141">
        <f>IF(N127="snížená",J127,0)</f>
        <v>0</v>
      </c>
      <c r="BG127" s="141">
        <f>IF(N127="zákl. přenesená",J127,0)</f>
        <v>0</v>
      </c>
      <c r="BH127" s="141">
        <f>IF(N127="sníž. přenesená",J127,0)</f>
        <v>0</v>
      </c>
      <c r="BI127" s="141">
        <f>IF(N127="nulová",J127,0)</f>
        <v>0</v>
      </c>
      <c r="BJ127" s="16" t="s">
        <v>77</v>
      </c>
      <c r="BK127" s="141">
        <f>ROUND(I127*H127,2)</f>
        <v>0</v>
      </c>
      <c r="BL127" s="16" t="s">
        <v>127</v>
      </c>
      <c r="BM127" s="140" t="s">
        <v>289</v>
      </c>
    </row>
    <row r="128" spans="2:47" s="1" customFormat="1" ht="38.4">
      <c r="B128" s="28"/>
      <c r="D128" s="142" t="s">
        <v>130</v>
      </c>
      <c r="F128" s="143" t="s">
        <v>274</v>
      </c>
      <c r="L128" s="28"/>
      <c r="M128" s="144"/>
      <c r="T128" s="52"/>
      <c r="AT128" s="16" t="s">
        <v>130</v>
      </c>
      <c r="AU128" s="16" t="s">
        <v>78</v>
      </c>
    </row>
    <row r="129" spans="2:65" s="1" customFormat="1" ht="16.5" customHeight="1">
      <c r="B129" s="128"/>
      <c r="C129" s="129">
        <v>3</v>
      </c>
      <c r="D129" s="129" t="s">
        <v>125</v>
      </c>
      <c r="E129" s="130" t="s">
        <v>275</v>
      </c>
      <c r="F129" s="131" t="s">
        <v>276</v>
      </c>
      <c r="G129" s="132" t="s">
        <v>208</v>
      </c>
      <c r="H129" s="133">
        <v>15</v>
      </c>
      <c r="I129" s="134"/>
      <c r="J129" s="134">
        <f>ROUND(I129*H129,2)</f>
        <v>0</v>
      </c>
      <c r="K129" s="135"/>
      <c r="L129" s="28"/>
      <c r="M129" s="136" t="s">
        <v>1</v>
      </c>
      <c r="N129" s="137" t="s">
        <v>36</v>
      </c>
      <c r="O129" s="138">
        <v>0</v>
      </c>
      <c r="P129" s="138">
        <f>O129*H129</f>
        <v>0</v>
      </c>
      <c r="Q129" s="138">
        <v>0</v>
      </c>
      <c r="R129" s="138">
        <f>Q129*H129</f>
        <v>0</v>
      </c>
      <c r="S129" s="138">
        <v>0</v>
      </c>
      <c r="T129" s="139">
        <f>S129*H129</f>
        <v>0</v>
      </c>
      <c r="AR129" s="140" t="s">
        <v>127</v>
      </c>
      <c r="AT129" s="140" t="s">
        <v>125</v>
      </c>
      <c r="AU129" s="140" t="s">
        <v>78</v>
      </c>
      <c r="AY129" s="16" t="s">
        <v>123</v>
      </c>
      <c r="BE129" s="141">
        <f>IF(N129="základní",J129,0)</f>
        <v>0</v>
      </c>
      <c r="BF129" s="141">
        <f>IF(N129="snížená",J129,0)</f>
        <v>0</v>
      </c>
      <c r="BG129" s="141">
        <f>IF(N129="zákl. přenesená",J129,0)</f>
        <v>0</v>
      </c>
      <c r="BH129" s="141">
        <f>IF(N129="sníž. přenesená",J129,0)</f>
        <v>0</v>
      </c>
      <c r="BI129" s="141">
        <f>IF(N129="nulová",J129,0)</f>
        <v>0</v>
      </c>
      <c r="BJ129" s="16" t="s">
        <v>77</v>
      </c>
      <c r="BK129" s="141">
        <f>ROUND(I129*H129,2)</f>
        <v>0</v>
      </c>
      <c r="BL129" s="16" t="s">
        <v>127</v>
      </c>
      <c r="BM129" s="140" t="s">
        <v>290</v>
      </c>
    </row>
    <row r="130" spans="2:47" s="1" customFormat="1" ht="28.8">
      <c r="B130" s="28"/>
      <c r="D130" s="142" t="s">
        <v>130</v>
      </c>
      <c r="F130" s="143" t="s">
        <v>209</v>
      </c>
      <c r="L130" s="28"/>
      <c r="M130" s="144"/>
      <c r="T130" s="52"/>
      <c r="AT130" s="16" t="s">
        <v>130</v>
      </c>
      <c r="AU130" s="16" t="s">
        <v>78</v>
      </c>
    </row>
    <row r="131" spans="2:65" s="1" customFormat="1" ht="16.5" customHeight="1">
      <c r="B131" s="128"/>
      <c r="C131" s="129">
        <v>4</v>
      </c>
      <c r="D131" s="129" t="s">
        <v>125</v>
      </c>
      <c r="E131" s="130" t="s">
        <v>233</v>
      </c>
      <c r="F131" s="131" t="s">
        <v>234</v>
      </c>
      <c r="G131" s="132" t="s">
        <v>187</v>
      </c>
      <c r="H131" s="133">
        <v>1</v>
      </c>
      <c r="I131" s="134"/>
      <c r="J131" s="134">
        <f>ROUND(I131*H131,2)</f>
        <v>0</v>
      </c>
      <c r="K131" s="135"/>
      <c r="L131" s="28"/>
      <c r="M131" s="136" t="s">
        <v>1</v>
      </c>
      <c r="N131" s="137" t="s">
        <v>36</v>
      </c>
      <c r="O131" s="138">
        <v>0.14</v>
      </c>
      <c r="P131" s="138">
        <f>O131*H131</f>
        <v>0.14</v>
      </c>
      <c r="Q131" s="138">
        <v>0</v>
      </c>
      <c r="R131" s="138">
        <f>Q131*H131</f>
        <v>0</v>
      </c>
      <c r="S131" s="138">
        <v>0</v>
      </c>
      <c r="T131" s="139">
        <f>S131*H131</f>
        <v>0</v>
      </c>
      <c r="AR131" s="140" t="s">
        <v>127</v>
      </c>
      <c r="AT131" s="140" t="s">
        <v>125</v>
      </c>
      <c r="AU131" s="140" t="s">
        <v>78</v>
      </c>
      <c r="AY131" s="16" t="s">
        <v>123</v>
      </c>
      <c r="BE131" s="141">
        <f>IF(N131="základní",J131,0)</f>
        <v>0</v>
      </c>
      <c r="BF131" s="141">
        <f>IF(N131="snížená",J131,0)</f>
        <v>0</v>
      </c>
      <c r="BG131" s="141">
        <f>IF(N131="zákl. přenesená",J131,0)</f>
        <v>0</v>
      </c>
      <c r="BH131" s="141">
        <f>IF(N131="sníž. přenesená",J131,0)</f>
        <v>0</v>
      </c>
      <c r="BI131" s="141">
        <f>IF(N131="nulová",J131,0)</f>
        <v>0</v>
      </c>
      <c r="BJ131" s="16" t="s">
        <v>77</v>
      </c>
      <c r="BK131" s="141">
        <f>ROUND(I131*H131,2)</f>
        <v>0</v>
      </c>
      <c r="BL131" s="16" t="s">
        <v>127</v>
      </c>
      <c r="BM131" s="140" t="s">
        <v>291</v>
      </c>
    </row>
    <row r="132" spans="2:65" s="1" customFormat="1" ht="24.15" customHeight="1">
      <c r="B132" s="128"/>
      <c r="C132" s="129">
        <v>5</v>
      </c>
      <c r="D132" s="129" t="s">
        <v>125</v>
      </c>
      <c r="E132" s="130" t="s">
        <v>146</v>
      </c>
      <c r="F132" s="131" t="s">
        <v>147</v>
      </c>
      <c r="G132" s="132" t="s">
        <v>133</v>
      </c>
      <c r="H132" s="133">
        <v>15</v>
      </c>
      <c r="I132" s="134"/>
      <c r="J132" s="134">
        <f>ROUND(I132*H132,2)</f>
        <v>0</v>
      </c>
      <c r="K132" s="135"/>
      <c r="L132" s="28"/>
      <c r="M132" s="136" t="s">
        <v>1</v>
      </c>
      <c r="N132" s="137" t="s">
        <v>36</v>
      </c>
      <c r="O132" s="138">
        <v>0</v>
      </c>
      <c r="P132" s="138">
        <f>O132*H132</f>
        <v>0</v>
      </c>
      <c r="Q132" s="138">
        <v>0</v>
      </c>
      <c r="R132" s="138">
        <f>Q132*H132</f>
        <v>0</v>
      </c>
      <c r="S132" s="138">
        <v>0</v>
      </c>
      <c r="T132" s="139">
        <f>S132*H132</f>
        <v>0</v>
      </c>
      <c r="AR132" s="140" t="s">
        <v>127</v>
      </c>
      <c r="AT132" s="140" t="s">
        <v>125</v>
      </c>
      <c r="AU132" s="140" t="s">
        <v>78</v>
      </c>
      <c r="AY132" s="16" t="s">
        <v>123</v>
      </c>
      <c r="BE132" s="141">
        <f>IF(N132="základní",J132,0)</f>
        <v>0</v>
      </c>
      <c r="BF132" s="141">
        <f>IF(N132="snížená",J132,0)</f>
        <v>0</v>
      </c>
      <c r="BG132" s="141">
        <f>IF(N132="zákl. přenesená",J132,0)</f>
        <v>0</v>
      </c>
      <c r="BH132" s="141">
        <f>IF(N132="sníž. přenesená",J132,0)</f>
        <v>0</v>
      </c>
      <c r="BI132" s="141">
        <f>IF(N132="nulová",J132,0)</f>
        <v>0</v>
      </c>
      <c r="BJ132" s="16" t="s">
        <v>77</v>
      </c>
      <c r="BK132" s="141">
        <f>ROUND(I132*H132,2)</f>
        <v>0</v>
      </c>
      <c r="BL132" s="16" t="s">
        <v>127</v>
      </c>
      <c r="BM132" s="140" t="s">
        <v>292</v>
      </c>
    </row>
    <row r="133" spans="2:51" s="12" customFormat="1" ht="12">
      <c r="B133" s="145"/>
      <c r="D133" s="142" t="s">
        <v>134</v>
      </c>
      <c r="E133" s="146" t="s">
        <v>1</v>
      </c>
      <c r="F133" s="147" t="s">
        <v>280</v>
      </c>
      <c r="H133" s="146" t="s">
        <v>1</v>
      </c>
      <c r="L133" s="145"/>
      <c r="M133" s="148"/>
      <c r="T133" s="149"/>
      <c r="AT133" s="146" t="s">
        <v>134</v>
      </c>
      <c r="AU133" s="146" t="s">
        <v>78</v>
      </c>
      <c r="AV133" s="12" t="s">
        <v>77</v>
      </c>
      <c r="AW133" s="12" t="s">
        <v>27</v>
      </c>
      <c r="AX133" s="12" t="s">
        <v>71</v>
      </c>
      <c r="AY133" s="146" t="s">
        <v>123</v>
      </c>
    </row>
    <row r="134" spans="2:51" s="14" customFormat="1" ht="12">
      <c r="B134" s="156"/>
      <c r="D134" s="142" t="s">
        <v>134</v>
      </c>
      <c r="E134" s="157" t="s">
        <v>1</v>
      </c>
      <c r="F134" s="158" t="s">
        <v>137</v>
      </c>
      <c r="H134" s="159">
        <v>0</v>
      </c>
      <c r="L134" s="156"/>
      <c r="M134" s="160"/>
      <c r="T134" s="161"/>
      <c r="AT134" s="157" t="s">
        <v>134</v>
      </c>
      <c r="AU134" s="157" t="s">
        <v>78</v>
      </c>
      <c r="AV134" s="14" t="s">
        <v>127</v>
      </c>
      <c r="AW134" s="14" t="s">
        <v>27</v>
      </c>
      <c r="AX134" s="14" t="s">
        <v>77</v>
      </c>
      <c r="AY134" s="157" t="s">
        <v>123</v>
      </c>
    </row>
    <row r="135" spans="2:65" s="1" customFormat="1" ht="24.15" customHeight="1">
      <c r="B135" s="128"/>
      <c r="C135" s="129">
        <v>6</v>
      </c>
      <c r="D135" s="129" t="s">
        <v>125</v>
      </c>
      <c r="E135" s="130" t="s">
        <v>149</v>
      </c>
      <c r="F135" s="131" t="s">
        <v>150</v>
      </c>
      <c r="G135" s="132" t="s">
        <v>133</v>
      </c>
      <c r="H135" s="133">
        <v>0</v>
      </c>
      <c r="I135" s="134"/>
      <c r="J135" s="134">
        <f aca="true" t="shared" si="0" ref="J135:J145">ROUND(I135*H135,2)</f>
        <v>0</v>
      </c>
      <c r="K135" s="135"/>
      <c r="L135" s="28"/>
      <c r="M135" s="136" t="s">
        <v>1</v>
      </c>
      <c r="N135" s="137" t="s">
        <v>36</v>
      </c>
      <c r="O135" s="138">
        <v>0</v>
      </c>
      <c r="P135" s="138">
        <f aca="true" t="shared" si="1" ref="P135">O135*H135</f>
        <v>0</v>
      </c>
      <c r="Q135" s="138">
        <v>0</v>
      </c>
      <c r="R135" s="138">
        <f aca="true" t="shared" si="2" ref="R135">Q135*H135</f>
        <v>0</v>
      </c>
      <c r="S135" s="138">
        <v>0</v>
      </c>
      <c r="T135" s="139">
        <f aca="true" t="shared" si="3" ref="T135">S135*H135</f>
        <v>0</v>
      </c>
      <c r="AR135" s="140" t="s">
        <v>127</v>
      </c>
      <c r="AT135" s="140" t="s">
        <v>125</v>
      </c>
      <c r="AU135" s="140" t="s">
        <v>78</v>
      </c>
      <c r="AY135" s="16" t="s">
        <v>123</v>
      </c>
      <c r="BE135" s="141">
        <f aca="true" t="shared" si="4" ref="BE135:BE145">IF(N135="základní",J135,0)</f>
        <v>0</v>
      </c>
      <c r="BF135" s="141">
        <f aca="true" t="shared" si="5" ref="BF135:BF145">IF(N135="snížená",J135,0)</f>
        <v>0</v>
      </c>
      <c r="BG135" s="141">
        <f aca="true" t="shared" si="6" ref="BG135:BG145">IF(N135="zákl. přenesená",J135,0)</f>
        <v>0</v>
      </c>
      <c r="BH135" s="141">
        <f aca="true" t="shared" si="7" ref="BH135:BH145">IF(N135="sníž. přenesená",J135,0)</f>
        <v>0</v>
      </c>
      <c r="BI135" s="141">
        <f aca="true" t="shared" si="8" ref="BI135:BI145">IF(N135="nulová",J135,0)</f>
        <v>0</v>
      </c>
      <c r="BJ135" s="16" t="s">
        <v>77</v>
      </c>
      <c r="BK135" s="141">
        <f aca="true" t="shared" si="9" ref="BK135:BK145">ROUND(I135*H135,2)</f>
        <v>0</v>
      </c>
      <c r="BL135" s="16" t="s">
        <v>127</v>
      </c>
      <c r="BM135" s="140" t="s">
        <v>293</v>
      </c>
    </row>
    <row r="136" spans="2:65" s="1" customFormat="1" ht="21.75" customHeight="1">
      <c r="B136" s="128"/>
      <c r="C136" s="129">
        <v>7</v>
      </c>
      <c r="D136" s="129" t="s">
        <v>125</v>
      </c>
      <c r="E136" s="130" t="s">
        <v>235</v>
      </c>
      <c r="F136" s="131" t="s">
        <v>236</v>
      </c>
      <c r="G136" s="132" t="s">
        <v>126</v>
      </c>
      <c r="H136" s="133">
        <v>37</v>
      </c>
      <c r="I136" s="134"/>
      <c r="J136" s="168">
        <f t="shared" si="0"/>
        <v>0</v>
      </c>
      <c r="K136" s="167"/>
      <c r="L136" s="207"/>
      <c r="M136" s="166"/>
      <c r="N136" s="137"/>
      <c r="O136" s="138"/>
      <c r="P136" s="138"/>
      <c r="Q136" s="138"/>
      <c r="R136" s="138"/>
      <c r="S136" s="138"/>
      <c r="T136" s="138"/>
      <c r="V136" s="206"/>
      <c r="AR136" s="140" t="s">
        <v>127</v>
      </c>
      <c r="AT136" s="140" t="s">
        <v>125</v>
      </c>
      <c r="AU136" s="140" t="s">
        <v>78</v>
      </c>
      <c r="AY136" s="16" t="s">
        <v>123</v>
      </c>
      <c r="BE136" s="141">
        <f t="shared" si="4"/>
        <v>0</v>
      </c>
      <c r="BF136" s="141">
        <f t="shared" si="5"/>
        <v>0</v>
      </c>
      <c r="BG136" s="141">
        <f t="shared" si="6"/>
        <v>0</v>
      </c>
      <c r="BH136" s="141">
        <f t="shared" si="7"/>
        <v>0</v>
      </c>
      <c r="BI136" s="141">
        <f t="shared" si="8"/>
        <v>0</v>
      </c>
      <c r="BJ136" s="16" t="s">
        <v>77</v>
      </c>
      <c r="BK136" s="141">
        <f t="shared" si="9"/>
        <v>0</v>
      </c>
      <c r="BL136" s="16" t="s">
        <v>127</v>
      </c>
      <c r="BM136" s="140" t="s">
        <v>78</v>
      </c>
    </row>
    <row r="137" spans="2:65" s="1" customFormat="1" ht="24.15" customHeight="1">
      <c r="B137" s="128"/>
      <c r="C137" s="129">
        <v>8</v>
      </c>
      <c r="D137" s="129" t="s">
        <v>125</v>
      </c>
      <c r="E137" s="130" t="s">
        <v>237</v>
      </c>
      <c r="F137" s="131" t="s">
        <v>238</v>
      </c>
      <c r="G137" s="132" t="s">
        <v>126</v>
      </c>
      <c r="H137" s="133">
        <v>37</v>
      </c>
      <c r="I137" s="134"/>
      <c r="J137" s="168">
        <f t="shared" si="0"/>
        <v>0</v>
      </c>
      <c r="K137" s="167"/>
      <c r="L137" s="207"/>
      <c r="M137" s="166"/>
      <c r="N137" s="137"/>
      <c r="O137" s="138"/>
      <c r="P137" s="138"/>
      <c r="Q137" s="138"/>
      <c r="R137" s="138"/>
      <c r="S137" s="138"/>
      <c r="T137" s="138"/>
      <c r="V137" s="206"/>
      <c r="AR137" s="140" t="s">
        <v>127</v>
      </c>
      <c r="AT137" s="140" t="s">
        <v>125</v>
      </c>
      <c r="AU137" s="140" t="s">
        <v>78</v>
      </c>
      <c r="AY137" s="16" t="s">
        <v>123</v>
      </c>
      <c r="BE137" s="141">
        <f t="shared" si="4"/>
        <v>0</v>
      </c>
      <c r="BF137" s="141">
        <f t="shared" si="5"/>
        <v>0</v>
      </c>
      <c r="BG137" s="141">
        <f t="shared" si="6"/>
        <v>0</v>
      </c>
      <c r="BH137" s="141">
        <f t="shared" si="7"/>
        <v>0</v>
      </c>
      <c r="BI137" s="141">
        <f t="shared" si="8"/>
        <v>0</v>
      </c>
      <c r="BJ137" s="16" t="s">
        <v>77</v>
      </c>
      <c r="BK137" s="141">
        <f t="shared" si="9"/>
        <v>0</v>
      </c>
      <c r="BL137" s="16" t="s">
        <v>127</v>
      </c>
      <c r="BM137" s="140" t="s">
        <v>127</v>
      </c>
    </row>
    <row r="138" spans="2:65" s="1" customFormat="1" ht="37.95" customHeight="1">
      <c r="B138" s="128"/>
      <c r="C138" s="129">
        <v>9</v>
      </c>
      <c r="D138" s="129" t="s">
        <v>125</v>
      </c>
      <c r="E138" s="130" t="s">
        <v>239</v>
      </c>
      <c r="F138" s="131" t="s">
        <v>240</v>
      </c>
      <c r="G138" s="132" t="s">
        <v>133</v>
      </c>
      <c r="H138" s="133">
        <v>12</v>
      </c>
      <c r="I138" s="134"/>
      <c r="J138" s="168">
        <f t="shared" si="0"/>
        <v>0</v>
      </c>
      <c r="K138" s="167"/>
      <c r="L138" s="206"/>
      <c r="M138" s="7"/>
      <c r="N138" s="7"/>
      <c r="O138" s="7"/>
      <c r="P138" s="7"/>
      <c r="Q138" s="7"/>
      <c r="R138" s="7"/>
      <c r="S138" s="7"/>
      <c r="T138" s="7"/>
      <c r="U138" s="7"/>
      <c r="V138" s="206"/>
      <c r="AR138" s="140" t="s">
        <v>127</v>
      </c>
      <c r="AT138" s="140" t="s">
        <v>125</v>
      </c>
      <c r="AU138" s="140" t="s">
        <v>78</v>
      </c>
      <c r="AY138" s="16" t="s">
        <v>123</v>
      </c>
      <c r="BE138" s="141">
        <f t="shared" si="4"/>
        <v>0</v>
      </c>
      <c r="BF138" s="141">
        <f t="shared" si="5"/>
        <v>0</v>
      </c>
      <c r="BG138" s="141">
        <f t="shared" si="6"/>
        <v>0</v>
      </c>
      <c r="BH138" s="141">
        <f t="shared" si="7"/>
        <v>0</v>
      </c>
      <c r="BI138" s="141">
        <f t="shared" si="8"/>
        <v>0</v>
      </c>
      <c r="BJ138" s="16" t="s">
        <v>77</v>
      </c>
      <c r="BK138" s="141">
        <f t="shared" si="9"/>
        <v>0</v>
      </c>
      <c r="BL138" s="16" t="s">
        <v>127</v>
      </c>
      <c r="BM138" s="140" t="s">
        <v>140</v>
      </c>
    </row>
    <row r="139" spans="2:65" s="1" customFormat="1" ht="33" customHeight="1">
      <c r="B139" s="128"/>
      <c r="C139" s="129">
        <v>10</v>
      </c>
      <c r="D139" s="129" t="s">
        <v>125</v>
      </c>
      <c r="E139" s="130" t="s">
        <v>241</v>
      </c>
      <c r="F139" s="131" t="s">
        <v>242</v>
      </c>
      <c r="G139" s="132" t="s">
        <v>133</v>
      </c>
      <c r="H139" s="133">
        <v>12</v>
      </c>
      <c r="I139" s="134"/>
      <c r="J139" s="168">
        <f t="shared" si="0"/>
        <v>0</v>
      </c>
      <c r="K139" s="167"/>
      <c r="L139" s="206"/>
      <c r="M139" s="7"/>
      <c r="N139" s="7"/>
      <c r="O139" s="7"/>
      <c r="P139" s="7"/>
      <c r="Q139" s="7"/>
      <c r="R139" s="7"/>
      <c r="S139" s="7"/>
      <c r="T139" s="7"/>
      <c r="U139" s="7"/>
      <c r="V139" s="206"/>
      <c r="AR139" s="140" t="s">
        <v>127</v>
      </c>
      <c r="AT139" s="140" t="s">
        <v>125</v>
      </c>
      <c r="AU139" s="140" t="s">
        <v>78</v>
      </c>
      <c r="AY139" s="16" t="s">
        <v>123</v>
      </c>
      <c r="BE139" s="141">
        <f t="shared" si="4"/>
        <v>0</v>
      </c>
      <c r="BF139" s="141">
        <f t="shared" si="5"/>
        <v>0</v>
      </c>
      <c r="BG139" s="141">
        <f t="shared" si="6"/>
        <v>0</v>
      </c>
      <c r="BH139" s="141">
        <f t="shared" si="7"/>
        <v>0</v>
      </c>
      <c r="BI139" s="141">
        <f t="shared" si="8"/>
        <v>0</v>
      </c>
      <c r="BJ139" s="16" t="s">
        <v>77</v>
      </c>
      <c r="BK139" s="141">
        <f t="shared" si="9"/>
        <v>0</v>
      </c>
      <c r="BL139" s="16" t="s">
        <v>127</v>
      </c>
      <c r="BM139" s="140" t="s">
        <v>145</v>
      </c>
    </row>
    <row r="140" spans="2:65" s="1" customFormat="1" ht="37.95" customHeight="1">
      <c r="B140" s="128"/>
      <c r="C140" s="129">
        <v>11</v>
      </c>
      <c r="D140" s="129" t="s">
        <v>125</v>
      </c>
      <c r="E140" s="130" t="s">
        <v>243</v>
      </c>
      <c r="F140" s="131" t="s">
        <v>244</v>
      </c>
      <c r="G140" s="132" t="s">
        <v>133</v>
      </c>
      <c r="H140" s="133">
        <v>12</v>
      </c>
      <c r="I140" s="134"/>
      <c r="J140" s="168">
        <f t="shared" si="0"/>
        <v>0</v>
      </c>
      <c r="K140" s="167"/>
      <c r="L140" s="206"/>
      <c r="M140" s="7"/>
      <c r="N140" s="7"/>
      <c r="O140" s="7"/>
      <c r="P140" s="7"/>
      <c r="Q140" s="7"/>
      <c r="R140" s="7"/>
      <c r="S140" s="7"/>
      <c r="T140" s="7"/>
      <c r="U140" s="7"/>
      <c r="V140" s="206"/>
      <c r="AR140" s="140" t="s">
        <v>127</v>
      </c>
      <c r="AT140" s="140" t="s">
        <v>125</v>
      </c>
      <c r="AU140" s="140" t="s">
        <v>78</v>
      </c>
      <c r="AY140" s="16" t="s">
        <v>123</v>
      </c>
      <c r="BE140" s="141">
        <f t="shared" si="4"/>
        <v>0</v>
      </c>
      <c r="BF140" s="141">
        <f t="shared" si="5"/>
        <v>0</v>
      </c>
      <c r="BG140" s="141">
        <f t="shared" si="6"/>
        <v>0</v>
      </c>
      <c r="BH140" s="141">
        <f t="shared" si="7"/>
        <v>0</v>
      </c>
      <c r="BI140" s="141">
        <f t="shared" si="8"/>
        <v>0</v>
      </c>
      <c r="BJ140" s="16" t="s">
        <v>77</v>
      </c>
      <c r="BK140" s="141">
        <f t="shared" si="9"/>
        <v>0</v>
      </c>
      <c r="BL140" s="16" t="s">
        <v>127</v>
      </c>
      <c r="BM140" s="140" t="s">
        <v>148</v>
      </c>
    </row>
    <row r="141" spans="2:65" s="1" customFormat="1" ht="37.95" customHeight="1">
      <c r="B141" s="128"/>
      <c r="C141" s="129">
        <v>12</v>
      </c>
      <c r="D141" s="129" t="s">
        <v>125</v>
      </c>
      <c r="E141" s="130" t="s">
        <v>245</v>
      </c>
      <c r="F141" s="131" t="s">
        <v>246</v>
      </c>
      <c r="G141" s="132" t="s">
        <v>133</v>
      </c>
      <c r="H141" s="133">
        <v>12</v>
      </c>
      <c r="I141" s="134"/>
      <c r="J141" s="168">
        <f t="shared" si="0"/>
        <v>0</v>
      </c>
      <c r="K141" s="167"/>
      <c r="L141" s="206"/>
      <c r="M141" s="7"/>
      <c r="N141" s="7"/>
      <c r="O141" s="7"/>
      <c r="P141" s="7"/>
      <c r="Q141" s="7"/>
      <c r="R141" s="7"/>
      <c r="S141" s="7"/>
      <c r="T141" s="7"/>
      <c r="U141" s="7"/>
      <c r="V141" s="206"/>
      <c r="AR141" s="140" t="s">
        <v>127</v>
      </c>
      <c r="AT141" s="140" t="s">
        <v>125</v>
      </c>
      <c r="AU141" s="140" t="s">
        <v>78</v>
      </c>
      <c r="AY141" s="16" t="s">
        <v>123</v>
      </c>
      <c r="BE141" s="141">
        <f t="shared" si="4"/>
        <v>0</v>
      </c>
      <c r="BF141" s="141">
        <f t="shared" si="5"/>
        <v>0</v>
      </c>
      <c r="BG141" s="141">
        <f t="shared" si="6"/>
        <v>0</v>
      </c>
      <c r="BH141" s="141">
        <f t="shared" si="7"/>
        <v>0</v>
      </c>
      <c r="BI141" s="141">
        <f t="shared" si="8"/>
        <v>0</v>
      </c>
      <c r="BJ141" s="16" t="s">
        <v>77</v>
      </c>
      <c r="BK141" s="141">
        <f t="shared" si="9"/>
        <v>0</v>
      </c>
      <c r="BL141" s="16" t="s">
        <v>127</v>
      </c>
      <c r="BM141" s="140" t="s">
        <v>151</v>
      </c>
    </row>
    <row r="142" spans="2:65" s="1" customFormat="1" ht="24.15" customHeight="1">
      <c r="B142" s="128"/>
      <c r="C142" s="129">
        <v>13</v>
      </c>
      <c r="D142" s="129" t="s">
        <v>125</v>
      </c>
      <c r="E142" s="130" t="s">
        <v>247</v>
      </c>
      <c r="F142" s="131" t="s">
        <v>248</v>
      </c>
      <c r="G142" s="132" t="s">
        <v>133</v>
      </c>
      <c r="H142" s="133">
        <v>12</v>
      </c>
      <c r="I142" s="134"/>
      <c r="J142" s="168">
        <f t="shared" si="0"/>
        <v>0</v>
      </c>
      <c r="K142" s="167"/>
      <c r="L142" s="206"/>
      <c r="M142" s="7"/>
      <c r="N142" s="7"/>
      <c r="O142" s="7"/>
      <c r="P142" s="7"/>
      <c r="Q142" s="7"/>
      <c r="R142" s="7"/>
      <c r="S142" s="7"/>
      <c r="T142" s="7"/>
      <c r="U142" s="7"/>
      <c r="V142" s="206"/>
      <c r="AR142" s="140" t="s">
        <v>127</v>
      </c>
      <c r="AT142" s="140" t="s">
        <v>125</v>
      </c>
      <c r="AU142" s="140" t="s">
        <v>78</v>
      </c>
      <c r="AY142" s="16" t="s">
        <v>123</v>
      </c>
      <c r="BE142" s="141">
        <f t="shared" si="4"/>
        <v>0</v>
      </c>
      <c r="BF142" s="141">
        <f t="shared" si="5"/>
        <v>0</v>
      </c>
      <c r="BG142" s="141">
        <f t="shared" si="6"/>
        <v>0</v>
      </c>
      <c r="BH142" s="141">
        <f t="shared" si="7"/>
        <v>0</v>
      </c>
      <c r="BI142" s="141">
        <f t="shared" si="8"/>
        <v>0</v>
      </c>
      <c r="BJ142" s="16" t="s">
        <v>77</v>
      </c>
      <c r="BK142" s="141">
        <f t="shared" si="9"/>
        <v>0</v>
      </c>
      <c r="BL142" s="16" t="s">
        <v>127</v>
      </c>
      <c r="BM142" s="140" t="s">
        <v>154</v>
      </c>
    </row>
    <row r="143" spans="2:65" s="1" customFormat="1" ht="37.95" customHeight="1">
      <c r="B143" s="128"/>
      <c r="C143" s="129">
        <v>14</v>
      </c>
      <c r="D143" s="129" t="s">
        <v>125</v>
      </c>
      <c r="E143" s="130" t="s">
        <v>249</v>
      </c>
      <c r="F143" s="131" t="s">
        <v>250</v>
      </c>
      <c r="G143" s="132" t="s">
        <v>133</v>
      </c>
      <c r="H143" s="133">
        <v>12</v>
      </c>
      <c r="I143" s="134"/>
      <c r="J143" s="168">
        <f t="shared" si="0"/>
        <v>0</v>
      </c>
      <c r="K143" s="167"/>
      <c r="L143" s="206"/>
      <c r="M143" s="7"/>
      <c r="N143" s="7"/>
      <c r="O143" s="7"/>
      <c r="P143" s="7"/>
      <c r="Q143" s="7"/>
      <c r="R143" s="7"/>
      <c r="S143" s="7"/>
      <c r="T143" s="7"/>
      <c r="U143" s="7"/>
      <c r="V143" s="206"/>
      <c r="AR143" s="140" t="s">
        <v>127</v>
      </c>
      <c r="AT143" s="140" t="s">
        <v>125</v>
      </c>
      <c r="AU143" s="140" t="s">
        <v>78</v>
      </c>
      <c r="AY143" s="16" t="s">
        <v>123</v>
      </c>
      <c r="BE143" s="141">
        <f t="shared" si="4"/>
        <v>0</v>
      </c>
      <c r="BF143" s="141">
        <f t="shared" si="5"/>
        <v>0</v>
      </c>
      <c r="BG143" s="141">
        <f t="shared" si="6"/>
        <v>0</v>
      </c>
      <c r="BH143" s="141">
        <f t="shared" si="7"/>
        <v>0</v>
      </c>
      <c r="BI143" s="141">
        <f t="shared" si="8"/>
        <v>0</v>
      </c>
      <c r="BJ143" s="16" t="s">
        <v>77</v>
      </c>
      <c r="BK143" s="141">
        <f t="shared" si="9"/>
        <v>0</v>
      </c>
      <c r="BL143" s="16" t="s">
        <v>127</v>
      </c>
      <c r="BM143" s="140" t="s">
        <v>157</v>
      </c>
    </row>
    <row r="144" spans="2:65" s="1" customFormat="1" ht="37.95" customHeight="1">
      <c r="B144" s="128"/>
      <c r="C144" s="129">
        <v>15</v>
      </c>
      <c r="D144" s="129" t="s">
        <v>125</v>
      </c>
      <c r="E144" s="130" t="s">
        <v>251</v>
      </c>
      <c r="F144" s="131" t="s">
        <v>252</v>
      </c>
      <c r="G144" s="132" t="s">
        <v>133</v>
      </c>
      <c r="H144" s="133">
        <v>12</v>
      </c>
      <c r="I144" s="134"/>
      <c r="J144" s="168">
        <f t="shared" si="0"/>
        <v>0</v>
      </c>
      <c r="K144" s="167"/>
      <c r="L144" s="206"/>
      <c r="M144" s="7"/>
      <c r="N144" s="7"/>
      <c r="O144" s="7"/>
      <c r="P144" s="7"/>
      <c r="Q144" s="7"/>
      <c r="R144" s="7"/>
      <c r="S144" s="7"/>
      <c r="T144" s="7"/>
      <c r="U144" s="7"/>
      <c r="V144" s="206"/>
      <c r="AR144" s="140" t="s">
        <v>127</v>
      </c>
      <c r="AT144" s="140" t="s">
        <v>125</v>
      </c>
      <c r="AU144" s="140" t="s">
        <v>78</v>
      </c>
      <c r="AY144" s="16" t="s">
        <v>123</v>
      </c>
      <c r="BE144" s="141">
        <f t="shared" si="4"/>
        <v>0</v>
      </c>
      <c r="BF144" s="141">
        <f t="shared" si="5"/>
        <v>0</v>
      </c>
      <c r="BG144" s="141">
        <f t="shared" si="6"/>
        <v>0</v>
      </c>
      <c r="BH144" s="141">
        <f t="shared" si="7"/>
        <v>0</v>
      </c>
      <c r="BI144" s="141">
        <f t="shared" si="8"/>
        <v>0</v>
      </c>
      <c r="BJ144" s="16" t="s">
        <v>77</v>
      </c>
      <c r="BK144" s="141">
        <f t="shared" si="9"/>
        <v>0</v>
      </c>
      <c r="BL144" s="16" t="s">
        <v>127</v>
      </c>
      <c r="BM144" s="140" t="s">
        <v>160</v>
      </c>
    </row>
    <row r="145" spans="2:65" s="1" customFormat="1" ht="37.95" customHeight="1">
      <c r="B145" s="128"/>
      <c r="C145" s="129">
        <v>16</v>
      </c>
      <c r="D145" s="129" t="s">
        <v>125</v>
      </c>
      <c r="E145" s="130" t="s">
        <v>253</v>
      </c>
      <c r="F145" s="131" t="s">
        <v>254</v>
      </c>
      <c r="G145" s="132" t="s">
        <v>133</v>
      </c>
      <c r="H145" s="133">
        <v>12</v>
      </c>
      <c r="I145" s="134"/>
      <c r="J145" s="168">
        <f t="shared" si="0"/>
        <v>0</v>
      </c>
      <c r="K145" s="167"/>
      <c r="L145" s="206"/>
      <c r="M145" s="7"/>
      <c r="N145" s="7"/>
      <c r="O145" s="7"/>
      <c r="P145" s="7"/>
      <c r="Q145" s="7"/>
      <c r="R145" s="7"/>
      <c r="S145" s="7"/>
      <c r="T145" s="7"/>
      <c r="U145" s="7"/>
      <c r="V145" s="206"/>
      <c r="AR145" s="140" t="s">
        <v>127</v>
      </c>
      <c r="AT145" s="140" t="s">
        <v>125</v>
      </c>
      <c r="AU145" s="140" t="s">
        <v>78</v>
      </c>
      <c r="AY145" s="16" t="s">
        <v>123</v>
      </c>
      <c r="BE145" s="141">
        <f t="shared" si="4"/>
        <v>0</v>
      </c>
      <c r="BF145" s="141">
        <f t="shared" si="5"/>
        <v>0</v>
      </c>
      <c r="BG145" s="141">
        <f t="shared" si="6"/>
        <v>0</v>
      </c>
      <c r="BH145" s="141">
        <f t="shared" si="7"/>
        <v>0</v>
      </c>
      <c r="BI145" s="141">
        <f t="shared" si="8"/>
        <v>0</v>
      </c>
      <c r="BJ145" s="16" t="s">
        <v>77</v>
      </c>
      <c r="BK145" s="141">
        <f t="shared" si="9"/>
        <v>0</v>
      </c>
      <c r="BL145" s="16" t="s">
        <v>127</v>
      </c>
      <c r="BM145" s="140" t="s">
        <v>163</v>
      </c>
    </row>
    <row r="146" spans="2:63" s="11" customFormat="1" ht="22.95" customHeight="1">
      <c r="B146" s="117"/>
      <c r="D146" s="118" t="s">
        <v>70</v>
      </c>
      <c r="E146" s="126" t="s">
        <v>185</v>
      </c>
      <c r="F146" s="126" t="s">
        <v>186</v>
      </c>
      <c r="J146" s="127">
        <f>BK146</f>
        <v>0</v>
      </c>
      <c r="L146" s="117"/>
      <c r="M146" s="121"/>
      <c r="P146" s="122">
        <f>SUM(P147:P149)</f>
        <v>0.454</v>
      </c>
      <c r="R146" s="122">
        <f>SUM(R147:R149)</f>
        <v>0</v>
      </c>
      <c r="T146" s="123">
        <f>SUM(T147:T149)</f>
        <v>0</v>
      </c>
      <c r="AR146" s="118" t="s">
        <v>77</v>
      </c>
      <c r="AT146" s="124" t="s">
        <v>70</v>
      </c>
      <c r="AU146" s="124" t="s">
        <v>77</v>
      </c>
      <c r="AY146" s="118" t="s">
        <v>123</v>
      </c>
      <c r="BK146" s="125">
        <f>SUM(BK147:BK149)</f>
        <v>0</v>
      </c>
    </row>
    <row r="147" spans="2:65" s="1" customFormat="1" ht="44.25" customHeight="1">
      <c r="B147" s="128"/>
      <c r="C147" s="129">
        <v>17</v>
      </c>
      <c r="D147" s="129" t="s">
        <v>125</v>
      </c>
      <c r="E147" s="130" t="s">
        <v>189</v>
      </c>
      <c r="F147" s="131" t="s">
        <v>190</v>
      </c>
      <c r="G147" s="132" t="s">
        <v>187</v>
      </c>
      <c r="H147" s="133">
        <v>1</v>
      </c>
      <c r="I147" s="134"/>
      <c r="J147" s="134">
        <f>ROUND(I147*H147,2)</f>
        <v>0</v>
      </c>
      <c r="K147" s="135"/>
      <c r="L147" s="28"/>
      <c r="M147" s="136" t="s">
        <v>1</v>
      </c>
      <c r="N147" s="137" t="s">
        <v>36</v>
      </c>
      <c r="O147" s="138">
        <v>0.454</v>
      </c>
      <c r="P147" s="138">
        <f>O147*H147</f>
        <v>0.454</v>
      </c>
      <c r="Q147" s="138">
        <v>0</v>
      </c>
      <c r="R147" s="138">
        <f>Q147*H147</f>
        <v>0</v>
      </c>
      <c r="S147" s="138">
        <v>0</v>
      </c>
      <c r="T147" s="139">
        <f>S147*H147</f>
        <v>0</v>
      </c>
      <c r="AR147" s="140" t="s">
        <v>127</v>
      </c>
      <c r="AT147" s="140" t="s">
        <v>125</v>
      </c>
      <c r="AU147" s="140" t="s">
        <v>78</v>
      </c>
      <c r="AY147" s="16" t="s">
        <v>123</v>
      </c>
      <c r="BE147" s="141">
        <f>IF(N147="základní",J147,0)</f>
        <v>0</v>
      </c>
      <c r="BF147" s="141">
        <f>IF(N147="snížená",J147,0)</f>
        <v>0</v>
      </c>
      <c r="BG147" s="141">
        <f>IF(N147="zákl. přenesená",J147,0)</f>
        <v>0</v>
      </c>
      <c r="BH147" s="141">
        <f>IF(N147="sníž. přenesená",J147,0)</f>
        <v>0</v>
      </c>
      <c r="BI147" s="141">
        <f>IF(N147="nulová",J147,0)</f>
        <v>0</v>
      </c>
      <c r="BJ147" s="16" t="s">
        <v>77</v>
      </c>
      <c r="BK147" s="141">
        <f>ROUND(I147*H147,2)</f>
        <v>0</v>
      </c>
      <c r="BL147" s="16" t="s">
        <v>127</v>
      </c>
      <c r="BM147" s="140" t="s">
        <v>294</v>
      </c>
    </row>
    <row r="148" spans="2:47" s="1" customFormat="1" ht="28.8">
      <c r="B148" s="28"/>
      <c r="D148" s="142" t="s">
        <v>130</v>
      </c>
      <c r="F148" s="143" t="s">
        <v>191</v>
      </c>
      <c r="L148" s="28"/>
      <c r="M148" s="144"/>
      <c r="T148" s="52"/>
      <c r="AT148" s="16" t="s">
        <v>130</v>
      </c>
      <c r="AU148" s="16" t="s">
        <v>78</v>
      </c>
    </row>
    <row r="149" spans="2:65" s="1" customFormat="1" ht="16.5" customHeight="1">
      <c r="B149" s="128"/>
      <c r="C149" s="129">
        <v>18</v>
      </c>
      <c r="D149" s="129" t="s">
        <v>125</v>
      </c>
      <c r="E149" s="130" t="s">
        <v>192</v>
      </c>
      <c r="F149" s="131" t="s">
        <v>193</v>
      </c>
      <c r="G149" s="132" t="s">
        <v>187</v>
      </c>
      <c r="H149" s="133">
        <v>1</v>
      </c>
      <c r="I149" s="134"/>
      <c r="J149" s="134">
        <f>ROUND(I149*H149,2)</f>
        <v>0</v>
      </c>
      <c r="K149" s="135"/>
      <c r="L149" s="28"/>
      <c r="M149" s="136" t="s">
        <v>1</v>
      </c>
      <c r="N149" s="137" t="s">
        <v>36</v>
      </c>
      <c r="O149" s="138">
        <v>0</v>
      </c>
      <c r="P149" s="138">
        <f>O149*H149</f>
        <v>0</v>
      </c>
      <c r="Q149" s="138">
        <v>0</v>
      </c>
      <c r="R149" s="138">
        <f>Q149*H149</f>
        <v>0</v>
      </c>
      <c r="S149" s="138">
        <v>0</v>
      </c>
      <c r="T149" s="139">
        <f>S149*H149</f>
        <v>0</v>
      </c>
      <c r="AR149" s="140" t="s">
        <v>127</v>
      </c>
      <c r="AT149" s="140" t="s">
        <v>125</v>
      </c>
      <c r="AU149" s="140" t="s">
        <v>78</v>
      </c>
      <c r="AY149" s="16" t="s">
        <v>123</v>
      </c>
      <c r="BE149" s="141">
        <f>IF(N149="základní",J149,0)</f>
        <v>0</v>
      </c>
      <c r="BF149" s="141">
        <f>IF(N149="snížená",J149,0)</f>
        <v>0</v>
      </c>
      <c r="BG149" s="141">
        <f>IF(N149="zákl. přenesená",J149,0)</f>
        <v>0</v>
      </c>
      <c r="BH149" s="141">
        <f>IF(N149="sníž. přenesená",J149,0)</f>
        <v>0</v>
      </c>
      <c r="BI149" s="141">
        <f>IF(N149="nulová",J149,0)</f>
        <v>0</v>
      </c>
      <c r="BJ149" s="16" t="s">
        <v>77</v>
      </c>
      <c r="BK149" s="141">
        <f>ROUND(I149*H149,2)</f>
        <v>0</v>
      </c>
      <c r="BL149" s="16" t="s">
        <v>127</v>
      </c>
      <c r="BM149" s="140" t="s">
        <v>295</v>
      </c>
    </row>
    <row r="150" spans="2:63" s="11" customFormat="1" ht="25.95" customHeight="1">
      <c r="B150" s="117"/>
      <c r="D150" s="118" t="s">
        <v>70</v>
      </c>
      <c r="E150" s="119" t="s">
        <v>195</v>
      </c>
      <c r="F150" s="119" t="s">
        <v>196</v>
      </c>
      <c r="J150" s="120">
        <f>BK150</f>
        <v>0</v>
      </c>
      <c r="L150" s="117"/>
      <c r="M150" s="121"/>
      <c r="P150" s="122">
        <f>P151+P153</f>
        <v>0</v>
      </c>
      <c r="R150" s="122">
        <f>R151+R153</f>
        <v>0</v>
      </c>
      <c r="T150" s="123">
        <f>T151+T153</f>
        <v>0</v>
      </c>
      <c r="AR150" s="118" t="s">
        <v>124</v>
      </c>
      <c r="AT150" s="124" t="s">
        <v>70</v>
      </c>
      <c r="AU150" s="124" t="s">
        <v>71</v>
      </c>
      <c r="AY150" s="118" t="s">
        <v>123</v>
      </c>
      <c r="BK150" s="125">
        <f>BK151+BK153</f>
        <v>0</v>
      </c>
    </row>
    <row r="151" spans="2:63" s="11" customFormat="1" ht="22.95" customHeight="1">
      <c r="B151" s="117"/>
      <c r="D151" s="118" t="s">
        <v>70</v>
      </c>
      <c r="E151" s="126" t="s">
        <v>197</v>
      </c>
      <c r="F151" s="126" t="s">
        <v>198</v>
      </c>
      <c r="J151" s="127">
        <f>BK151</f>
        <v>0</v>
      </c>
      <c r="L151" s="117"/>
      <c r="M151" s="121"/>
      <c r="P151" s="122">
        <f>P152</f>
        <v>0</v>
      </c>
      <c r="R151" s="122">
        <f>R152</f>
        <v>0</v>
      </c>
      <c r="T151" s="123">
        <f>T152</f>
        <v>0</v>
      </c>
      <c r="AR151" s="118" t="s">
        <v>124</v>
      </c>
      <c r="AT151" s="124" t="s">
        <v>70</v>
      </c>
      <c r="AU151" s="124" t="s">
        <v>77</v>
      </c>
      <c r="AY151" s="118" t="s">
        <v>123</v>
      </c>
      <c r="BK151" s="125">
        <f>BK152</f>
        <v>0</v>
      </c>
    </row>
    <row r="152" spans="2:65" s="1" customFormat="1" ht="16.5" customHeight="1">
      <c r="B152" s="128"/>
      <c r="C152" s="129">
        <v>19</v>
      </c>
      <c r="D152" s="129" t="s">
        <v>125</v>
      </c>
      <c r="E152" s="130" t="s">
        <v>199</v>
      </c>
      <c r="F152" s="131" t="s">
        <v>198</v>
      </c>
      <c r="G152" s="132" t="s">
        <v>187</v>
      </c>
      <c r="H152" s="133">
        <v>1</v>
      </c>
      <c r="I152" s="134"/>
      <c r="J152" s="134">
        <f>ROUND(I152*H152,2)</f>
        <v>0</v>
      </c>
      <c r="K152" s="135"/>
      <c r="L152" s="28"/>
      <c r="M152" s="136" t="s">
        <v>1</v>
      </c>
      <c r="N152" s="137" t="s">
        <v>36</v>
      </c>
      <c r="O152" s="138">
        <v>0</v>
      </c>
      <c r="P152" s="138">
        <f>O152*H152</f>
        <v>0</v>
      </c>
      <c r="Q152" s="138">
        <v>0</v>
      </c>
      <c r="R152" s="138">
        <f>Q152*H152</f>
        <v>0</v>
      </c>
      <c r="S152" s="138">
        <v>0</v>
      </c>
      <c r="T152" s="139">
        <f>S152*H152</f>
        <v>0</v>
      </c>
      <c r="AR152" s="140" t="s">
        <v>200</v>
      </c>
      <c r="AT152" s="140" t="s">
        <v>125</v>
      </c>
      <c r="AU152" s="140" t="s">
        <v>78</v>
      </c>
      <c r="AY152" s="16" t="s">
        <v>123</v>
      </c>
      <c r="BE152" s="141">
        <f>IF(N152="základní",J152,0)</f>
        <v>0</v>
      </c>
      <c r="BF152" s="141">
        <f>IF(N152="snížená",J152,0)</f>
        <v>0</v>
      </c>
      <c r="BG152" s="141">
        <f>IF(N152="zákl. přenesená",J152,0)</f>
        <v>0</v>
      </c>
      <c r="BH152" s="141">
        <f>IF(N152="sníž. přenesená",J152,0)</f>
        <v>0</v>
      </c>
      <c r="BI152" s="141">
        <f>IF(N152="nulová",J152,0)</f>
        <v>0</v>
      </c>
      <c r="BJ152" s="16" t="s">
        <v>77</v>
      </c>
      <c r="BK152" s="141">
        <f>ROUND(I152*H152,2)</f>
        <v>0</v>
      </c>
      <c r="BL152" s="16" t="s">
        <v>200</v>
      </c>
      <c r="BM152" s="140" t="s">
        <v>296</v>
      </c>
    </row>
    <row r="153" spans="2:63" s="11" customFormat="1" ht="22.95" customHeight="1">
      <c r="B153" s="117"/>
      <c r="D153" s="118" t="s">
        <v>70</v>
      </c>
      <c r="E153" s="126" t="s">
        <v>203</v>
      </c>
      <c r="F153" s="126" t="s">
        <v>204</v>
      </c>
      <c r="J153" s="127">
        <f>BK153</f>
        <v>0</v>
      </c>
      <c r="L153" s="117"/>
      <c r="M153" s="121"/>
      <c r="P153" s="122">
        <f>P154</f>
        <v>0</v>
      </c>
      <c r="R153" s="122">
        <f>R154</f>
        <v>0</v>
      </c>
      <c r="T153" s="123">
        <f>T154</f>
        <v>0</v>
      </c>
      <c r="AR153" s="118" t="s">
        <v>124</v>
      </c>
      <c r="AT153" s="124" t="s">
        <v>70</v>
      </c>
      <c r="AU153" s="124" t="s">
        <v>77</v>
      </c>
      <c r="AY153" s="118" t="s">
        <v>123</v>
      </c>
      <c r="BK153" s="125">
        <f>BK154</f>
        <v>0</v>
      </c>
    </row>
    <row r="154" spans="2:65" s="1" customFormat="1" ht="16.5" customHeight="1">
      <c r="B154" s="128"/>
      <c r="C154" s="129">
        <v>20</v>
      </c>
      <c r="D154" s="129" t="s">
        <v>125</v>
      </c>
      <c r="E154" s="130" t="s">
        <v>205</v>
      </c>
      <c r="F154" s="131" t="s">
        <v>206</v>
      </c>
      <c r="G154" s="132" t="s">
        <v>187</v>
      </c>
      <c r="H154" s="133">
        <v>1</v>
      </c>
      <c r="I154" s="134"/>
      <c r="J154" s="134">
        <f>ROUND(I154*H154,2)</f>
        <v>0</v>
      </c>
      <c r="K154" s="135"/>
      <c r="L154" s="28"/>
      <c r="M154" s="162" t="s">
        <v>1</v>
      </c>
      <c r="N154" s="163" t="s">
        <v>36</v>
      </c>
      <c r="O154" s="164">
        <v>0</v>
      </c>
      <c r="P154" s="164">
        <f>O154*H154</f>
        <v>0</v>
      </c>
      <c r="Q154" s="164">
        <v>0</v>
      </c>
      <c r="R154" s="164">
        <f>Q154*H154</f>
        <v>0</v>
      </c>
      <c r="S154" s="164">
        <v>0</v>
      </c>
      <c r="T154" s="165">
        <f>S154*H154</f>
        <v>0</v>
      </c>
      <c r="AR154" s="140" t="s">
        <v>200</v>
      </c>
      <c r="AT154" s="140" t="s">
        <v>125</v>
      </c>
      <c r="AU154" s="140" t="s">
        <v>78</v>
      </c>
      <c r="AY154" s="16" t="s">
        <v>123</v>
      </c>
      <c r="BE154" s="141">
        <f>IF(N154="základní",J154,0)</f>
        <v>0</v>
      </c>
      <c r="BF154" s="141">
        <f>IF(N154="snížená",J154,0)</f>
        <v>0</v>
      </c>
      <c r="BG154" s="141">
        <f>IF(N154="zákl. přenesená",J154,0)</f>
        <v>0</v>
      </c>
      <c r="BH154" s="141">
        <f>IF(N154="sníž. přenesená",J154,0)</f>
        <v>0</v>
      </c>
      <c r="BI154" s="141">
        <f>IF(N154="nulová",J154,0)</f>
        <v>0</v>
      </c>
      <c r="BJ154" s="16" t="s">
        <v>77</v>
      </c>
      <c r="BK154" s="141">
        <f>ROUND(I154*H154,2)</f>
        <v>0</v>
      </c>
      <c r="BL154" s="16" t="s">
        <v>200</v>
      </c>
      <c r="BM154" s="140" t="s">
        <v>297</v>
      </c>
    </row>
    <row r="155" spans="2:12" s="1" customFormat="1" ht="6.9" customHeight="1">
      <c r="B155" s="40"/>
      <c r="C155" s="41"/>
      <c r="D155" s="41"/>
      <c r="E155" s="41"/>
      <c r="F155" s="41"/>
      <c r="G155" s="41"/>
      <c r="H155" s="41"/>
      <c r="I155" s="41"/>
      <c r="J155" s="41"/>
      <c r="K155" s="41"/>
      <c r="L155" s="28"/>
    </row>
  </sheetData>
  <autoFilter ref="C121:K154"/>
  <mergeCells count="19">
    <mergeCell ref="E87:H87"/>
    <mergeCell ref="E112:H112"/>
    <mergeCell ref="E114:H114"/>
    <mergeCell ref="L2:V2"/>
    <mergeCell ref="L138:L139"/>
    <mergeCell ref="V138:V139"/>
    <mergeCell ref="L136:L137"/>
    <mergeCell ref="V136:V137"/>
    <mergeCell ref="E7:H7"/>
    <mergeCell ref="E9:H9"/>
    <mergeCell ref="E18:H18"/>
    <mergeCell ref="E27:H27"/>
    <mergeCell ref="E85:H85"/>
    <mergeCell ref="L140:L141"/>
    <mergeCell ref="V140:V141"/>
    <mergeCell ref="L142:L143"/>
    <mergeCell ref="V142:V143"/>
    <mergeCell ref="L144:L145"/>
    <mergeCell ref="V144:V14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MIN-HORCICKOVA\Eva</dc:creator>
  <cp:keywords/>
  <dc:description/>
  <cp:lastModifiedBy>Mgr. Martin Chroust</cp:lastModifiedBy>
  <dcterms:created xsi:type="dcterms:W3CDTF">2022-10-14T10:50:00Z</dcterms:created>
  <dcterms:modified xsi:type="dcterms:W3CDTF">2024-01-25T09:47:49Z</dcterms:modified>
  <cp:category/>
  <cp:version/>
  <cp:contentType/>
  <cp:contentStatus/>
</cp:coreProperties>
</file>